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4590" tabRatio="783" firstSheet="1" activeTab="14"/>
  </bookViews>
  <sheets>
    <sheet name="‐138‐" sheetId="1" r:id="rId1"/>
    <sheet name="‐139‐" sheetId="2" r:id="rId2"/>
    <sheet name="‐140‐" sheetId="3" r:id="rId3"/>
    <sheet name="‐141‐" sheetId="13" r:id="rId4"/>
    <sheet name="‐142‐" sheetId="4" r:id="rId5"/>
    <sheet name="‐143‐" sheetId="21" r:id="rId6"/>
    <sheet name="‐144‐" sheetId="5" r:id="rId7"/>
    <sheet name="‐145‐" sheetId="16" r:id="rId8"/>
    <sheet name="‐146‐" sheetId="6" r:id="rId9"/>
    <sheet name="‐147‐" sheetId="18" r:id="rId10"/>
    <sheet name="‐148‐" sheetId="20" r:id="rId11"/>
    <sheet name="‐149‐" sheetId="19" r:id="rId12"/>
    <sheet name="‐150‐" sheetId="9" r:id="rId13"/>
    <sheet name="‐151‐" sheetId="10" r:id="rId14"/>
    <sheet name="グラフ" sheetId="12" r:id="rId15"/>
  </sheets>
  <definedNames>
    <definedName name="_xlnm.Print_Area" localSheetId="1">‐139‐!$A$1:$L$60</definedName>
    <definedName name="_xlnm.Print_Area" localSheetId="2">‐140‐!$A$1:$R$46</definedName>
    <definedName name="_xlnm.Print_Area" localSheetId="3">‐141‐!$S$1:$AH$46</definedName>
    <definedName name="_xlnm.Print_Area" localSheetId="4">‐142‐!$A$1:$N$49</definedName>
    <definedName name="_xlnm.Print_Area" localSheetId="5">‐143‐!$O$1:$AA$49</definedName>
    <definedName name="_xlnm.Print_Area" localSheetId="6">‐144‐!$A$1:$Q$46</definedName>
    <definedName name="_xlnm.Print_Area" localSheetId="7">‐145‐!$R$1:$AO$46</definedName>
    <definedName name="_xlnm.Print_Area" localSheetId="8">‐146‐!$A$1:$K$44</definedName>
    <definedName name="_xlnm.Print_Area" localSheetId="9">‐147‐!$L$1:$AA$44</definedName>
    <definedName name="_xlnm.Print_Area" localSheetId="10">‐148‐!$A$1:$P$42</definedName>
    <definedName name="_xlnm.Print_Area" localSheetId="11">‐149‐!$A$1:$I$46</definedName>
    <definedName name="_xlnm.Print_Area" localSheetId="12">‐150‐!$A$1:$F$41</definedName>
    <definedName name="_xlnm.Print_Area" localSheetId="13">‐151‐!$A$1:$P$44</definedName>
    <definedName name="_xlnm.Print_Area" localSheetId="14">グラフ!$A$1:$F$132</definedName>
  </definedNames>
  <calcPr calcId="125725"/>
</workbook>
</file>

<file path=xl/calcChain.xml><?xml version="1.0" encoding="utf-8"?>
<calcChain xmlns="http://schemas.openxmlformats.org/spreadsheetml/2006/main">
  <c r="D38" i="3"/>
  <c r="F28" i="4"/>
  <c r="E31"/>
  <c r="E30"/>
  <c r="E33"/>
  <c r="U43" i="6"/>
  <c r="N43"/>
  <c r="U42"/>
  <c r="N42"/>
  <c r="U41"/>
  <c r="N41"/>
  <c r="Z32"/>
  <c r="X32"/>
  <c r="V32"/>
  <c r="U32"/>
  <c r="S32"/>
  <c r="Q32"/>
  <c r="O32"/>
  <c r="N32"/>
  <c r="M32"/>
  <c r="L32"/>
  <c r="AA20"/>
  <c r="Y20"/>
  <c r="X20"/>
  <c r="W20"/>
  <c r="V20"/>
  <c r="U20"/>
  <c r="T20"/>
  <c r="R20"/>
  <c r="Q20"/>
  <c r="P20"/>
  <c r="O20"/>
  <c r="N20"/>
  <c r="M20"/>
  <c r="L20"/>
  <c r="P11"/>
  <c r="L11"/>
  <c r="P10"/>
  <c r="L10"/>
  <c r="P9"/>
  <c r="P8" s="1"/>
  <c r="L9"/>
  <c r="L8"/>
  <c r="T8"/>
  <c r="R8"/>
  <c r="O8"/>
  <c r="N8"/>
  <c r="K32" i="18"/>
  <c r="J32"/>
  <c r="I32"/>
  <c r="H32"/>
  <c r="G32"/>
  <c r="F32"/>
  <c r="E32"/>
  <c r="D32"/>
  <c r="C32"/>
  <c r="B32"/>
  <c r="C23"/>
  <c r="B23"/>
  <c r="C22"/>
  <c r="B22"/>
  <c r="C21"/>
  <c r="C20"/>
  <c r="B21"/>
  <c r="B20"/>
  <c r="K20"/>
  <c r="J20"/>
  <c r="I20"/>
  <c r="H20"/>
  <c r="G20"/>
  <c r="F20"/>
  <c r="E20"/>
  <c r="D20"/>
  <c r="H11"/>
  <c r="C11"/>
  <c r="C8"/>
  <c r="H10"/>
  <c r="C10"/>
  <c r="H9"/>
  <c r="H8"/>
  <c r="U8" s="1"/>
  <c r="C9"/>
  <c r="K8"/>
  <c r="J8"/>
  <c r="G8"/>
  <c r="F8"/>
  <c r="E8"/>
  <c r="B8"/>
  <c r="AJ45" i="5"/>
  <c r="AH45"/>
  <c r="AC45"/>
  <c r="AA45"/>
  <c r="U45"/>
  <c r="R45"/>
  <c r="AJ44"/>
  <c r="AH44"/>
  <c r="AC44"/>
  <c r="AA44"/>
  <c r="U44"/>
  <c r="R44"/>
  <c r="AJ43"/>
  <c r="AH43"/>
  <c r="AC43"/>
  <c r="AA43"/>
  <c r="U43"/>
  <c r="R43"/>
  <c r="AJ42"/>
  <c r="AH42"/>
  <c r="AC42"/>
  <c r="AA42"/>
  <c r="U42"/>
  <c r="R42"/>
  <c r="AJ41"/>
  <c r="AH41"/>
  <c r="AC41"/>
  <c r="AA41"/>
  <c r="U41"/>
  <c r="R41"/>
  <c r="AJ40"/>
  <c r="AH40"/>
  <c r="AC40"/>
  <c r="AA40"/>
  <c r="U40"/>
  <c r="R40"/>
  <c r="AB34"/>
  <c r="T34"/>
  <c r="AB33"/>
  <c r="T33"/>
  <c r="AB32"/>
  <c r="T32"/>
  <c r="AB30"/>
  <c r="T30"/>
  <c r="AB29"/>
  <c r="AB27"/>
  <c r="T29"/>
  <c r="T27"/>
  <c r="AO27"/>
  <c r="AM27"/>
  <c r="AK27"/>
  <c r="AI27"/>
  <c r="AH27"/>
  <c r="AG27"/>
  <c r="AF27"/>
  <c r="AE27"/>
  <c r="AD27"/>
  <c r="AA27"/>
  <c r="Z27"/>
  <c r="Y27"/>
  <c r="X27"/>
  <c r="W27"/>
  <c r="V27"/>
  <c r="U27"/>
  <c r="S27"/>
  <c r="R27"/>
  <c r="AK26"/>
  <c r="AJ26"/>
  <c r="AC26"/>
  <c r="AB26"/>
  <c r="U26"/>
  <c r="T26"/>
  <c r="AK25"/>
  <c r="AJ25"/>
  <c r="AC25"/>
  <c r="AB25"/>
  <c r="U25"/>
  <c r="T25"/>
  <c r="AK24"/>
  <c r="AJ24"/>
  <c r="AC24"/>
  <c r="AB24"/>
  <c r="U24"/>
  <c r="T24"/>
  <c r="AK23"/>
  <c r="AJ23"/>
  <c r="AC23"/>
  <c r="AB23"/>
  <c r="U23"/>
  <c r="T23"/>
  <c r="AC16"/>
  <c r="AA16"/>
  <c r="U16"/>
  <c r="S16"/>
  <c r="AC15"/>
  <c r="AA15"/>
  <c r="U15"/>
  <c r="S15"/>
  <c r="AC14"/>
  <c r="AA14"/>
  <c r="U14"/>
  <c r="S14"/>
  <c r="AN13"/>
  <c r="AJ13"/>
  <c r="AH13"/>
  <c r="AC13"/>
  <c r="AA13"/>
  <c r="S13"/>
  <c r="AL13" s="1"/>
  <c r="AH12"/>
  <c r="AC12"/>
  <c r="AA12"/>
  <c r="U12"/>
  <c r="S12"/>
  <c r="AL12"/>
  <c r="AC11"/>
  <c r="AC9"/>
  <c r="AA11"/>
  <c r="Z9" s="1"/>
  <c r="U11"/>
  <c r="U9" s="1"/>
  <c r="AN9" s="1"/>
  <c r="S11"/>
  <c r="AG9"/>
  <c r="AF9"/>
  <c r="AE9"/>
  <c r="AD9"/>
  <c r="Y9"/>
  <c r="X9"/>
  <c r="W9"/>
  <c r="V9"/>
  <c r="AJ8"/>
  <c r="AH8"/>
  <c r="AC8"/>
  <c r="Z8"/>
  <c r="U8"/>
  <c r="AN8"/>
  <c r="S8"/>
  <c r="AL8"/>
  <c r="AJ7"/>
  <c r="AH7"/>
  <c r="AC7"/>
  <c r="Z7"/>
  <c r="U7"/>
  <c r="AN7"/>
  <c r="S7"/>
  <c r="AL7"/>
  <c r="AJ6"/>
  <c r="AH6"/>
  <c r="AC6"/>
  <c r="Z6"/>
  <c r="U6"/>
  <c r="AN6"/>
  <c r="S6"/>
  <c r="AL6"/>
  <c r="AJ5"/>
  <c r="AH5"/>
  <c r="AC5"/>
  <c r="Z5"/>
  <c r="U5"/>
  <c r="AN5"/>
  <c r="S5"/>
  <c r="AL5"/>
  <c r="L34" i="16"/>
  <c r="D34"/>
  <c r="L33"/>
  <c r="D33"/>
  <c r="L32"/>
  <c r="D32"/>
  <c r="L29"/>
  <c r="L27"/>
  <c r="D29"/>
  <c r="D27"/>
  <c r="Q27"/>
  <c r="P27"/>
  <c r="O27"/>
  <c r="N27"/>
  <c r="M27"/>
  <c r="K27"/>
  <c r="J27"/>
  <c r="I27"/>
  <c r="H27"/>
  <c r="G27"/>
  <c r="F27"/>
  <c r="E27"/>
  <c r="B27"/>
  <c r="L16"/>
  <c r="D16"/>
  <c r="L15"/>
  <c r="AL15" s="1"/>
  <c r="D15"/>
  <c r="L14"/>
  <c r="D14"/>
  <c r="E13"/>
  <c r="E9" s="1"/>
  <c r="D13"/>
  <c r="D12"/>
  <c r="L11"/>
  <c r="L9" s="1"/>
  <c r="D11"/>
  <c r="D9" s="1"/>
  <c r="Q9"/>
  <c r="P9"/>
  <c r="O9"/>
  <c r="N9"/>
  <c r="M9"/>
  <c r="AJ9" s="1"/>
  <c r="J9"/>
  <c r="I9"/>
  <c r="H9"/>
  <c r="G9"/>
  <c r="F9"/>
  <c r="AG32" i="3"/>
  <c r="AF32"/>
  <c r="AE32"/>
  <c r="AD32"/>
  <c r="AC32"/>
  <c r="AB32"/>
  <c r="AA32"/>
  <c r="Y32"/>
  <c r="X32"/>
  <c r="W32"/>
  <c r="U32"/>
  <c r="T32"/>
  <c r="S32"/>
  <c r="AA21"/>
  <c r="T21"/>
  <c r="S21"/>
  <c r="AA20"/>
  <c r="T20"/>
  <c r="S20"/>
  <c r="AF20" s="1"/>
  <c r="AA19"/>
  <c r="T19"/>
  <c r="S19"/>
  <c r="AA18"/>
  <c r="T18"/>
  <c r="S18"/>
  <c r="AA17"/>
  <c r="T17"/>
  <c r="S17"/>
  <c r="AA16"/>
  <c r="T16"/>
  <c r="S16"/>
  <c r="AA15"/>
  <c r="T15"/>
  <c r="T9" s="1"/>
  <c r="S15"/>
  <c r="AA14"/>
  <c r="T14"/>
  <c r="S14"/>
  <c r="AF14" s="1"/>
  <c r="AA13"/>
  <c r="T13"/>
  <c r="S13"/>
  <c r="AA12"/>
  <c r="T12"/>
  <c r="S12"/>
  <c r="AA11"/>
  <c r="AA9"/>
  <c r="T11"/>
  <c r="S11"/>
  <c r="AC9"/>
  <c r="AB9"/>
  <c r="Z9"/>
  <c r="X9"/>
  <c r="U9"/>
  <c r="AA8"/>
  <c r="T8"/>
  <c r="S8"/>
  <c r="AA7"/>
  <c r="T7"/>
  <c r="S7"/>
  <c r="AA6"/>
  <c r="T6"/>
  <c r="S6"/>
  <c r="AA5"/>
  <c r="T5"/>
  <c r="S5"/>
  <c r="E44" i="13"/>
  <c r="C44"/>
  <c r="D44"/>
  <c r="B44"/>
  <c r="E43"/>
  <c r="C43"/>
  <c r="D43"/>
  <c r="B43"/>
  <c r="E42"/>
  <c r="C42"/>
  <c r="D42"/>
  <c r="B42"/>
  <c r="E41"/>
  <c r="C41"/>
  <c r="D41"/>
  <c r="B41"/>
  <c r="E40"/>
  <c r="C40"/>
  <c r="D40"/>
  <c r="B40"/>
  <c r="E39"/>
  <c r="D39"/>
  <c r="C39" s="1"/>
  <c r="E38"/>
  <c r="C38"/>
  <c r="D38"/>
  <c r="B38"/>
  <c r="E37"/>
  <c r="C37"/>
  <c r="D37"/>
  <c r="B37"/>
  <c r="E36"/>
  <c r="C36"/>
  <c r="D36"/>
  <c r="B36"/>
  <c r="E35"/>
  <c r="C35"/>
  <c r="D35"/>
  <c r="B35"/>
  <c r="E34"/>
  <c r="E32"/>
  <c r="D34"/>
  <c r="C34" s="1"/>
  <c r="C32" s="1"/>
  <c r="D32"/>
  <c r="B34"/>
  <c r="B32" s="1"/>
  <c r="O32"/>
  <c r="N32"/>
  <c r="K32"/>
  <c r="J32"/>
  <c r="I32"/>
  <c r="H32"/>
  <c r="F32"/>
  <c r="E31"/>
  <c r="C31"/>
  <c r="D31"/>
  <c r="H21"/>
  <c r="AF21" s="1"/>
  <c r="C21"/>
  <c r="H20"/>
  <c r="C20"/>
  <c r="H19"/>
  <c r="AD19"/>
  <c r="C19"/>
  <c r="H18"/>
  <c r="AD18" s="1"/>
  <c r="C18"/>
  <c r="H17"/>
  <c r="AD17"/>
  <c r="C17"/>
  <c r="H16"/>
  <c r="AD16" s="1"/>
  <c r="C16"/>
  <c r="H15"/>
  <c r="AF15"/>
  <c r="C15"/>
  <c r="H14"/>
  <c r="AD14" s="1"/>
  <c r="C14"/>
  <c r="H13"/>
  <c r="AD13"/>
  <c r="C13"/>
  <c r="H12"/>
  <c r="AD12" s="1"/>
  <c r="C12"/>
  <c r="H11"/>
  <c r="AD11"/>
  <c r="C11"/>
  <c r="N9"/>
  <c r="J9"/>
  <c r="I9"/>
  <c r="G9"/>
  <c r="F9"/>
  <c r="E9"/>
  <c r="D9"/>
  <c r="C9" s="1"/>
  <c r="H8"/>
  <c r="AD8" s="1"/>
  <c r="C8"/>
  <c r="H7"/>
  <c r="C7"/>
  <c r="H6"/>
  <c r="AD6"/>
  <c r="C6"/>
  <c r="H5"/>
  <c r="AD5" s="1"/>
  <c r="C5"/>
  <c r="B30" i="4"/>
  <c r="U35"/>
  <c r="P35"/>
  <c r="U34"/>
  <c r="P34"/>
  <c r="U33"/>
  <c r="P33"/>
  <c r="U32"/>
  <c r="P32"/>
  <c r="U31"/>
  <c r="P31"/>
  <c r="U30"/>
  <c r="U28" s="1"/>
  <c r="P30"/>
  <c r="P28" s="1"/>
  <c r="Z28"/>
  <c r="X28"/>
  <c r="W28"/>
  <c r="V28"/>
  <c r="T28"/>
  <c r="S28"/>
  <c r="R28"/>
  <c r="O28"/>
  <c r="B27"/>
  <c r="C27"/>
  <c r="AJ30" i="3"/>
  <c r="AI30"/>
  <c r="E31"/>
  <c r="D31"/>
  <c r="C31" s="1"/>
  <c r="O32"/>
  <c r="Z28" i="21"/>
  <c r="D30" i="4"/>
  <c r="D28" s="1"/>
  <c r="C28" s="1"/>
  <c r="AI31" i="3"/>
  <c r="D44"/>
  <c r="D34"/>
  <c r="C34"/>
  <c r="K48" i="12"/>
  <c r="K47"/>
  <c r="K46"/>
  <c r="J48"/>
  <c r="J47"/>
  <c r="J46"/>
  <c r="I48"/>
  <c r="I47"/>
  <c r="I46"/>
  <c r="J43"/>
  <c r="J42"/>
  <c r="J41"/>
  <c r="J40"/>
  <c r="J39"/>
  <c r="J38"/>
  <c r="I43"/>
  <c r="I42"/>
  <c r="I41"/>
  <c r="I40"/>
  <c r="I39"/>
  <c r="I38"/>
  <c r="B6" i="19"/>
  <c r="H11" i="20"/>
  <c r="H13"/>
  <c r="H15"/>
  <c r="H19"/>
  <c r="G9"/>
  <c r="E11"/>
  <c r="E9" s="1"/>
  <c r="E13"/>
  <c r="E15"/>
  <c r="E19"/>
  <c r="P9"/>
  <c r="O9"/>
  <c r="N9" s="1"/>
  <c r="M9"/>
  <c r="L9"/>
  <c r="K9" s="1"/>
  <c r="D9"/>
  <c r="AG32" i="13"/>
  <c r="K26" i="2"/>
  <c r="K25"/>
  <c r="K11" i="20"/>
  <c r="J17"/>
  <c r="J9"/>
  <c r="I17"/>
  <c r="I9"/>
  <c r="F17"/>
  <c r="E17"/>
  <c r="L10" i="2"/>
  <c r="J10"/>
  <c r="I10"/>
  <c r="G10"/>
  <c r="F10"/>
  <c r="D10"/>
  <c r="K8"/>
  <c r="K9"/>
  <c r="E12"/>
  <c r="K12" s="1"/>
  <c r="E13"/>
  <c r="E10" s="1"/>
  <c r="K10" s="1"/>
  <c r="E14"/>
  <c r="K14" s="1"/>
  <c r="E15"/>
  <c r="K15" s="1"/>
  <c r="E16"/>
  <c r="E17"/>
  <c r="K17" s="1"/>
  <c r="E18"/>
  <c r="K18" s="1"/>
  <c r="E19"/>
  <c r="E20"/>
  <c r="E21"/>
  <c r="K21" s="1"/>
  <c r="E22"/>
  <c r="K22" s="1"/>
  <c r="K16"/>
  <c r="K19"/>
  <c r="K20"/>
  <c r="I11" i="10"/>
  <c r="H11"/>
  <c r="B41" i="19"/>
  <c r="B35"/>
  <c r="B34"/>
  <c r="B28"/>
  <c r="B27"/>
  <c r="D39" i="20"/>
  <c r="O39"/>
  <c r="U15" i="16"/>
  <c r="S15"/>
  <c r="C35" i="9"/>
  <c r="B35" s="1"/>
  <c r="I86" i="12" s="1"/>
  <c r="C36" i="9"/>
  <c r="B36"/>
  <c r="I87" i="12" s="1"/>
  <c r="C33" i="9"/>
  <c r="B33" s="1"/>
  <c r="B29" s="1"/>
  <c r="I85" i="12" s="1"/>
  <c r="C32" i="9"/>
  <c r="C31"/>
  <c r="C29"/>
  <c r="C27"/>
  <c r="B27"/>
  <c r="C26"/>
  <c r="B26"/>
  <c r="C25"/>
  <c r="B25"/>
  <c r="C37"/>
  <c r="B37"/>
  <c r="D29"/>
  <c r="D23"/>
  <c r="E29"/>
  <c r="E23"/>
  <c r="I81" i="12" s="1"/>
  <c r="C22" i="9"/>
  <c r="C21"/>
  <c r="C20"/>
  <c r="B20" s="1"/>
  <c r="C19"/>
  <c r="B19" s="1"/>
  <c r="C18"/>
  <c r="B18" s="1"/>
  <c r="B22"/>
  <c r="B21"/>
  <c r="C24" i="21"/>
  <c r="X47" i="4"/>
  <c r="X46"/>
  <c r="X45"/>
  <c r="X44"/>
  <c r="X43"/>
  <c r="X42"/>
  <c r="H35" i="21"/>
  <c r="C35"/>
  <c r="B35"/>
  <c r="H34"/>
  <c r="E34"/>
  <c r="D34"/>
  <c r="C34" s="1"/>
  <c r="B34"/>
  <c r="H33"/>
  <c r="E33"/>
  <c r="C33" s="1"/>
  <c r="D33"/>
  <c r="B33"/>
  <c r="B28"/>
  <c r="H32"/>
  <c r="E32"/>
  <c r="D32"/>
  <c r="C32"/>
  <c r="B32"/>
  <c r="H31"/>
  <c r="E31"/>
  <c r="E28"/>
  <c r="D31"/>
  <c r="C31"/>
  <c r="B31"/>
  <c r="H30"/>
  <c r="H28" s="1"/>
  <c r="E30"/>
  <c r="D30"/>
  <c r="C30"/>
  <c r="B30"/>
  <c r="M28"/>
  <c r="J28"/>
  <c r="F28"/>
  <c r="O16" i="4"/>
  <c r="H16"/>
  <c r="Z16" s="1"/>
  <c r="U16"/>
  <c r="O15"/>
  <c r="H15"/>
  <c r="X15" s="1"/>
  <c r="U15"/>
  <c r="O14"/>
  <c r="H14"/>
  <c r="Z14" s="1"/>
  <c r="U14"/>
  <c r="O13"/>
  <c r="H13"/>
  <c r="X13" s="1"/>
  <c r="U13"/>
  <c r="O12"/>
  <c r="H12"/>
  <c r="X12" s="1"/>
  <c r="U12"/>
  <c r="O11"/>
  <c r="H11"/>
  <c r="Z11" s="1"/>
  <c r="U11"/>
  <c r="U9" s="1"/>
  <c r="F9"/>
  <c r="W9"/>
  <c r="V9"/>
  <c r="S9"/>
  <c r="Q9"/>
  <c r="P9"/>
  <c r="H16" i="21"/>
  <c r="Z16" s="1"/>
  <c r="C16"/>
  <c r="H15"/>
  <c r="Z15" s="1"/>
  <c r="C15"/>
  <c r="H14"/>
  <c r="C14"/>
  <c r="H13"/>
  <c r="C13"/>
  <c r="H12"/>
  <c r="X12" s="1"/>
  <c r="C12"/>
  <c r="H11"/>
  <c r="X11"/>
  <c r="C11"/>
  <c r="C9"/>
  <c r="M9"/>
  <c r="J9"/>
  <c r="I9"/>
  <c r="G9"/>
  <c r="F9"/>
  <c r="E9"/>
  <c r="D9"/>
  <c r="B9"/>
  <c r="AF32" i="13"/>
  <c r="AE32"/>
  <c r="AD32"/>
  <c r="AC32"/>
  <c r="AB32"/>
  <c r="AA32"/>
  <c r="Y32"/>
  <c r="X32"/>
  <c r="W32"/>
  <c r="U32"/>
  <c r="T32"/>
  <c r="S32"/>
  <c r="S21"/>
  <c r="AD20"/>
  <c r="S20"/>
  <c r="AF20"/>
  <c r="S19"/>
  <c r="S18"/>
  <c r="S17"/>
  <c r="S15"/>
  <c r="S14"/>
  <c r="S13"/>
  <c r="AF13" s="1"/>
  <c r="S12"/>
  <c r="S11"/>
  <c r="AF11" s="1"/>
  <c r="AH16" i="16"/>
  <c r="S16"/>
  <c r="AL16"/>
  <c r="AC16"/>
  <c r="AA16"/>
  <c r="U16"/>
  <c r="AB34"/>
  <c r="T34"/>
  <c r="U35" i="21"/>
  <c r="P35"/>
  <c r="O16"/>
  <c r="U16"/>
  <c r="L16" i="5"/>
  <c r="AL16"/>
  <c r="AH16"/>
  <c r="L15"/>
  <c r="AH15" s="1"/>
  <c r="S14" i="16"/>
  <c r="AL14" s="1"/>
  <c r="U14"/>
  <c r="AA14"/>
  <c r="AC14"/>
  <c r="AA15"/>
  <c r="AC15"/>
  <c r="T29"/>
  <c r="AB29"/>
  <c r="T30"/>
  <c r="AB30"/>
  <c r="T32"/>
  <c r="AB32"/>
  <c r="S11"/>
  <c r="U11"/>
  <c r="U9" s="1"/>
  <c r="AN9" s="1"/>
  <c r="AA11"/>
  <c r="AC11"/>
  <c r="AC9" s="1"/>
  <c r="S12"/>
  <c r="S9" s="1"/>
  <c r="U12"/>
  <c r="AA12"/>
  <c r="Z9"/>
  <c r="AC12"/>
  <c r="AH12"/>
  <c r="S13"/>
  <c r="AL13"/>
  <c r="AA13"/>
  <c r="AC13"/>
  <c r="AH13"/>
  <c r="AJ13"/>
  <c r="AN13"/>
  <c r="AH14"/>
  <c r="L11" i="5"/>
  <c r="AL11"/>
  <c r="H10" i="6"/>
  <c r="U10"/>
  <c r="S8" i="16"/>
  <c r="AL8"/>
  <c r="S7"/>
  <c r="S6"/>
  <c r="AL6" s="1"/>
  <c r="S5"/>
  <c r="AL5" s="1"/>
  <c r="Z5"/>
  <c r="U8"/>
  <c r="AN8" s="1"/>
  <c r="U7"/>
  <c r="AN7" s="1"/>
  <c r="U6"/>
  <c r="AN6" s="1"/>
  <c r="U5"/>
  <c r="AN5" s="1"/>
  <c r="AC8"/>
  <c r="AC7"/>
  <c r="AC6"/>
  <c r="AC5"/>
  <c r="Z8"/>
  <c r="Z7"/>
  <c r="Z6"/>
  <c r="U26"/>
  <c r="U25"/>
  <c r="U24"/>
  <c r="U23"/>
  <c r="T26"/>
  <c r="T25"/>
  <c r="T24"/>
  <c r="T23"/>
  <c r="AJ26"/>
  <c r="AJ25"/>
  <c r="AJ24"/>
  <c r="AK26"/>
  <c r="AK25"/>
  <c r="AK24"/>
  <c r="AK23"/>
  <c r="AC26"/>
  <c r="AC25"/>
  <c r="AC24"/>
  <c r="AC23"/>
  <c r="AB26"/>
  <c r="AB25"/>
  <c r="AB24"/>
  <c r="AB23"/>
  <c r="AJ23"/>
  <c r="AL7"/>
  <c r="AH8"/>
  <c r="AH7"/>
  <c r="AJ8"/>
  <c r="AJ7"/>
  <c r="H11" i="6"/>
  <c r="U11"/>
  <c r="D13" i="5"/>
  <c r="F39" i="20"/>
  <c r="F35"/>
  <c r="D38"/>
  <c r="O38" s="1"/>
  <c r="E27"/>
  <c r="N8"/>
  <c r="K8"/>
  <c r="H8"/>
  <c r="E8"/>
  <c r="U43" i="18"/>
  <c r="M48" i="12"/>
  <c r="N43" i="18"/>
  <c r="L48" i="12"/>
  <c r="U42" i="18"/>
  <c r="M47" i="12"/>
  <c r="N42" i="18"/>
  <c r="L47" i="12"/>
  <c r="U41" i="18"/>
  <c r="M46" i="12"/>
  <c r="N41" i="18"/>
  <c r="L46" i="12"/>
  <c r="U11" i="18"/>
  <c r="AH6" i="16"/>
  <c r="AH5"/>
  <c r="AA45"/>
  <c r="L43" i="12" s="1"/>
  <c r="AA44" i="16"/>
  <c r="L42" i="12" s="1"/>
  <c r="AA43" i="16"/>
  <c r="L41" i="12" s="1"/>
  <c r="AA42" i="16"/>
  <c r="L40" i="12" s="1"/>
  <c r="AA41" i="16"/>
  <c r="L39" i="12" s="1"/>
  <c r="AA40" i="16"/>
  <c r="L38" i="12" s="1"/>
  <c r="AC45" i="16"/>
  <c r="AC44"/>
  <c r="AC43"/>
  <c r="AC42"/>
  <c r="AC41"/>
  <c r="AC40"/>
  <c r="R42"/>
  <c r="K40" i="12" s="1"/>
  <c r="R41" i="16"/>
  <c r="K39" i="12" s="1"/>
  <c r="U45" i="16"/>
  <c r="R45"/>
  <c r="K43" i="12"/>
  <c r="U44" i="16"/>
  <c r="R44"/>
  <c r="K42" i="12" s="1"/>
  <c r="U43" i="16"/>
  <c r="R43"/>
  <c r="K41" i="12"/>
  <c r="U42" i="16"/>
  <c r="U41"/>
  <c r="U40"/>
  <c r="R40"/>
  <c r="K38" i="12" s="1"/>
  <c r="X8" i="4"/>
  <c r="X7"/>
  <c r="X6"/>
  <c r="X5"/>
  <c r="B8" i="21"/>
  <c r="X28"/>
  <c r="W28"/>
  <c r="V28"/>
  <c r="U30"/>
  <c r="U28" s="1"/>
  <c r="U31"/>
  <c r="U32"/>
  <c r="U33"/>
  <c r="U34"/>
  <c r="T28"/>
  <c r="S28"/>
  <c r="R28"/>
  <c r="P30"/>
  <c r="P31"/>
  <c r="P32"/>
  <c r="P33"/>
  <c r="P34"/>
  <c r="P28" s="1"/>
  <c r="O28"/>
  <c r="C27"/>
  <c r="C26"/>
  <c r="C25"/>
  <c r="F47"/>
  <c r="B47"/>
  <c r="F46"/>
  <c r="B46"/>
  <c r="F45"/>
  <c r="B45"/>
  <c r="F44"/>
  <c r="B44"/>
  <c r="F43"/>
  <c r="B43"/>
  <c r="F42"/>
  <c r="B42"/>
  <c r="X47"/>
  <c r="M26" i="12"/>
  <c r="T47" i="21"/>
  <c r="L26" i="12"/>
  <c r="O47" i="21"/>
  <c r="K26" i="12"/>
  <c r="X46" i="21"/>
  <c r="M25" i="12"/>
  <c r="T46" i="21"/>
  <c r="L25" i="12"/>
  <c r="O46" i="21"/>
  <c r="K25" i="12"/>
  <c r="X45" i="21"/>
  <c r="M24" i="12"/>
  <c r="T45" i="21"/>
  <c r="L24" i="12"/>
  <c r="O45" i="21"/>
  <c r="K24" i="12"/>
  <c r="X44" i="21"/>
  <c r="M23" i="12"/>
  <c r="T44" i="21"/>
  <c r="L23" i="12"/>
  <c r="O44" i="21"/>
  <c r="K23" i="12"/>
  <c r="X43" i="21"/>
  <c r="M22" i="12"/>
  <c r="T43" i="21"/>
  <c r="L22" i="12"/>
  <c r="O43" i="21"/>
  <c r="K22" i="12"/>
  <c r="X42" i="21"/>
  <c r="M21" i="12"/>
  <c r="T42" i="21"/>
  <c r="L21" i="12"/>
  <c r="O42" i="21"/>
  <c r="K21" i="12"/>
  <c r="F9" i="3"/>
  <c r="AD9"/>
  <c r="H11"/>
  <c r="AD11"/>
  <c r="H12"/>
  <c r="AD12"/>
  <c r="H13"/>
  <c r="AD13"/>
  <c r="H14"/>
  <c r="AD14"/>
  <c r="H15"/>
  <c r="AD15"/>
  <c r="H16"/>
  <c r="AF16" s="1"/>
  <c r="AD16"/>
  <c r="H17"/>
  <c r="AD17"/>
  <c r="H18"/>
  <c r="AF18" s="1"/>
  <c r="AD18"/>
  <c r="H19"/>
  <c r="AD19"/>
  <c r="H20"/>
  <c r="H21"/>
  <c r="AD21"/>
  <c r="G9"/>
  <c r="I9"/>
  <c r="AD7" i="13"/>
  <c r="AA8"/>
  <c r="AA7"/>
  <c r="AA6"/>
  <c r="AA5"/>
  <c r="T8"/>
  <c r="T7"/>
  <c r="T6"/>
  <c r="T5"/>
  <c r="S8"/>
  <c r="AF8" s="1"/>
  <c r="S7"/>
  <c r="AF7"/>
  <c r="S6"/>
  <c r="AF6"/>
  <c r="S5"/>
  <c r="H5" i="3"/>
  <c r="AD5" s="1"/>
  <c r="H6"/>
  <c r="AD6" s="1"/>
  <c r="H7"/>
  <c r="AD7" s="1"/>
  <c r="H8"/>
  <c r="AD8" s="1"/>
  <c r="H35" i="2"/>
  <c r="J7" i="12" s="1"/>
  <c r="H36" i="2"/>
  <c r="J8" i="12" s="1"/>
  <c r="H37" i="2"/>
  <c r="J9" i="12" s="1"/>
  <c r="H38" i="2"/>
  <c r="J10" i="12" s="1"/>
  <c r="H39" i="2"/>
  <c r="J11" i="12" s="1"/>
  <c r="H40" i="2"/>
  <c r="J12" i="12" s="1"/>
  <c r="H41" i="2"/>
  <c r="J13" i="12" s="1"/>
  <c r="H42" i="2"/>
  <c r="J14" i="12" s="1"/>
  <c r="H43" i="2"/>
  <c r="J15" i="12" s="1"/>
  <c r="H44" i="2"/>
  <c r="J16" i="12" s="1"/>
  <c r="H45" i="2"/>
  <c r="J17" i="12" s="1"/>
  <c r="D45" i="2"/>
  <c r="I17" i="12" s="1"/>
  <c r="D44" i="2"/>
  <c r="I16" i="12" s="1"/>
  <c r="D43" i="2"/>
  <c r="I15" i="12" s="1"/>
  <c r="D42" i="2"/>
  <c r="I14" i="12" s="1"/>
  <c r="D41" i="2"/>
  <c r="I13" i="12" s="1"/>
  <c r="D40" i="2"/>
  <c r="I12" i="12" s="1"/>
  <c r="D39" i="2"/>
  <c r="I11" i="12" s="1"/>
  <c r="D38" i="2"/>
  <c r="I10" i="12" s="1"/>
  <c r="D37" i="2"/>
  <c r="I9" i="12" s="1"/>
  <c r="D36" i="2"/>
  <c r="I8" i="12" s="1"/>
  <c r="D35" i="2"/>
  <c r="I7" i="12" s="1"/>
  <c r="E43" i="1"/>
  <c r="E42"/>
  <c r="E40"/>
  <c r="E36"/>
  <c r="E35"/>
  <c r="E34"/>
  <c r="E33"/>
  <c r="E32"/>
  <c r="E46"/>
  <c r="F40"/>
  <c r="F39"/>
  <c r="F37"/>
  <c r="F36"/>
  <c r="F35"/>
  <c r="F34"/>
  <c r="F33"/>
  <c r="F32"/>
  <c r="F44"/>
  <c r="B6"/>
  <c r="B5"/>
  <c r="B7"/>
  <c r="J11" i="10"/>
  <c r="X5" i="21"/>
  <c r="O11"/>
  <c r="X6"/>
  <c r="X7"/>
  <c r="X8"/>
  <c r="B19" i="1"/>
  <c r="F19"/>
  <c r="D19"/>
  <c r="E30"/>
  <c r="I112" i="12" s="1"/>
  <c r="E29" i="1"/>
  <c r="I111" i="12" s="1"/>
  <c r="E28" i="1"/>
  <c r="I110" i="12" s="1"/>
  <c r="E27" i="1"/>
  <c r="I109" i="12" s="1"/>
  <c r="E26" i="1"/>
  <c r="I108" i="12" s="1"/>
  <c r="E25" i="1"/>
  <c r="I107" i="12" s="1"/>
  <c r="E24" i="1"/>
  <c r="I106" i="12" s="1"/>
  <c r="E23" i="1"/>
  <c r="I105" i="12" s="1"/>
  <c r="E22" i="1"/>
  <c r="I104" i="12" s="1"/>
  <c r="E21" i="1"/>
  <c r="I103" i="12"/>
  <c r="E20" i="1"/>
  <c r="I102" i="12"/>
  <c r="C19" i="1"/>
  <c r="E19"/>
  <c r="O12" i="21"/>
  <c r="O13"/>
  <c r="O9" s="1"/>
  <c r="O14"/>
  <c r="Z14"/>
  <c r="O15"/>
  <c r="P9"/>
  <c r="Q9"/>
  <c r="S9"/>
  <c r="U11"/>
  <c r="U12"/>
  <c r="U13"/>
  <c r="U14"/>
  <c r="U15"/>
  <c r="U9"/>
  <c r="V9"/>
  <c r="W9"/>
  <c r="N11" i="20"/>
  <c r="K13"/>
  <c r="N13"/>
  <c r="K15"/>
  <c r="N15"/>
  <c r="K17"/>
  <c r="N17"/>
  <c r="K19"/>
  <c r="N19"/>
  <c r="K27"/>
  <c r="N27"/>
  <c r="E28"/>
  <c r="K28"/>
  <c r="N28"/>
  <c r="N10"/>
  <c r="D35"/>
  <c r="P35"/>
  <c r="D36"/>
  <c r="O36"/>
  <c r="F36"/>
  <c r="D37"/>
  <c r="O37" s="1"/>
  <c r="F37"/>
  <c r="F38"/>
  <c r="C30" i="4"/>
  <c r="D34"/>
  <c r="C34"/>
  <c r="D33"/>
  <c r="D32"/>
  <c r="C32" s="1"/>
  <c r="D31"/>
  <c r="E34" i="3"/>
  <c r="E32" s="1"/>
  <c r="F21" i="1"/>
  <c r="J103" i="12"/>
  <c r="F22" i="1"/>
  <c r="J104" i="12"/>
  <c r="F23" i="1"/>
  <c r="J105" i="12"/>
  <c r="F24" i="1"/>
  <c r="J106" i="12"/>
  <c r="F25" i="1"/>
  <c r="J107" i="12"/>
  <c r="F26" i="1"/>
  <c r="J108" i="12"/>
  <c r="F27" i="1"/>
  <c r="J109" i="12"/>
  <c r="F28" i="1"/>
  <c r="J110" i="12"/>
  <c r="F29" i="1"/>
  <c r="J111" i="12"/>
  <c r="F30" i="1"/>
  <c r="J112" i="12"/>
  <c r="F20" i="1"/>
  <c r="J102" i="12"/>
  <c r="J81"/>
  <c r="B7" i="19"/>
  <c r="B8"/>
  <c r="B13"/>
  <c r="B14"/>
  <c r="B15"/>
  <c r="B20"/>
  <c r="B22"/>
  <c r="H30" i="4"/>
  <c r="H28" s="1"/>
  <c r="B31"/>
  <c r="B28" s="1"/>
  <c r="C31"/>
  <c r="H31"/>
  <c r="B32"/>
  <c r="E32"/>
  <c r="H32"/>
  <c r="B33"/>
  <c r="H33"/>
  <c r="B34"/>
  <c r="E34"/>
  <c r="H34"/>
  <c r="B35"/>
  <c r="C35"/>
  <c r="H35"/>
  <c r="C24"/>
  <c r="C26"/>
  <c r="C25"/>
  <c r="E44" i="3"/>
  <c r="C44" s="1"/>
  <c r="B44"/>
  <c r="E43"/>
  <c r="D43"/>
  <c r="C43" s="1"/>
  <c r="B43"/>
  <c r="E42"/>
  <c r="D42"/>
  <c r="C42" s="1"/>
  <c r="B42"/>
  <c r="E41"/>
  <c r="D41"/>
  <c r="C41" s="1"/>
  <c r="B41"/>
  <c r="E40"/>
  <c r="D40"/>
  <c r="C40" s="1"/>
  <c r="B40"/>
  <c r="E39"/>
  <c r="D39"/>
  <c r="C39" s="1"/>
  <c r="E38"/>
  <c r="C38"/>
  <c r="B38"/>
  <c r="E37"/>
  <c r="D37"/>
  <c r="C37"/>
  <c r="B37"/>
  <c r="E36"/>
  <c r="D36"/>
  <c r="B36"/>
  <c r="E35"/>
  <c r="D35"/>
  <c r="D32" s="1"/>
  <c r="B35"/>
  <c r="B34"/>
  <c r="B32"/>
  <c r="S16" i="13"/>
  <c r="T21"/>
  <c r="T20"/>
  <c r="T19"/>
  <c r="T18"/>
  <c r="T17"/>
  <c r="T16"/>
  <c r="T15"/>
  <c r="T14"/>
  <c r="T13"/>
  <c r="T12"/>
  <c r="T11"/>
  <c r="T9" s="1"/>
  <c r="AA21"/>
  <c r="AA20"/>
  <c r="AA19"/>
  <c r="AA18"/>
  <c r="AA17"/>
  <c r="AA16"/>
  <c r="AA15"/>
  <c r="AA9" s="1"/>
  <c r="AA14"/>
  <c r="AA13"/>
  <c r="AA12"/>
  <c r="AA11"/>
  <c r="C6" i="3"/>
  <c r="C5"/>
  <c r="C7"/>
  <c r="C8"/>
  <c r="D9"/>
  <c r="C9" s="1"/>
  <c r="E9"/>
  <c r="H22" i="2"/>
  <c r="H21"/>
  <c r="H20"/>
  <c r="H19"/>
  <c r="H18"/>
  <c r="H17"/>
  <c r="H16"/>
  <c r="H15"/>
  <c r="H10" s="1"/>
  <c r="H14"/>
  <c r="H13"/>
  <c r="H12"/>
  <c r="AJ42" i="16"/>
  <c r="AJ43"/>
  <c r="AJ44"/>
  <c r="AJ45"/>
  <c r="AJ41"/>
  <c r="AJ40"/>
  <c r="D49" i="2"/>
  <c r="K7" i="12"/>
  <c r="H49" i="2"/>
  <c r="L7" i="12"/>
  <c r="D50" i="2"/>
  <c r="K8" i="12"/>
  <c r="H50" i="2"/>
  <c r="L8" i="12"/>
  <c r="D51" i="2"/>
  <c r="H51"/>
  <c r="K9" i="12" s="1"/>
  <c r="D52" i="2"/>
  <c r="H52"/>
  <c r="L10" i="12"/>
  <c r="D53" i="2"/>
  <c r="H53"/>
  <c r="L11" i="12" s="1"/>
  <c r="D54" i="2"/>
  <c r="H54"/>
  <c r="L12" i="12"/>
  <c r="D55" i="2"/>
  <c r="H55"/>
  <c r="K13" i="12" s="1"/>
  <c r="D56" i="2"/>
  <c r="H56"/>
  <c r="L14" i="12"/>
  <c r="D57" i="2"/>
  <c r="H57"/>
  <c r="L15" i="12" s="1"/>
  <c r="D58" i="2"/>
  <c r="H58"/>
  <c r="L16" i="12"/>
  <c r="D59" i="2"/>
  <c r="H59"/>
  <c r="L17" i="12" s="1"/>
  <c r="B42" i="4"/>
  <c r="I21" i="12"/>
  <c r="F42" i="4"/>
  <c r="J21" i="12"/>
  <c r="O42" i="4"/>
  <c r="T42"/>
  <c r="B43"/>
  <c r="I22" i="12"/>
  <c r="F43" i="4"/>
  <c r="J22" i="12"/>
  <c r="O43" i="4"/>
  <c r="T43"/>
  <c r="B44"/>
  <c r="I23" i="12"/>
  <c r="F44" i="4"/>
  <c r="J23" i="12"/>
  <c r="O44" i="4"/>
  <c r="T44"/>
  <c r="B45"/>
  <c r="I24" i="12"/>
  <c r="F45" i="4"/>
  <c r="J24" i="12"/>
  <c r="O45" i="4"/>
  <c r="T45"/>
  <c r="B46"/>
  <c r="I25" i="12"/>
  <c r="F46" i="4"/>
  <c r="J25" i="12"/>
  <c r="O46" i="4"/>
  <c r="T46"/>
  <c r="B47"/>
  <c r="I26" i="12"/>
  <c r="F47" i="4"/>
  <c r="J26" i="12"/>
  <c r="O47" i="4"/>
  <c r="T47"/>
  <c r="G8" i="10"/>
  <c r="H8"/>
  <c r="I8"/>
  <c r="J8"/>
  <c r="K8"/>
  <c r="L8"/>
  <c r="M8"/>
  <c r="N8"/>
  <c r="O8"/>
  <c r="G11"/>
  <c r="K11"/>
  <c r="L11"/>
  <c r="M11"/>
  <c r="N11"/>
  <c r="O11"/>
  <c r="G14"/>
  <c r="H14"/>
  <c r="I14"/>
  <c r="J14"/>
  <c r="K14"/>
  <c r="L14"/>
  <c r="M14"/>
  <c r="N14"/>
  <c r="O14"/>
  <c r="G17"/>
  <c r="H17"/>
  <c r="I17"/>
  <c r="J17"/>
  <c r="K17"/>
  <c r="L17"/>
  <c r="M17"/>
  <c r="N17"/>
  <c r="O17"/>
  <c r="G20"/>
  <c r="H20"/>
  <c r="I20"/>
  <c r="J20"/>
  <c r="K20"/>
  <c r="L20"/>
  <c r="M20"/>
  <c r="N20"/>
  <c r="O20"/>
  <c r="G30"/>
  <c r="H30"/>
  <c r="I30"/>
  <c r="J30"/>
  <c r="K30"/>
  <c r="L30"/>
  <c r="M30"/>
  <c r="N30"/>
  <c r="O30"/>
  <c r="G33"/>
  <c r="H33"/>
  <c r="I33"/>
  <c r="J33"/>
  <c r="K33"/>
  <c r="L33"/>
  <c r="M33"/>
  <c r="N33"/>
  <c r="O33"/>
  <c r="G36"/>
  <c r="H36"/>
  <c r="I36"/>
  <c r="J36"/>
  <c r="K36"/>
  <c r="L36"/>
  <c r="M36"/>
  <c r="N36"/>
  <c r="O36"/>
  <c r="G39"/>
  <c r="H39"/>
  <c r="I39"/>
  <c r="J39"/>
  <c r="K39"/>
  <c r="L39"/>
  <c r="M39"/>
  <c r="N39"/>
  <c r="O39"/>
  <c r="G42"/>
  <c r="H42"/>
  <c r="I42"/>
  <c r="J42"/>
  <c r="K42"/>
  <c r="L42"/>
  <c r="M42"/>
  <c r="N42"/>
  <c r="O42"/>
  <c r="L11" i="18"/>
  <c r="X11" s="1"/>
  <c r="L10"/>
  <c r="L8"/>
  <c r="L9"/>
  <c r="X9" s="1"/>
  <c r="N8"/>
  <c r="O8"/>
  <c r="P11"/>
  <c r="P10"/>
  <c r="P9"/>
  <c r="P8" s="1"/>
  <c r="R8"/>
  <c r="T8"/>
  <c r="L20"/>
  <c r="M20"/>
  <c r="N20"/>
  <c r="O20"/>
  <c r="P20"/>
  <c r="Q20"/>
  <c r="R20"/>
  <c r="T20"/>
  <c r="U20"/>
  <c r="V20"/>
  <c r="W20"/>
  <c r="X20"/>
  <c r="Y20"/>
  <c r="AA20"/>
  <c r="L32"/>
  <c r="M32"/>
  <c r="N32"/>
  <c r="O32"/>
  <c r="Q32"/>
  <c r="S32"/>
  <c r="U32"/>
  <c r="V32"/>
  <c r="X32"/>
  <c r="Z32"/>
  <c r="B8" i="6"/>
  <c r="C9"/>
  <c r="C8" s="1"/>
  <c r="C10"/>
  <c r="C11"/>
  <c r="E8"/>
  <c r="F8"/>
  <c r="G8"/>
  <c r="H9"/>
  <c r="X9"/>
  <c r="J8"/>
  <c r="K8"/>
  <c r="B21"/>
  <c r="B20"/>
  <c r="B22"/>
  <c r="B23"/>
  <c r="C21"/>
  <c r="C20"/>
  <c r="C22"/>
  <c r="C23"/>
  <c r="D20"/>
  <c r="E20"/>
  <c r="F20"/>
  <c r="G20"/>
  <c r="H20"/>
  <c r="I20"/>
  <c r="J20"/>
  <c r="K20"/>
  <c r="B32"/>
  <c r="C32"/>
  <c r="D32"/>
  <c r="E32"/>
  <c r="F32"/>
  <c r="G32"/>
  <c r="H32"/>
  <c r="I32"/>
  <c r="J32"/>
  <c r="K32"/>
  <c r="V9" i="16"/>
  <c r="W9"/>
  <c r="X9"/>
  <c r="Y9"/>
  <c r="AD9"/>
  <c r="AE9"/>
  <c r="AF9"/>
  <c r="AG9"/>
  <c r="R27"/>
  <c r="S27"/>
  <c r="T33"/>
  <c r="T27" s="1"/>
  <c r="U27"/>
  <c r="V27"/>
  <c r="W27"/>
  <c r="X27"/>
  <c r="Y27"/>
  <c r="Z27"/>
  <c r="AA27"/>
  <c r="AB33"/>
  <c r="AB27" s="1"/>
  <c r="AD27"/>
  <c r="AE27"/>
  <c r="AF27"/>
  <c r="AG27"/>
  <c r="AH27"/>
  <c r="AI27"/>
  <c r="AK27"/>
  <c r="AM27"/>
  <c r="AO27"/>
  <c r="AH40"/>
  <c r="M38" i="12" s="1"/>
  <c r="AH41" i="16"/>
  <c r="M39" i="12" s="1"/>
  <c r="AH42" i="16"/>
  <c r="M40" i="12" s="1"/>
  <c r="AH43" i="16"/>
  <c r="M41" i="12" s="1"/>
  <c r="AH44" i="16"/>
  <c r="M42" i="12" s="1"/>
  <c r="AH45" i="16"/>
  <c r="M43" i="12" s="1"/>
  <c r="D14" i="5"/>
  <c r="D15"/>
  <c r="E13"/>
  <c r="E9" s="1"/>
  <c r="F9"/>
  <c r="G9"/>
  <c r="H9"/>
  <c r="I9"/>
  <c r="J9"/>
  <c r="L14"/>
  <c r="AH14"/>
  <c r="M9"/>
  <c r="N9"/>
  <c r="O9"/>
  <c r="P9"/>
  <c r="Q9"/>
  <c r="D11"/>
  <c r="D9"/>
  <c r="D12"/>
  <c r="D16"/>
  <c r="B27"/>
  <c r="D29"/>
  <c r="D27" s="1"/>
  <c r="D32"/>
  <c r="D34"/>
  <c r="D33"/>
  <c r="E27"/>
  <c r="F27"/>
  <c r="G27"/>
  <c r="H27"/>
  <c r="I27"/>
  <c r="J27"/>
  <c r="K27"/>
  <c r="L29"/>
  <c r="L27" s="1"/>
  <c r="L32"/>
  <c r="L34"/>
  <c r="L33"/>
  <c r="M27"/>
  <c r="N27"/>
  <c r="O27"/>
  <c r="P27"/>
  <c r="Q27"/>
  <c r="B8" i="4"/>
  <c r="B9"/>
  <c r="C11"/>
  <c r="C9" s="1"/>
  <c r="C12"/>
  <c r="C13"/>
  <c r="C14"/>
  <c r="C15"/>
  <c r="C16"/>
  <c r="D9"/>
  <c r="E9"/>
  <c r="G9"/>
  <c r="I9"/>
  <c r="J9"/>
  <c r="M9"/>
  <c r="J28"/>
  <c r="M28"/>
  <c r="U9" i="13"/>
  <c r="X9"/>
  <c r="Z9"/>
  <c r="AB9"/>
  <c r="AC9"/>
  <c r="J9" i="3"/>
  <c r="N9"/>
  <c r="C11"/>
  <c r="C12"/>
  <c r="C13"/>
  <c r="C14"/>
  <c r="C15"/>
  <c r="C16"/>
  <c r="C17"/>
  <c r="C18"/>
  <c r="C19"/>
  <c r="C20"/>
  <c r="C21"/>
  <c r="F32"/>
  <c r="H32"/>
  <c r="I32"/>
  <c r="J32"/>
  <c r="K32"/>
  <c r="N32"/>
  <c r="B8" i="1"/>
  <c r="B9"/>
  <c r="B10"/>
  <c r="B11"/>
  <c r="G19"/>
  <c r="H19"/>
  <c r="B31"/>
  <c r="F31"/>
  <c r="C31"/>
  <c r="E31"/>
  <c r="D31"/>
  <c r="G31"/>
  <c r="H31"/>
  <c r="E37"/>
  <c r="B38"/>
  <c r="E38"/>
  <c r="C38"/>
  <c r="D38"/>
  <c r="F38" s="1"/>
  <c r="G38"/>
  <c r="H38"/>
  <c r="E39"/>
  <c r="E41"/>
  <c r="F41"/>
  <c r="F42"/>
  <c r="F43"/>
  <c r="E44"/>
  <c r="B45"/>
  <c r="C45"/>
  <c r="E45" s="1"/>
  <c r="D45"/>
  <c r="F45"/>
  <c r="G45"/>
  <c r="H45"/>
  <c r="F46"/>
  <c r="E47"/>
  <c r="F47"/>
  <c r="E48"/>
  <c r="F48"/>
  <c r="C33" i="4"/>
  <c r="AJ5" i="16"/>
  <c r="F9" i="20"/>
  <c r="K16" i="12"/>
  <c r="P39" i="20"/>
  <c r="Z15" i="4"/>
  <c r="B32" i="9"/>
  <c r="AJ6" i="16"/>
  <c r="U10" i="18"/>
  <c r="AH11" i="16"/>
  <c r="X14" i="21"/>
  <c r="Z13" i="4"/>
  <c r="S9" i="3"/>
  <c r="H9"/>
  <c r="AF9"/>
  <c r="AD21" i="13"/>
  <c r="AF11" i="3"/>
  <c r="AF15"/>
  <c r="AF19"/>
  <c r="AH11" i="5"/>
  <c r="X11" i="6"/>
  <c r="O9" i="4"/>
  <c r="AJ9" i="5"/>
  <c r="L13" i="12"/>
  <c r="H17" i="20"/>
  <c r="H9"/>
  <c r="U9" i="18"/>
  <c r="AF5" i="13"/>
  <c r="AF13" i="3"/>
  <c r="AF17"/>
  <c r="AD20"/>
  <c r="AF12"/>
  <c r="X14" i="4"/>
  <c r="P36" i="20"/>
  <c r="X11" i="4"/>
  <c r="K15" i="12"/>
  <c r="C36" i="3"/>
  <c r="X10" i="6"/>
  <c r="AF17" i="13"/>
  <c r="AF21" i="3"/>
  <c r="H81" i="12"/>
  <c r="C23" i="9"/>
  <c r="B23" s="1"/>
  <c r="E28" i="4"/>
  <c r="U9" i="6"/>
  <c r="Q52" i="2"/>
  <c r="H8" i="6"/>
  <c r="H9" i="13"/>
  <c r="AD9" s="1"/>
  <c r="X10" i="18"/>
  <c r="K10" i="12"/>
  <c r="AF16" i="13"/>
  <c r="O35" i="20"/>
  <c r="AF19" i="13"/>
  <c r="S9" i="5"/>
  <c r="AF8" i="3"/>
  <c r="Z11" i="21"/>
  <c r="K14" i="12"/>
  <c r="K12"/>
  <c r="X13" i="21"/>
  <c r="AD15" i="13"/>
  <c r="Z12" i="4"/>
  <c r="L9" i="5"/>
  <c r="AH9" s="1"/>
  <c r="B31" i="9"/>
  <c r="AL14" i="5"/>
  <c r="U8" i="6"/>
  <c r="X8"/>
  <c r="AL9" i="16" l="1"/>
  <c r="AH9"/>
  <c r="I88" i="12"/>
  <c r="K81"/>
  <c r="Z13" i="21"/>
  <c r="AF7" i="3"/>
  <c r="S9" i="13"/>
  <c r="AF9" s="1"/>
  <c r="K11" i="12"/>
  <c r="P37" i="20"/>
  <c r="AL15" i="5"/>
  <c r="AF6" i="3"/>
  <c r="Z12" i="21"/>
  <c r="H9" i="4"/>
  <c r="AL11" i="16"/>
  <c r="L9" i="12"/>
  <c r="D28" i="21"/>
  <c r="C28" s="1"/>
  <c r="AH15" i="16"/>
  <c r="X8" i="18"/>
  <c r="K17" i="12"/>
  <c r="C35" i="3"/>
  <c r="C32" s="1"/>
  <c r="P38" i="20"/>
  <c r="AL12" i="16"/>
  <c r="K13" i="2"/>
  <c r="AF12" i="13"/>
  <c r="AL9" i="5"/>
  <c r="AF5" i="3"/>
  <c r="H9" i="21"/>
  <c r="X15"/>
  <c r="AF14" i="13"/>
  <c r="AF18"/>
  <c r="Z9" i="4" l="1"/>
  <c r="X9"/>
  <c r="X9" i="21"/>
  <c r="Z9"/>
</calcChain>
</file>

<file path=xl/comments1.xml><?xml version="1.0" encoding="utf-8"?>
<comments xmlns="http://schemas.openxmlformats.org/spreadsheetml/2006/main">
  <authors>
    <author>tedako</author>
  </authors>
  <commentList>
    <comment ref="H12" authorId="0">
      <text>
        <r>
          <rPr>
            <b/>
            <sz val="9"/>
            <color indexed="81"/>
            <rFont val="ＭＳ Ｐゴシック"/>
            <family val="3"/>
            <charset val="128"/>
          </rPr>
          <t>tedako:</t>
        </r>
        <r>
          <rPr>
            <sz val="9"/>
            <color indexed="81"/>
            <rFont val="ＭＳ Ｐゴシック"/>
            <family val="3"/>
            <charset val="128"/>
          </rPr>
          <t xml:space="preserve">
本務者のみを計上する</t>
        </r>
      </text>
    </comment>
  </commentList>
</comments>
</file>

<file path=xl/comments2.xml><?xml version="1.0" encoding="utf-8"?>
<comments xmlns="http://schemas.openxmlformats.org/spreadsheetml/2006/main">
  <authors>
    <author>tedako</author>
  </authors>
  <commentList>
    <comment ref="I11" authorId="0">
      <text>
        <r>
          <rPr>
            <sz val="9"/>
            <color indexed="81"/>
            <rFont val="ＭＳ Ｐゴシック"/>
            <family val="3"/>
            <charset val="128"/>
          </rPr>
          <t>この列は、</t>
        </r>
        <r>
          <rPr>
            <sz val="9"/>
            <color indexed="10"/>
            <rFont val="ＭＳ Ｐゴシック"/>
            <family val="3"/>
            <charset val="128"/>
          </rPr>
          <t>フォントの色が白になっていた</t>
        </r>
        <r>
          <rPr>
            <sz val="9"/>
            <color indexed="81"/>
            <rFont val="ＭＳ Ｐゴシック"/>
            <family val="3"/>
            <charset val="128"/>
          </rPr>
          <t xml:space="preserve">ので、「平成２３年度 統計うらそえ」には表示されていません
</t>
        </r>
      </text>
    </comment>
  </commentList>
</comments>
</file>

<file path=xl/comments3.xml><?xml version="1.0" encoding="utf-8"?>
<comments xmlns="http://schemas.openxmlformats.org/spreadsheetml/2006/main">
  <authors>
    <author>tedako</author>
  </authors>
  <commentList>
    <comment ref="I11" authorId="0">
      <text>
        <r>
          <rPr>
            <sz val="9"/>
            <color indexed="81"/>
            <rFont val="ＭＳ Ｐゴシック"/>
            <family val="3"/>
            <charset val="128"/>
          </rPr>
          <t>この列は、</t>
        </r>
        <r>
          <rPr>
            <sz val="9"/>
            <color indexed="10"/>
            <rFont val="ＭＳ Ｐゴシック"/>
            <family val="3"/>
            <charset val="128"/>
          </rPr>
          <t>フォントの色が白になっていた</t>
        </r>
        <r>
          <rPr>
            <sz val="9"/>
            <color indexed="81"/>
            <rFont val="ＭＳ Ｐゴシック"/>
            <family val="3"/>
            <charset val="128"/>
          </rPr>
          <t xml:space="preserve">ので、「平成２３年度 統計うらそえ」には表示されていません
</t>
        </r>
      </text>
    </comment>
  </commentList>
</comments>
</file>

<file path=xl/comments4.xml><?xml version="1.0" encoding="utf-8"?>
<comments xmlns="http://schemas.openxmlformats.org/spreadsheetml/2006/main">
  <authors>
    <author>tedako</author>
  </authors>
  <commentList>
    <comment ref="I11" authorId="0">
      <text>
        <r>
          <rPr>
            <sz val="9"/>
            <color indexed="10"/>
            <rFont val="ＭＳ Ｐゴシック"/>
            <family val="3"/>
            <charset val="128"/>
          </rPr>
          <t>フォントの色が白になっていた</t>
        </r>
        <r>
          <rPr>
            <sz val="9"/>
            <color indexed="81"/>
            <rFont val="ＭＳ Ｐゴシック"/>
            <family val="3"/>
            <charset val="128"/>
          </rPr>
          <t xml:space="preserve">ので、Ｈ２３年度版には表示されていない
</t>
        </r>
      </text>
    </comment>
    <comment ref="O11" authorId="0">
      <text>
        <r>
          <rPr>
            <b/>
            <sz val="9"/>
            <color indexed="81"/>
            <rFont val="ＭＳ Ｐゴシック"/>
            <family val="3"/>
            <charset val="128"/>
          </rPr>
          <t>tedako:</t>
        </r>
        <r>
          <rPr>
            <sz val="9"/>
            <color indexed="81"/>
            <rFont val="ＭＳ Ｐゴシック"/>
            <family val="3"/>
            <charset val="128"/>
          </rPr>
          <t xml:space="preserve">
本務者のみ計上する！</t>
        </r>
      </text>
    </comment>
  </commentList>
</comments>
</file>

<file path=xl/comments5.xml><?xml version="1.0" encoding="utf-8"?>
<comments xmlns="http://schemas.openxmlformats.org/spreadsheetml/2006/main">
  <authors>
    <author>tedako</author>
  </authors>
  <commentList>
    <comment ref="I11" authorId="0">
      <text>
        <r>
          <rPr>
            <sz val="9"/>
            <color indexed="10"/>
            <rFont val="ＭＳ Ｐゴシック"/>
            <family val="3"/>
            <charset val="128"/>
          </rPr>
          <t>フォントの色が白になっていた</t>
        </r>
        <r>
          <rPr>
            <sz val="9"/>
            <color indexed="81"/>
            <rFont val="ＭＳ Ｐゴシック"/>
            <family val="3"/>
            <charset val="128"/>
          </rPr>
          <t xml:space="preserve">ので、Ｈ２３年度版には表示されていない
</t>
        </r>
      </text>
    </comment>
    <comment ref="O11" authorId="0">
      <text>
        <r>
          <rPr>
            <b/>
            <sz val="9"/>
            <color indexed="81"/>
            <rFont val="ＭＳ Ｐゴシック"/>
            <family val="3"/>
            <charset val="128"/>
          </rPr>
          <t>tedako:</t>
        </r>
        <r>
          <rPr>
            <sz val="9"/>
            <color indexed="81"/>
            <rFont val="ＭＳ Ｐゴシック"/>
            <family val="3"/>
            <charset val="128"/>
          </rPr>
          <t xml:space="preserve">
本務者のみ計上する！</t>
        </r>
      </text>
    </comment>
  </commentList>
</comments>
</file>

<file path=xl/comments6.xml><?xml version="1.0" encoding="utf-8"?>
<comments xmlns="http://schemas.openxmlformats.org/spreadsheetml/2006/main">
  <authors>
    <author>tedako</author>
  </authors>
  <commentList>
    <comment ref="B11" authorId="0">
      <text>
        <r>
          <rPr>
            <b/>
            <sz val="9"/>
            <color indexed="81"/>
            <rFont val="ＭＳ Ｐゴシック"/>
            <family val="3"/>
            <charset val="128"/>
          </rPr>
          <t>データ入力用で活用。</t>
        </r>
        <r>
          <rPr>
            <b/>
            <sz val="9"/>
            <color indexed="10"/>
            <rFont val="ＭＳ Ｐゴシック"/>
            <family val="3"/>
            <charset val="128"/>
          </rPr>
          <t>印刷では表示しないこと！</t>
        </r>
      </text>
    </comment>
  </commentList>
</comments>
</file>

<file path=xl/sharedStrings.xml><?xml version="1.0" encoding="utf-8"?>
<sst xmlns="http://schemas.openxmlformats.org/spreadsheetml/2006/main" count="1789" uniqueCount="457">
  <si>
    <t>ⅩⅡ　教　　育</t>
  </si>
  <si>
    <t>（186）  幼稚園及び学校数（各年度共５月１日現在）</t>
  </si>
  <si>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</si>
  <si>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</si>
  <si>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</si>
  <si>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</si>
  <si>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</si>
  <si>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</si>
  <si>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</si>
  <si>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</si>
  <si>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</si>
  <si>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</si>
  <si>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</si>
  <si>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</si>
  <si>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</si>
  <si>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</si>
  <si>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</si>
  <si>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</si>
  <si>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</si>
  <si>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</si>
  <si>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</si>
  <si>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</si>
  <si>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</si>
  <si>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</si>
  <si>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</si>
  <si>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</si>
  <si>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</si>
  <si>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</si>
  <si>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</si>
  <si>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</si>
  <si>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</si>
  <si>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</si>
  <si>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</si>
  <si>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</si>
  <si>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</si>
  <si>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</si>
  <si>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</si>
  <si>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</si>
  <si>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</si>
  <si>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</si>
  <si>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</si>
  <si>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</si>
  <si>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</si>
  <si>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</si>
  <si>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</si>
  <si>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</si>
  <si>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</si>
  <si>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（注）鏡が丘浦添分校の屋内運動場面積は、プレイルーム面積である。</t>
  </si>
  <si>
    <t>資料：各   　学   　校</t>
  </si>
  <si>
    <t>教育委員会総務課</t>
  </si>
  <si>
    <t>（単位：園、学級、人、㎡）</t>
  </si>
  <si>
    <t>園　　児　　数</t>
  </si>
  <si>
    <t>教　　員　　数</t>
  </si>
  <si>
    <t>学級数</t>
  </si>
  <si>
    <t>総　数</t>
  </si>
  <si>
    <t>男</t>
  </si>
  <si>
    <t>女</t>
  </si>
  <si>
    <t>浦添幼稚園</t>
  </si>
  <si>
    <t>仲西幼稚園</t>
  </si>
  <si>
    <t>神森幼稚園</t>
  </si>
  <si>
    <t>浦城幼稚園</t>
  </si>
  <si>
    <t>牧港幼稚園</t>
  </si>
  <si>
    <t>当山幼稚園</t>
  </si>
  <si>
    <t>内間幼稚園</t>
  </si>
  <si>
    <t>港川幼稚園</t>
  </si>
  <si>
    <t>宮城幼稚園</t>
  </si>
  <si>
    <t>沢岻幼稚園</t>
  </si>
  <si>
    <t>前田幼稚園</t>
  </si>
  <si>
    <t>資料：教育委員会総務課</t>
  </si>
  <si>
    <t>（189）  小学校の児童数</t>
  </si>
  <si>
    <t>（単位：人）</t>
  </si>
  <si>
    <t>学      校      名</t>
  </si>
  <si>
    <t xml:space="preserve">女 </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</si>
  <si>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</si>
  <si>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</si>
  <si>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</si>
  <si>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</si>
  <si>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</si>
  <si>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</si>
  <si>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</si>
  <si>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</si>
  <si>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</si>
  <si>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</si>
  <si>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</si>
  <si>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</si>
  <si>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</si>
  <si>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 xml:space="preserve">（190）  小学校の概況（各年度共５月１日現在）                                                                             </t>
  </si>
  <si>
    <t>（単位：学級、人）</t>
  </si>
  <si>
    <t>区  　分</t>
  </si>
  <si>
    <t>学校数</t>
  </si>
  <si>
    <t>教 　　室 　　数</t>
  </si>
  <si>
    <t>学 級 数</t>
  </si>
  <si>
    <t>児　  　   童　 　  　数</t>
  </si>
  <si>
    <t>　　教　　　　員　　　　数</t>
  </si>
  <si>
    <t>職　員　数</t>
  </si>
  <si>
    <t>総  数</t>
  </si>
  <si>
    <t>普通教室</t>
  </si>
  <si>
    <t>特別教室</t>
  </si>
  <si>
    <t>総  　数</t>
  </si>
  <si>
    <t xml:space="preserve">   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</si>
  <si>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</si>
  <si>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</si>
  <si>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</si>
  <si>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</si>
  <si>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</si>
  <si>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</si>
  <si>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</si>
  <si>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</si>
  <si>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</si>
  <si>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</si>
  <si>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</si>
  <si>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</si>
  <si>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（191）  小学校学年別学級数及び児童数（各年度共５月１日現在）                                                             </t>
  </si>
  <si>
    <t xml:space="preserve">                                           　 　　　　    　　　                 </t>
  </si>
  <si>
    <t>区　　分</t>
  </si>
  <si>
    <t>総　    　　  　数</t>
  </si>
  <si>
    <t>１　 学 　年</t>
  </si>
  <si>
    <t>２   学   年</t>
  </si>
  <si>
    <t>４ 　学   年</t>
  </si>
  <si>
    <t>５ 　学   年</t>
  </si>
  <si>
    <t xml:space="preserve">    ６ 　学   年</t>
  </si>
  <si>
    <t>（192）  中学校の概況（各年度共５月１日現在）</t>
  </si>
  <si>
    <t>（単位：校、学級、人）</t>
  </si>
  <si>
    <t>区　　　　　分</t>
  </si>
  <si>
    <t>生　　　徒　　　数</t>
  </si>
  <si>
    <t xml:space="preserve"> 教 　  員　   数</t>
  </si>
  <si>
    <t>職　　　員　　　数</t>
  </si>
  <si>
    <t>１学級当り生徒数</t>
  </si>
  <si>
    <t>教員１人当り生徒数</t>
  </si>
  <si>
    <t>浦　添　中　学　校</t>
  </si>
  <si>
    <t>仲　西　中　学　校</t>
  </si>
  <si>
    <t>神　森　中　学　校</t>
  </si>
  <si>
    <t>港　川　中　学　校</t>
  </si>
  <si>
    <t>浦　西　中　学　校</t>
  </si>
  <si>
    <t>昭和薬科大附属中学校</t>
  </si>
  <si>
    <t>-</t>
  </si>
  <si>
    <t>資料：昭和薬科大附属中学校</t>
  </si>
  <si>
    <t>（193）  中学校学年別学級数及び生徒数（各年度共５月１日現在）             　　　　　　　　　　　</t>
  </si>
  <si>
    <t xml:space="preserve">     総  　　  　　 数</t>
  </si>
  <si>
    <t>１  　  学  　　年</t>
  </si>
  <si>
    <t xml:space="preserve">         ２　　学    年</t>
  </si>
  <si>
    <t xml:space="preserve"> ３    学  　年</t>
  </si>
  <si>
    <t>特 別 支 援 学 級</t>
  </si>
  <si>
    <t xml:space="preserve"> 総　数</t>
  </si>
  <si>
    <t>（194）  中学校の生徒数（各年度共５月１日現在）                                                   　　　　　　　　　　　</t>
  </si>
  <si>
    <t>学     校     名</t>
  </si>
  <si>
    <t xml:space="preserve">平　成　21　年　度  </t>
  </si>
  <si>
    <t xml:space="preserve">  　総　  数</t>
  </si>
  <si>
    <t>総　  数</t>
  </si>
  <si>
    <t xml:space="preserve"> 　総　  数</t>
  </si>
  <si>
    <t xml:space="preserve">（195）  高等学校の概況（各年度共５月１日現在）                                                                           </t>
  </si>
  <si>
    <t xml:space="preserve"> 教 　　室 　　数</t>
  </si>
  <si>
    <t>教 　  員　   数</t>
  </si>
  <si>
    <t>全日制</t>
  </si>
  <si>
    <t>定時制</t>
  </si>
  <si>
    <t>浦添高等学校</t>
  </si>
  <si>
    <t>陽明高等学校</t>
  </si>
  <si>
    <t>（注）（  ）は定時制の数値である。</t>
  </si>
  <si>
    <t>資料：各高等学校</t>
  </si>
  <si>
    <t xml:space="preserve">       各項目の定義は、学校基本調査による。</t>
  </si>
  <si>
    <t xml:space="preserve">（196）  高等学校学年別学級数及び生徒数（各年度共５月１日現在）                                                                                   </t>
  </si>
  <si>
    <t>総  　　  　　 数</t>
  </si>
  <si>
    <t>２　　学    年</t>
  </si>
  <si>
    <t>３    学  　年</t>
  </si>
  <si>
    <t>４　　学　　年</t>
  </si>
  <si>
    <t xml:space="preserve"> （197）  高等学校の生徒数（各年度共５月１日現在）                                                                                                                                         　　　　　　　　　　</t>
  </si>
  <si>
    <t xml:space="preserve">平　成　20 年　度  </t>
  </si>
  <si>
    <t>（注）（　）は定時制の数値である。</t>
  </si>
  <si>
    <t>（198）  特別支援学校の概況（各年度共５月１日現在）</t>
  </si>
  <si>
    <t xml:space="preserve">   　  教 　　室 　　数</t>
  </si>
  <si>
    <t>児　童　・　生　徒　数</t>
  </si>
  <si>
    <t>職    員    数</t>
  </si>
  <si>
    <t>１ 学 級 当 り</t>
  </si>
  <si>
    <t>教 員 １ 人 当 り</t>
  </si>
  <si>
    <t>総    数</t>
  </si>
  <si>
    <t xml:space="preserve"> 総    数</t>
  </si>
  <si>
    <t>児童・生徒数</t>
  </si>
  <si>
    <t>大平特別支援学校</t>
  </si>
  <si>
    <t>鏡が丘特別支援学校</t>
  </si>
  <si>
    <t>鏡が丘特別支援学校浦添分校</t>
  </si>
  <si>
    <t>資料：各特別支援学校</t>
  </si>
  <si>
    <t xml:space="preserve">（199）  特別支援学校別学級数及び児童・生徒数（各年度共５月１日現在） </t>
  </si>
  <si>
    <t xml:space="preserve">     ２　  学</t>
  </si>
  <si>
    <t xml:space="preserve">     年</t>
  </si>
  <si>
    <t>３     学     年</t>
  </si>
  <si>
    <t>４     学     年</t>
  </si>
  <si>
    <t>５     学     年</t>
  </si>
  <si>
    <t>（注）鏡が丘特別支援学校は、小学部、中学部においては訪問学級が設置されている。</t>
  </si>
  <si>
    <t>　　　鏡が丘特別支援学校浦添分校について（小２学年で１学級）（中３で１学級）</t>
  </si>
  <si>
    <t>６　　　　　学　　　　　年</t>
  </si>
  <si>
    <t>中　　学　　１　　年</t>
  </si>
  <si>
    <t xml:space="preserve">   中</t>
  </si>
  <si>
    <t xml:space="preserve">   学   　　  </t>
  </si>
  <si>
    <t>２</t>
  </si>
  <si>
    <t>年</t>
  </si>
  <si>
    <t>中　　学　　３　　年</t>
  </si>
  <si>
    <t>高   等 　部 　本 　科</t>
  </si>
  <si>
    <t>総 　 数</t>
  </si>
  <si>
    <t>（200）  児童・生徒の推移（各年度共５月１日現在）</t>
  </si>
  <si>
    <t>（単位：校、人）</t>
  </si>
  <si>
    <t>教　　　　員　  　　数</t>
  </si>
  <si>
    <t>職  員  数</t>
  </si>
  <si>
    <t>生  徒  数</t>
  </si>
  <si>
    <t>本　 務　 者</t>
  </si>
  <si>
    <t>兼　 務　 者</t>
  </si>
  <si>
    <t>総 数</t>
  </si>
  <si>
    <t>県立浦添</t>
  </si>
  <si>
    <t>看護学校</t>
  </si>
  <si>
    <t>沖縄歯科</t>
  </si>
  <si>
    <t>衛生士学校</t>
  </si>
  <si>
    <t>琉球調理師</t>
  </si>
  <si>
    <t>ｲﾝﾀｰﾅｼｮﾅﾙ</t>
  </si>
  <si>
    <t>ﾃﾞｻﾞｲﾝｱｶﾃﾞﾐ-</t>
  </si>
  <si>
    <t>JSLインターナショナルアカデミー</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</si>
  <si>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</si>
  <si>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</si>
  <si>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</si>
  <si>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</si>
  <si>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</si>
  <si>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</si>
  <si>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</si>
  <si>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</si>
  <si>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</si>
  <si>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</si>
  <si>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</si>
  <si>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</si>
  <si>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</si>
  <si>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</si>
  <si>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年　度</t>
  </si>
  <si>
    <t>進 学 者</t>
  </si>
  <si>
    <t>専修学校等</t>
  </si>
  <si>
    <t>就　職　者</t>
  </si>
  <si>
    <t>進学率(％)</t>
  </si>
  <si>
    <t>就職率(％)</t>
  </si>
  <si>
    <t>（就職進学者含む）</t>
  </si>
  <si>
    <t>資料：学校基本調査報告書</t>
  </si>
  <si>
    <t>（単位：千円）</t>
  </si>
  <si>
    <t>貸与人数の累計</t>
  </si>
  <si>
    <t>貸与額の累計</t>
  </si>
  <si>
    <t>償還額の累計</t>
  </si>
  <si>
    <t>残　  額</t>
  </si>
  <si>
    <t>（注）数値は各年累計である。</t>
  </si>
  <si>
    <t>資料：教育委員会学務課</t>
  </si>
  <si>
    <t>区　　　分</t>
  </si>
  <si>
    <t>総　　    額</t>
  </si>
  <si>
    <t>公　　　　　　　　　　　費</t>
  </si>
  <si>
    <t>私　　費</t>
  </si>
  <si>
    <t>総　　額</t>
  </si>
  <si>
    <t>国・県支出金</t>
  </si>
  <si>
    <t>市支出金</t>
  </si>
  <si>
    <t>消費的支出</t>
  </si>
  <si>
    <t>資本的支出</t>
  </si>
  <si>
    <t>債務償還金</t>
  </si>
  <si>
    <t>学校教育費</t>
  </si>
  <si>
    <t>　(幼 稚 園)</t>
  </si>
  <si>
    <t xml:space="preserve">  (小 学 校)</t>
  </si>
  <si>
    <t>　(中 学 校)</t>
  </si>
  <si>
    <t>社会教育費</t>
  </si>
  <si>
    <t>教育行政費</t>
  </si>
  <si>
    <t>（注） 学校教育費は公立学校に係る数値である。</t>
  </si>
  <si>
    <t xml:space="preserve">資料：教育委員会総務課   </t>
  </si>
  <si>
    <t xml:space="preserve">    　 私費は、公費に組み入れられないＰＴＡ寄付金等。（H20より把握されていない） </t>
  </si>
  <si>
    <t>「地方教育費の調査」</t>
  </si>
  <si>
    <t>　　　 平成16年度から消費的支出、資本的支出、債務償還費の財源内訳については省略した。</t>
  </si>
  <si>
    <t>（単位：㎝、㎏）</t>
  </si>
  <si>
    <t>区　　　　分</t>
  </si>
  <si>
    <t>浦　　　添　　　市</t>
  </si>
  <si>
    <t>沖　　　縄　　　県</t>
  </si>
  <si>
    <t>全　　　　  　国</t>
  </si>
  <si>
    <t>身　長</t>
  </si>
  <si>
    <t>体　重</t>
  </si>
  <si>
    <t>座　高</t>
  </si>
  <si>
    <t>（㎝）</t>
  </si>
  <si>
    <t>（㎏）</t>
  </si>
  <si>
    <t xml:space="preserve"> （㎝）</t>
  </si>
  <si>
    <t>１年</t>
  </si>
  <si>
    <t>小</t>
  </si>
  <si>
    <t>６歳</t>
  </si>
  <si>
    <t>７年の変化</t>
  </si>
  <si>
    <t>３年</t>
  </si>
  <si>
    <t>学</t>
  </si>
  <si>
    <t>８歳</t>
  </si>
  <si>
    <t>校</t>
  </si>
  <si>
    <t>５年</t>
  </si>
  <si>
    <t>10歳</t>
  </si>
  <si>
    <t>中</t>
  </si>
  <si>
    <t>12歳</t>
  </si>
  <si>
    <t>14歳</t>
  </si>
  <si>
    <t>（注）年齢は各年度４月１日現在の満年齢。全国は文部科学省による標本調査。</t>
  </si>
  <si>
    <t>資料：沖縄県教育委員会</t>
  </si>
  <si>
    <t>「学校保健統計調査報告書」</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</si>
  <si>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</si>
  <si>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</si>
  <si>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</si>
  <si>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</si>
  <si>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</si>
  <si>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</si>
  <si>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</si>
  <si>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</si>
  <si>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</si>
  <si>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</si>
  <si>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</si>
  <si>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</si>
  <si>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</si>
  <si>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</si>
  <si>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</si>
  <si>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</si>
  <si>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</si>
  <si>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昭和薬科大附属中</t>
  </si>
  <si>
    <t>浦添高</t>
  </si>
  <si>
    <t>浦添商業高</t>
  </si>
  <si>
    <t>那覇工業高</t>
  </si>
  <si>
    <t>浦添工業高</t>
  </si>
  <si>
    <t>昭和薬科大附属高</t>
  </si>
  <si>
    <t>大平</t>
  </si>
  <si>
    <t>鏡が丘</t>
  </si>
  <si>
    <t>鏡が丘分校</t>
  </si>
  <si>
    <t>H22</t>
  </si>
  <si>
    <t>(-)</t>
    <phoneticPr fontId="6"/>
  </si>
  <si>
    <t>浦添商業高等 学校</t>
    <phoneticPr fontId="6"/>
  </si>
  <si>
    <t>那覇工業高等 学校</t>
    <phoneticPr fontId="6"/>
  </si>
  <si>
    <t>浦添工業高等 学校</t>
    <phoneticPr fontId="6"/>
  </si>
  <si>
    <t>昭和薬科大   附属高等学校</t>
    <phoneticPr fontId="6"/>
  </si>
  <si>
    <t>(-)</t>
    <phoneticPr fontId="6"/>
  </si>
  <si>
    <t xml:space="preserve">平　成　21　年　度  </t>
    <phoneticPr fontId="6"/>
  </si>
  <si>
    <t>平　成　22　年　度</t>
    <phoneticPr fontId="6"/>
  </si>
  <si>
    <t>平　成　20　年　度</t>
    <phoneticPr fontId="6"/>
  </si>
  <si>
    <t>大学等進学者</t>
    <rPh sb="0" eb="2">
      <t>ダイガク</t>
    </rPh>
    <rPh sb="2" eb="3">
      <t>トウ</t>
    </rPh>
    <phoneticPr fontId="6"/>
  </si>
  <si>
    <t>左記以外の者</t>
    <rPh sb="0" eb="2">
      <t>サキ</t>
    </rPh>
    <rPh sb="2" eb="4">
      <t>イガイノ</t>
    </rPh>
    <phoneticPr fontId="6"/>
  </si>
  <si>
    <t>大学等進学率(％)</t>
    <rPh sb="0" eb="2">
      <t>ダイガク</t>
    </rPh>
    <rPh sb="2" eb="3">
      <t>トウ</t>
    </rPh>
    <phoneticPr fontId="6"/>
  </si>
  <si>
    <t>※（　）は一時的な就業者の数である。</t>
    <phoneticPr fontId="6"/>
  </si>
  <si>
    <t>-</t>
    <phoneticPr fontId="6"/>
  </si>
  <si>
    <t>-</t>
    <phoneticPr fontId="6"/>
  </si>
  <si>
    <r>
      <t xml:space="preserve">県 </t>
    </r>
    <r>
      <rPr>
        <sz val="10"/>
        <rFont val="ＭＳ 明朝"/>
        <family val="1"/>
        <charset val="128"/>
      </rPr>
      <t xml:space="preserve">    </t>
    </r>
    <r>
      <rPr>
        <sz val="10"/>
        <rFont val="ＭＳ 明朝"/>
        <family val="1"/>
        <charset val="128"/>
      </rPr>
      <t>立</t>
    </r>
    <rPh sb="0" eb="1">
      <t>ケン</t>
    </rPh>
    <rPh sb="6" eb="7">
      <t>リツ</t>
    </rPh>
    <phoneticPr fontId="6"/>
  </si>
  <si>
    <r>
      <t xml:space="preserve">私 </t>
    </r>
    <r>
      <rPr>
        <sz val="10"/>
        <rFont val="ＭＳ 明朝"/>
        <family val="1"/>
        <charset val="128"/>
      </rPr>
      <t xml:space="preserve">    </t>
    </r>
    <r>
      <rPr>
        <sz val="10"/>
        <rFont val="ＭＳ 明朝"/>
        <family val="1"/>
        <charset val="128"/>
      </rPr>
      <t>立</t>
    </r>
    <rPh sb="0" eb="1">
      <t>ワタシ</t>
    </rPh>
    <rPh sb="6" eb="7">
      <t>リツ</t>
    </rPh>
    <phoneticPr fontId="6"/>
  </si>
  <si>
    <t xml:space="preserve"> 県立定時(再掲）</t>
    <phoneticPr fontId="6"/>
  </si>
  <si>
    <t>「学校保健統計調査報告書」</t>
    <phoneticPr fontId="6"/>
  </si>
  <si>
    <t>(-)</t>
    <phoneticPr fontId="6"/>
  </si>
  <si>
    <t>-</t>
    <phoneticPr fontId="6"/>
  </si>
  <si>
    <t>突合表最終財源</t>
    <rPh sb="0" eb="1">
      <t>トツ</t>
    </rPh>
    <rPh sb="1" eb="2">
      <t>ゴウ</t>
    </rPh>
    <rPh sb="2" eb="3">
      <t>ヒョウ</t>
    </rPh>
    <rPh sb="3" eb="5">
      <t>サイシュウ</t>
    </rPh>
    <rPh sb="5" eb="7">
      <t>ザイゲン</t>
    </rPh>
    <phoneticPr fontId="6"/>
  </si>
  <si>
    <t xml:space="preserve">  年  度</t>
    <phoneticPr fontId="6"/>
  </si>
  <si>
    <t>平　成　23　年　度</t>
    <phoneticPr fontId="6"/>
  </si>
  <si>
    <t>平成18年度</t>
    <phoneticPr fontId="6"/>
  </si>
  <si>
    <t>平成20年度</t>
    <phoneticPr fontId="6"/>
  </si>
  <si>
    <t>平成21年度</t>
    <phoneticPr fontId="6"/>
  </si>
  <si>
    <t>平成22年度</t>
    <phoneticPr fontId="6"/>
  </si>
  <si>
    <t>平成24年度</t>
    <phoneticPr fontId="6"/>
  </si>
  <si>
    <t xml:space="preserve">平　成　20　年　度  </t>
    <phoneticPr fontId="6"/>
  </si>
  <si>
    <r>
      <rPr>
        <sz val="10"/>
        <rFont val="ＭＳ 明朝"/>
        <family val="1"/>
        <charset val="128"/>
      </rPr>
      <t>平　成　2</t>
    </r>
    <r>
      <rPr>
        <sz val="10"/>
        <rFont val="ＭＳ 明朝"/>
        <family val="1"/>
        <charset val="128"/>
      </rPr>
      <t>1</t>
    </r>
    <r>
      <rPr>
        <sz val="10"/>
        <rFont val="ＭＳ 明朝"/>
        <family val="1"/>
        <charset val="128"/>
      </rPr>
      <t xml:space="preserve">　年　度  </t>
    </r>
    <phoneticPr fontId="6"/>
  </si>
  <si>
    <t xml:space="preserve">平　成　23　年　度  </t>
    <phoneticPr fontId="6"/>
  </si>
  <si>
    <t xml:space="preserve">平　成　24　年　度  </t>
    <phoneticPr fontId="6"/>
  </si>
  <si>
    <r>
      <t>平　成　2</t>
    </r>
    <r>
      <rPr>
        <sz val="10"/>
        <rFont val="ＭＳ 明朝"/>
        <family val="1"/>
        <charset val="128"/>
      </rPr>
      <t>3</t>
    </r>
    <r>
      <rPr>
        <sz val="10"/>
        <rFont val="ＭＳ 明朝"/>
        <family val="1"/>
        <charset val="128"/>
      </rPr>
      <t>　年　度</t>
    </r>
    <phoneticPr fontId="6"/>
  </si>
  <si>
    <t>平成20年度</t>
    <phoneticPr fontId="6"/>
  </si>
  <si>
    <t>平成21年度</t>
    <phoneticPr fontId="6"/>
  </si>
  <si>
    <t xml:space="preserve">  平  成  21　年　度</t>
    <rPh sb="11" eb="12">
      <t>トシ</t>
    </rPh>
    <rPh sb="13" eb="14">
      <t>ド</t>
    </rPh>
    <phoneticPr fontId="6"/>
  </si>
  <si>
    <r>
      <t xml:space="preserve">  平  成  2</t>
    </r>
    <r>
      <rPr>
        <sz val="10"/>
        <rFont val="ＭＳ 明朝"/>
        <family val="1"/>
        <charset val="128"/>
      </rPr>
      <t>2</t>
    </r>
    <phoneticPr fontId="6"/>
  </si>
  <si>
    <t>平成21年度</t>
    <phoneticPr fontId="6"/>
  </si>
  <si>
    <t>平成22年度</t>
    <phoneticPr fontId="6"/>
  </si>
  <si>
    <t>平成20年度</t>
    <phoneticPr fontId="6"/>
  </si>
  <si>
    <t>平成15年度</t>
    <phoneticPr fontId="6"/>
  </si>
  <si>
    <t>平成18年度</t>
    <phoneticPr fontId="6"/>
  </si>
  <si>
    <t>教育委員会総務課</t>
    <phoneticPr fontId="6"/>
  </si>
  <si>
    <t>区  分</t>
    <phoneticPr fontId="6"/>
  </si>
  <si>
    <t>学  校  名</t>
    <phoneticPr fontId="6"/>
  </si>
  <si>
    <t>区　分</t>
    <phoneticPr fontId="6"/>
  </si>
  <si>
    <t>平　成　24　年　度</t>
    <phoneticPr fontId="6"/>
  </si>
  <si>
    <t>児 童 数</t>
    <phoneticPr fontId="6"/>
  </si>
  <si>
    <t>生 徒 数</t>
    <phoneticPr fontId="6"/>
  </si>
  <si>
    <t>　① 浦添市</t>
    <rPh sb="5" eb="6">
      <t>シ</t>
    </rPh>
    <phoneticPr fontId="6"/>
  </si>
  <si>
    <t xml:space="preserve">　② 那覇市 </t>
    <rPh sb="3" eb="5">
      <t>ナハ</t>
    </rPh>
    <rPh sb="5" eb="6">
      <t>シ</t>
    </rPh>
    <phoneticPr fontId="6"/>
  </si>
  <si>
    <t>　③ 宜野湾市</t>
    <rPh sb="3" eb="6">
      <t>ギノワン</t>
    </rPh>
    <rPh sb="6" eb="7">
      <t>シ</t>
    </rPh>
    <phoneticPr fontId="6"/>
  </si>
  <si>
    <t xml:space="preserve">　④ 沖縄市  </t>
    <rPh sb="3" eb="5">
      <t>オキナワ</t>
    </rPh>
    <rPh sb="5" eb="6">
      <t>シ</t>
    </rPh>
    <phoneticPr fontId="6"/>
  </si>
  <si>
    <t xml:space="preserve">　⑤ うるま市 </t>
    <rPh sb="6" eb="7">
      <t>シ</t>
    </rPh>
    <phoneticPr fontId="6"/>
  </si>
  <si>
    <t xml:space="preserve">　⑥ 西原町 </t>
    <rPh sb="3" eb="5">
      <t>ニシハラ</t>
    </rPh>
    <rPh sb="5" eb="6">
      <t>チョウ</t>
    </rPh>
    <phoneticPr fontId="6"/>
  </si>
  <si>
    <t>平成16年度</t>
    <phoneticPr fontId="6"/>
  </si>
  <si>
    <t>平成23年度</t>
    <phoneticPr fontId="6"/>
  </si>
  <si>
    <t>（187）  学校施設状況（平成24年５月１日現在）</t>
    <phoneticPr fontId="6"/>
  </si>
  <si>
    <t>園数</t>
    <phoneticPr fontId="6"/>
  </si>
  <si>
    <t>総数</t>
    <phoneticPr fontId="6"/>
  </si>
  <si>
    <t>市立</t>
    <rPh sb="0" eb="2">
      <t>イチリツ</t>
    </rPh>
    <phoneticPr fontId="6"/>
  </si>
  <si>
    <t>私立</t>
    <rPh sb="0" eb="2">
      <t>シリツ</t>
    </rPh>
    <phoneticPr fontId="6"/>
  </si>
  <si>
    <t>みのり幼稚園</t>
    <rPh sb="3" eb="6">
      <t>ヨウチエン</t>
    </rPh>
    <phoneticPr fontId="6"/>
  </si>
  <si>
    <t>（188）  市内幼稚園の概況（各年共５月１日現在）</t>
    <rPh sb="7" eb="9">
      <t>シナイ</t>
    </rPh>
    <phoneticPr fontId="6"/>
  </si>
  <si>
    <t>市立・私立
幼稚園</t>
    <rPh sb="3" eb="5">
      <t>シリツ</t>
    </rPh>
    <phoneticPr fontId="6"/>
  </si>
  <si>
    <t>特別支援
(養護)学校</t>
    <phoneticPr fontId="6"/>
  </si>
  <si>
    <t>（注）平成24年度から幼稚園の数は市立幼稚園と私立幼稚園の数を合わせて掲載</t>
    <rPh sb="1" eb="2">
      <t>チュウ</t>
    </rPh>
    <rPh sb="3" eb="5">
      <t>ヘイセイ</t>
    </rPh>
    <rPh sb="7" eb="9">
      <t>ネンド</t>
    </rPh>
    <rPh sb="11" eb="14">
      <t>ヨウチエン</t>
    </rPh>
    <rPh sb="15" eb="16">
      <t>カズ</t>
    </rPh>
    <rPh sb="17" eb="19">
      <t>イチリツ</t>
    </rPh>
    <rPh sb="19" eb="22">
      <t>ヨウチエン</t>
    </rPh>
    <rPh sb="23" eb="25">
      <t>シリツ</t>
    </rPh>
    <rPh sb="25" eb="28">
      <t>ヨウチエン</t>
    </rPh>
    <rPh sb="29" eb="30">
      <t>カズ</t>
    </rPh>
    <rPh sb="31" eb="32">
      <t>ア</t>
    </rPh>
    <rPh sb="35" eb="37">
      <t>ケイサイ</t>
    </rPh>
    <phoneticPr fontId="6"/>
  </si>
  <si>
    <t>牧港ひまわり
幼稚園</t>
    <rPh sb="0" eb="1">
      <t>マキ</t>
    </rPh>
    <rPh sb="1" eb="2">
      <t>ミナト</t>
    </rPh>
    <rPh sb="7" eb="10">
      <t>ヨウチエン</t>
    </rPh>
    <phoneticPr fontId="6"/>
  </si>
  <si>
    <t>１学級
園児数</t>
    <phoneticPr fontId="6"/>
  </si>
  <si>
    <t>（注）教員数に園長は含めない。</t>
    <phoneticPr fontId="6"/>
  </si>
  <si>
    <t>４歳児</t>
    <rPh sb="1" eb="2">
      <t>サイ</t>
    </rPh>
    <rPh sb="2" eb="3">
      <t>ジ</t>
    </rPh>
    <phoneticPr fontId="6"/>
  </si>
  <si>
    <t>５歳児</t>
    <rPh sb="1" eb="2">
      <t>サイ</t>
    </rPh>
    <rPh sb="2" eb="3">
      <t>ジ</t>
    </rPh>
    <phoneticPr fontId="6"/>
  </si>
  <si>
    <t>牧港ひまわり幼稚園</t>
    <rPh sb="0" eb="1">
      <t>マキ</t>
    </rPh>
    <rPh sb="1" eb="2">
      <t>ミナト</t>
    </rPh>
    <rPh sb="6" eb="9">
      <t>ヨウチエン</t>
    </rPh>
    <phoneticPr fontId="6"/>
  </si>
  <si>
    <t xml:space="preserve"> </t>
    <phoneticPr fontId="6"/>
  </si>
  <si>
    <t>資料：学校基本調査</t>
    <phoneticPr fontId="6"/>
  </si>
  <si>
    <t>園　舎
総床面積
（㎡）</t>
    <rPh sb="0" eb="1">
      <t>エン</t>
    </rPh>
    <rPh sb="2" eb="3">
      <t>シャ</t>
    </rPh>
    <rPh sb="4" eb="5">
      <t>ソウ</t>
    </rPh>
    <rPh sb="5" eb="6">
      <t>ユカ</t>
    </rPh>
    <phoneticPr fontId="6"/>
  </si>
  <si>
    <t>　平成24年度から私立幼稚園を掲載。</t>
    <rPh sb="1" eb="3">
      <t>ヘイセイ</t>
    </rPh>
    <rPh sb="5" eb="7">
      <t>ネンド</t>
    </rPh>
    <rPh sb="9" eb="11">
      <t>シリツ</t>
    </rPh>
    <rPh sb="11" eb="14">
      <t>ヨウチエン</t>
    </rPh>
    <rPh sb="15" eb="17">
      <t>ケイサイ</t>
    </rPh>
    <phoneticPr fontId="6"/>
  </si>
  <si>
    <t>　園児数を男女別から年齢別に変更している。</t>
    <phoneticPr fontId="6"/>
  </si>
  <si>
    <t>　　　教員数の（　）は養護教諭数である。</t>
    <phoneticPr fontId="6"/>
  </si>
  <si>
    <t>（注）学級数および児童総数の数値は、特別支援学級を含む。（  ）内は特別支援学級再掲数値。</t>
    <phoneticPr fontId="6"/>
  </si>
  <si>
    <t>学校基本調査(H20～H23年度)</t>
    <phoneticPr fontId="6"/>
  </si>
  <si>
    <t xml:space="preserve">  資料：教育委員会総務課(H24年度)</t>
    <rPh sb="17" eb="19">
      <t>ネンド</t>
    </rPh>
    <phoneticPr fontId="6"/>
  </si>
  <si>
    <t>児童数</t>
    <rPh sb="0" eb="2">
      <t>ジドウ</t>
    </rPh>
    <rPh sb="2" eb="3">
      <t>スウ</t>
    </rPh>
    <phoneticPr fontId="6"/>
  </si>
  <si>
    <t>（注）学級数および生徒総数の数値は、特別支援学級を含む。（  ）内は特別支援学級再掲数値。</t>
    <rPh sb="9" eb="11">
      <t>セイト</t>
    </rPh>
    <phoneticPr fontId="6"/>
  </si>
  <si>
    <t>資料：昭和薬科大附属中学校(H24年度)</t>
    <rPh sb="17" eb="19">
      <t>ネンド</t>
    </rPh>
    <phoneticPr fontId="6"/>
  </si>
  <si>
    <t>教育委員会総務課(H24年度)</t>
    <rPh sb="12" eb="14">
      <t>ネンド</t>
    </rPh>
    <phoneticPr fontId="6"/>
  </si>
  <si>
    <t>学校基本調査(H20～H23年度)</t>
    <rPh sb="14" eb="16">
      <t>ネンド</t>
    </rPh>
    <phoneticPr fontId="6"/>
  </si>
  <si>
    <t xml:space="preserve"> 　　教育委員会総務課(H24年度)</t>
    <phoneticPr fontId="6"/>
  </si>
  <si>
    <t>（202）  各種学校の概況（各年度共５月１日現在）</t>
    <phoneticPr fontId="6"/>
  </si>
  <si>
    <t>各種学校</t>
    <phoneticPr fontId="6"/>
  </si>
  <si>
    <t>　　　就職率は就職進学者を含んだ数値。</t>
    <rPh sb="3" eb="5">
      <t>シュウショク</t>
    </rPh>
    <rPh sb="5" eb="6">
      <t>リツ</t>
    </rPh>
    <rPh sb="7" eb="9">
      <t>シュウショク</t>
    </rPh>
    <rPh sb="9" eb="12">
      <t>シンガクシャ</t>
    </rPh>
    <rPh sb="13" eb="14">
      <t>フク</t>
    </rPh>
    <rPh sb="16" eb="18">
      <t>スウチ</t>
    </rPh>
    <phoneticPr fontId="6"/>
  </si>
  <si>
    <t>（201） 専修学校等の概況（各年度共５月１日現在）</t>
    <rPh sb="10" eb="11">
      <t>トウ</t>
    </rPh>
    <phoneticPr fontId="6"/>
  </si>
  <si>
    <t>（202） 中学校卒業後の進路状況（各年度共５月１日現在）</t>
    <phoneticPr fontId="6"/>
  </si>
  <si>
    <t>（204） 育英会運営状況</t>
    <phoneticPr fontId="6"/>
  </si>
  <si>
    <t>（205） 費目別教育費</t>
    <phoneticPr fontId="6"/>
  </si>
  <si>
    <r>
      <t>（2</t>
    </r>
    <r>
      <rPr>
        <sz val="10"/>
        <rFont val="ＭＳ 明朝"/>
        <family val="1"/>
        <charset val="128"/>
      </rPr>
      <t>07</t>
    </r>
    <r>
      <rPr>
        <sz val="10"/>
        <rFont val="ＭＳ 明朝"/>
        <family val="1"/>
        <charset val="128"/>
      </rPr>
      <t>） 小・中学生の平均体位（女子）（各年度共７月１日現在）</t>
    </r>
    <phoneticPr fontId="6"/>
  </si>
  <si>
    <r>
      <t>（2</t>
    </r>
    <r>
      <rPr>
        <sz val="10"/>
        <rFont val="ＭＳ 明朝"/>
        <family val="1"/>
        <charset val="128"/>
      </rPr>
      <t>06</t>
    </r>
    <r>
      <rPr>
        <sz val="10"/>
        <rFont val="ＭＳ 明朝"/>
        <family val="1"/>
        <charset val="128"/>
      </rPr>
      <t>） 小・中学生の平均体位（男子）（各年度共７月１日現在）</t>
    </r>
    <phoneticPr fontId="6"/>
  </si>
  <si>
    <t>平成21年</t>
    <rPh sb="0" eb="2">
      <t>ヘイセイ</t>
    </rPh>
    <phoneticPr fontId="6"/>
  </si>
  <si>
    <t>22年</t>
    <phoneticPr fontId="6"/>
  </si>
  <si>
    <t>23年</t>
    <phoneticPr fontId="6"/>
  </si>
  <si>
    <t>24年</t>
    <phoneticPr fontId="6"/>
  </si>
  <si>
    <t>平成20年</t>
    <rPh sb="0" eb="2">
      <t>ヘイセイ</t>
    </rPh>
    <phoneticPr fontId="6"/>
  </si>
  <si>
    <t>21年</t>
    <phoneticPr fontId="6"/>
  </si>
  <si>
    <t>　　　　　　　　　　　　　　　    　　 　　　　　　　　　　　　</t>
    <phoneticPr fontId="6"/>
  </si>
  <si>
    <t>（Ｐ146･147参照）</t>
  </si>
  <si>
    <t>一人当り校地面積</t>
    <rPh sb="4" eb="6">
      <t>コウチ</t>
    </rPh>
    <phoneticPr fontId="6"/>
  </si>
  <si>
    <t>一人当り校舎延べ面積</t>
    <rPh sb="4" eb="6">
      <t>コウシャ</t>
    </rPh>
    <rPh sb="6" eb="7">
      <t>ノ</t>
    </rPh>
    <phoneticPr fontId="6"/>
  </si>
  <si>
    <t>H24.5.1現在</t>
    <phoneticPr fontId="6"/>
  </si>
  <si>
    <t>１学級当り
児童数</t>
    <phoneticPr fontId="6"/>
  </si>
  <si>
    <t>教員１人当り
児童数</t>
    <phoneticPr fontId="6"/>
  </si>
  <si>
    <t>総 数</t>
    <phoneticPr fontId="6"/>
  </si>
  <si>
    <t>(-)</t>
    <phoneticPr fontId="6"/>
  </si>
  <si>
    <t xml:space="preserve">                                   </t>
    <phoneticPr fontId="6"/>
  </si>
  <si>
    <t xml:space="preserve"> </t>
    <phoneticPr fontId="6"/>
  </si>
  <si>
    <t>学校基本調査(H20～H23年度)</t>
    <phoneticPr fontId="6"/>
  </si>
  <si>
    <t>３   学    年</t>
    <phoneticPr fontId="6"/>
  </si>
  <si>
    <t xml:space="preserve"> 資料：教育委員会総務課</t>
    <phoneticPr fontId="6"/>
  </si>
  <si>
    <t>生徒数</t>
    <rPh sb="0" eb="3">
      <t>セイトスウ</t>
    </rPh>
    <phoneticPr fontId="6"/>
  </si>
  <si>
    <t>（注）特別支援学級の生徒数は各学年の生徒数に含めて掲載。生徒数（）は再掲数値</t>
    <rPh sb="28" eb="31">
      <t>セイトスウ</t>
    </rPh>
    <rPh sb="34" eb="36">
      <t>サイケイ</t>
    </rPh>
    <rPh sb="36" eb="38">
      <t>スウチ</t>
    </rPh>
    <phoneticPr fontId="6"/>
  </si>
  <si>
    <t>（注）平成20年度～23年度は、特別支援学級の生徒数は各学年の生徒数に含めて掲載。生徒数（）は再掲数値</t>
    <rPh sb="12" eb="14">
      <t>ネンド</t>
    </rPh>
    <rPh sb="35" eb="36">
      <t>フク</t>
    </rPh>
    <rPh sb="41" eb="44">
      <t>セイトスウ</t>
    </rPh>
    <rPh sb="47" eb="49">
      <t>サイケイ</t>
    </rPh>
    <rPh sb="49" eb="51">
      <t>スウチ</t>
    </rPh>
    <phoneticPr fontId="6"/>
  </si>
  <si>
    <t>（注）各項目の定義は学校基本調査による。</t>
    <phoneticPr fontId="6"/>
  </si>
  <si>
    <r>
      <t>平成2</t>
    </r>
    <r>
      <rPr>
        <sz val="10"/>
        <rFont val="ＭＳ 明朝"/>
        <family val="1"/>
        <charset val="128"/>
      </rPr>
      <t>3</t>
    </r>
    <r>
      <rPr>
        <sz val="10"/>
        <rFont val="ＭＳ 明朝"/>
        <family val="1"/>
        <charset val="128"/>
      </rPr>
      <t>年度</t>
    </r>
    <phoneticPr fontId="6"/>
  </si>
  <si>
    <t>（小学校）　</t>
  </si>
  <si>
    <t xml:space="preserve">（75）学校別児童数の推移　（Ｐ139参照）　　　　　 </t>
    <phoneticPr fontId="6"/>
  </si>
  <si>
    <t>（中学校）</t>
  </si>
  <si>
    <t>（76）学校別生徒数の推移  （Ｐ142･143参照）</t>
    <phoneticPr fontId="6"/>
  </si>
  <si>
    <t>（78）学校別児童、生徒数の推移（養護学校）</t>
  </si>
  <si>
    <t>（高等学校）</t>
  </si>
  <si>
    <t xml:space="preserve">（77）学校別生徒数の推移  （Ｐ144･145参照）  　　     </t>
    <phoneticPr fontId="6"/>
  </si>
  <si>
    <t>資料：学校基本調査</t>
    <phoneticPr fontId="6"/>
  </si>
  <si>
    <t>（203）　高等学校卒業後の進路状況（平成23年度卒）</t>
    <rPh sb="6" eb="8">
      <t>コウトウ</t>
    </rPh>
    <rPh sb="8" eb="10">
      <t>ガッコウ</t>
    </rPh>
    <rPh sb="10" eb="13">
      <t>ソツギョウゴ</t>
    </rPh>
    <rPh sb="14" eb="16">
      <t>シンロ</t>
    </rPh>
    <rPh sb="16" eb="18">
      <t>ジョウキョウ</t>
    </rPh>
    <rPh sb="19" eb="21">
      <t>ヘイセイ</t>
    </rPh>
    <rPh sb="23" eb="25">
      <t>ネンド</t>
    </rPh>
    <rPh sb="25" eb="26">
      <t>ソツ</t>
    </rPh>
    <phoneticPr fontId="6"/>
  </si>
  <si>
    <t xml:space="preserve">平　成　22　年　度  </t>
    <phoneticPr fontId="6"/>
  </si>
  <si>
    <t xml:space="preserve">   （79）費目別教育費の歳入と歳出（Ｐ150参照）</t>
    <phoneticPr fontId="6"/>
  </si>
  <si>
    <t xml:space="preserve">   （80）学校別児童１人当り校地面積及び校舎延べ面積（小学校）（Ｐ138参照）</t>
    <phoneticPr fontId="6"/>
  </si>
  <si>
    <t>（注）学校基本調査における「各種学校」を含む。</t>
    <phoneticPr fontId="6"/>
  </si>
  <si>
    <t>（注）平成21年度より、学校別の進路状況は把握されていないため、浦添市近隣の市町村の状況を掲載。</t>
    <rPh sb="1" eb="2">
      <t>チュウ</t>
    </rPh>
    <rPh sb="3" eb="5">
      <t>ヘイセイ</t>
    </rPh>
    <rPh sb="7" eb="9">
      <t>ネンド</t>
    </rPh>
    <rPh sb="12" eb="14">
      <t>ガッコウ</t>
    </rPh>
    <rPh sb="14" eb="15">
      <t>ベツ</t>
    </rPh>
    <rPh sb="16" eb="18">
      <t>シンロ</t>
    </rPh>
    <rPh sb="18" eb="20">
      <t>ジョウキョウ</t>
    </rPh>
    <rPh sb="21" eb="23">
      <t>ハアク</t>
    </rPh>
    <rPh sb="32" eb="35">
      <t>ウラソエシ</t>
    </rPh>
    <rPh sb="35" eb="37">
      <t>キンリン</t>
    </rPh>
    <rPh sb="38" eb="41">
      <t>シチョウソン</t>
    </rPh>
    <rPh sb="42" eb="44">
      <t>ジョウキョウ</t>
    </rPh>
    <rPh sb="45" eb="47">
      <t>ケイサイ</t>
    </rPh>
    <phoneticPr fontId="6"/>
  </si>
  <si>
    <t>区分</t>
    <phoneticPr fontId="6"/>
  </si>
  <si>
    <t>（注）特別支援学級の生徒数は各学年の生徒数に含めて掲載。生徒数（　）は再掲数値</t>
    <rPh sb="28" eb="31">
      <t>セイトスウ</t>
    </rPh>
    <rPh sb="35" eb="37">
      <t>サイケイ</t>
    </rPh>
    <rPh sb="37" eb="39">
      <t>スウチ</t>
    </rPh>
    <phoneticPr fontId="6"/>
  </si>
</sst>
</file>

<file path=xl/styles.xml><?xml version="1.0" encoding="utf-8"?>
<styleSheet xmlns="http://schemas.openxmlformats.org/spreadsheetml/2006/main">
  <numFmts count="34">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 ;0&quot;　　&quot;"/>
    <numFmt numFmtId="188" formatCode="&quot;&quot;#,##0\ "/>
    <numFmt numFmtId="189" formatCode="0_);[Red]\(0\)"/>
    <numFmt numFmtId="190" formatCode="0_);\(0\)"/>
    <numFmt numFmtId="191" formatCode="\(#,###&quot;-)&quot;"/>
    <numFmt numFmtId="192" formatCode="0_ "/>
    <numFmt numFmtId="193" formatCode="0;[Red]0"/>
    <numFmt numFmtId="194" formatCode="\(0\)"/>
    <numFmt numFmtId="195" formatCode="_ * #,##0.0_ ;_ * \-#,##0.0_ ;_ * \-?_ ;_ @_ "/>
    <numFmt numFmtId="196" formatCode="0.0_ "/>
    <numFmt numFmtId="197" formatCode="_ * #,##0.000000_ ;_ * \-#,##0.000000_ ;_ * \-??????_ ;_ @_ "/>
    <numFmt numFmtId="198" formatCode="\(#,##0\)"/>
    <numFmt numFmtId="199" formatCode="#,##0\ ;&quot; -&quot;#,##0\ ;&quot; - &quot;;@\ "/>
    <numFmt numFmtId="200" formatCode="\(#,###&quot;)&quot;"/>
    <numFmt numFmtId="201" formatCode="0.0_);[Red]\(0.0\)"/>
    <numFmt numFmtId="202" formatCode="&quot;ｒ&quot;#,##0\ "/>
    <numFmt numFmtId="203" formatCode="_ * #,##0_ ;_ * \-#,##0_ ;_ * &quot;△&quot;_ ;_ @_ "/>
    <numFmt numFmtId="204" formatCode="0.0_);\(0.0\)"/>
    <numFmt numFmtId="205" formatCode="_ * #,##0_ ;_ * \-#,##0_ ;_ * \X_ ;_ @_ "/>
    <numFmt numFmtId="206" formatCode="_ * #,##0.0_ ;_ * &quot;△&quot;#,##0.0_ ;_ * &quot;0.0&quot;_ ;_ @_ "/>
    <numFmt numFmtId="207" formatCode="_ * #,###.0_ ;_ * \-#,###.0_ ;_ * \-_ ;_ @_ "/>
    <numFmt numFmtId="208" formatCode="_ * ##,##0.0_ ;_ * \-##,##0.0_ ;_ * \-_ ;_ @_ "/>
  </numFmts>
  <fonts count="18">
    <font>
      <sz val="10"/>
      <name val="ＭＳ 明朝"/>
      <family val="1"/>
      <charset val="128"/>
    </font>
    <font>
      <b/>
      <sz val="16"/>
      <name val="ＭＳ 明朝"/>
      <family val="1"/>
      <charset val="128"/>
    </font>
    <font>
      <sz val="8"/>
      <name val="ＭＳ 明朝"/>
      <family val="1"/>
      <charset val="128"/>
    </font>
    <font>
      <b/>
      <sz val="10"/>
      <name val="ＭＳ 明朝"/>
      <family val="1"/>
      <charset val="128"/>
    </font>
    <font>
      <sz val="9"/>
      <name val="ＭＳ 明朝"/>
      <family val="1"/>
      <charset val="128"/>
    </font>
    <font>
      <sz val="10.5"/>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name val="ＭＳ 明朝"/>
      <family val="1"/>
      <charset val="128"/>
    </font>
    <font>
      <b/>
      <sz val="9"/>
      <color indexed="81"/>
      <name val="ＭＳ Ｐゴシック"/>
      <family val="3"/>
      <charset val="128"/>
    </font>
    <font>
      <b/>
      <sz val="9"/>
      <color indexed="10"/>
      <name val="ＭＳ Ｐゴシック"/>
      <family val="3"/>
      <charset val="128"/>
    </font>
    <font>
      <sz val="9"/>
      <color indexed="81"/>
      <name val="ＭＳ Ｐゴシック"/>
      <family val="3"/>
      <charset val="128"/>
    </font>
    <font>
      <sz val="9"/>
      <color indexed="10"/>
      <name val="ＭＳ Ｐゴシック"/>
      <family val="3"/>
      <charset val="128"/>
    </font>
    <font>
      <b/>
      <sz val="10"/>
      <color indexed="8"/>
      <name val="ＭＳ 明朝"/>
      <family val="1"/>
      <charset val="128"/>
    </font>
    <font>
      <sz val="10"/>
      <color indexed="8"/>
      <name val="ＭＳ 明朝"/>
      <family val="1"/>
      <charset val="128"/>
    </font>
    <font>
      <b/>
      <sz val="10"/>
      <color indexed="8"/>
      <name val="ＭＳ 明朝"/>
      <family val="1"/>
      <charset val="128"/>
    </font>
  </fonts>
  <fills count="3">
    <fill>
      <patternFill patternType="none"/>
    </fill>
    <fill>
      <patternFill patternType="gray125"/>
    </fill>
    <fill>
      <patternFill patternType="solid">
        <fgColor indexed="55"/>
        <bgColor indexed="64"/>
      </patternFill>
    </fill>
  </fills>
  <borders count="135">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bottom style="medium">
        <color indexed="8"/>
      </bottom>
      <diagonal/>
    </border>
    <border>
      <left/>
      <right/>
      <top style="thin">
        <color indexed="8"/>
      </top>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right style="thin">
        <color indexed="8"/>
      </right>
      <top style="thin">
        <color indexed="8"/>
      </top>
      <bottom style="thin">
        <color indexed="8"/>
      </bottom>
      <diagonal/>
    </border>
    <border>
      <left style="medium">
        <color indexed="8"/>
      </left>
      <right/>
      <top/>
      <bottom style="medium">
        <color indexed="8"/>
      </bottom>
      <diagonal/>
    </border>
    <border>
      <left/>
      <right style="thin">
        <color indexed="8"/>
      </right>
      <top/>
      <bottom/>
      <diagonal/>
    </border>
    <border>
      <left style="medium">
        <color indexed="8"/>
      </left>
      <right style="medium">
        <color indexed="8"/>
      </right>
      <top/>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bottom/>
      <diagonal/>
    </border>
    <border>
      <left style="medium">
        <color indexed="64"/>
      </left>
      <right style="thin">
        <color indexed="8"/>
      </right>
      <top/>
      <bottom/>
      <diagonal/>
    </border>
    <border>
      <left style="medium">
        <color indexed="64"/>
      </left>
      <right/>
      <top/>
      <bottom style="thin">
        <color indexed="8"/>
      </bottom>
      <diagonal/>
    </border>
    <border>
      <left style="medium">
        <color indexed="64"/>
      </left>
      <right style="thin">
        <color indexed="8"/>
      </right>
      <top/>
      <bottom style="thin">
        <color indexed="8"/>
      </bottom>
      <diagonal/>
    </border>
    <border>
      <left/>
      <right/>
      <top/>
      <bottom style="medium">
        <color indexed="64"/>
      </bottom>
      <diagonal/>
    </border>
    <border>
      <left style="medium">
        <color indexed="64"/>
      </left>
      <right style="thin">
        <color indexed="8"/>
      </right>
      <top/>
      <bottom style="medium">
        <color indexed="64"/>
      </bottom>
      <diagonal/>
    </border>
    <border>
      <left/>
      <right style="medium">
        <color indexed="64"/>
      </right>
      <top/>
      <bottom/>
      <diagonal/>
    </border>
    <border>
      <left style="thin">
        <color indexed="8"/>
      </left>
      <right/>
      <top/>
      <bottom style="medium">
        <color indexed="64"/>
      </bottom>
      <diagonal/>
    </border>
    <border>
      <left/>
      <right style="thin">
        <color indexed="8"/>
      </right>
      <top style="medium">
        <color indexed="64"/>
      </top>
      <bottom/>
      <diagonal/>
    </border>
    <border>
      <left/>
      <right style="medium">
        <color indexed="64"/>
      </right>
      <top/>
      <bottom style="medium">
        <color indexed="64"/>
      </bottom>
      <diagonal/>
    </border>
    <border>
      <left style="medium">
        <color indexed="8"/>
      </left>
      <right style="thin">
        <color indexed="64"/>
      </right>
      <top/>
      <bottom/>
      <diagonal/>
    </border>
    <border>
      <left/>
      <right style="medium">
        <color indexed="8"/>
      </right>
      <top/>
      <bottom style="medium">
        <color indexed="8"/>
      </bottom>
      <diagonal/>
    </border>
    <border>
      <left style="medium">
        <color indexed="8"/>
      </left>
      <right/>
      <top/>
      <bottom style="thin">
        <color indexed="8"/>
      </bottom>
      <diagonal/>
    </border>
    <border>
      <left/>
      <right style="thin">
        <color indexed="8"/>
      </right>
      <top/>
      <bottom style="medium">
        <color indexed="64"/>
      </bottom>
      <diagonal/>
    </border>
    <border>
      <left style="medium">
        <color indexed="8"/>
      </left>
      <right/>
      <top style="thin">
        <color indexed="8"/>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right style="thin">
        <color indexed="64"/>
      </right>
      <top style="medium">
        <color indexed="8"/>
      </top>
      <bottom/>
      <diagonal/>
    </border>
    <border>
      <left/>
      <right style="thin">
        <color indexed="64"/>
      </right>
      <top/>
      <bottom style="thin">
        <color indexed="8"/>
      </bottom>
      <diagonal/>
    </border>
    <border>
      <left/>
      <right style="thin">
        <color indexed="64"/>
      </right>
      <top/>
      <bottom/>
      <diagonal/>
    </border>
    <border>
      <left/>
      <right style="thin">
        <color indexed="64"/>
      </right>
      <top/>
      <bottom style="medium">
        <color indexed="8"/>
      </bottom>
      <diagonal/>
    </border>
    <border>
      <left style="thin">
        <color indexed="8"/>
      </left>
      <right style="thin">
        <color indexed="64"/>
      </right>
      <top style="thin">
        <color indexed="8"/>
      </top>
      <bottom style="thin">
        <color indexed="8"/>
      </bottom>
      <diagonal/>
    </border>
    <border>
      <left style="medium">
        <color indexed="8"/>
      </left>
      <right style="thin">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8"/>
      </top>
      <bottom/>
      <diagonal/>
    </border>
    <border>
      <left style="thin">
        <color indexed="64"/>
      </left>
      <right/>
      <top style="thin">
        <color indexed="8"/>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8"/>
      </right>
      <top style="thin">
        <color indexed="8"/>
      </top>
      <bottom/>
      <diagonal/>
    </border>
    <border>
      <left/>
      <right style="medium">
        <color indexed="8"/>
      </right>
      <top/>
      <bottom style="medium">
        <color indexed="64"/>
      </bottom>
      <diagonal/>
    </border>
    <border>
      <left style="thin">
        <color indexed="8"/>
      </left>
      <right/>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8"/>
      </left>
      <right style="thin">
        <color indexed="8"/>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right style="thin">
        <color indexed="8"/>
      </right>
      <top/>
      <bottom style="medium">
        <color indexed="8"/>
      </bottom>
      <diagonal/>
    </border>
    <border>
      <left style="medium">
        <color indexed="8"/>
      </left>
      <right style="thin">
        <color indexed="64"/>
      </right>
      <top style="thin">
        <color indexed="8"/>
      </top>
      <bottom/>
      <diagonal/>
    </border>
    <border>
      <left style="thin">
        <color indexed="64"/>
      </left>
      <right/>
      <top/>
      <bottom style="medium">
        <color indexed="8"/>
      </bottom>
      <diagonal/>
    </border>
    <border>
      <left style="thin">
        <color indexed="64"/>
      </left>
      <right style="thin">
        <color indexed="8"/>
      </right>
      <top style="thin">
        <color indexed="8"/>
      </top>
      <bottom style="thin">
        <color indexed="8"/>
      </bottom>
      <diagonal/>
    </border>
    <border>
      <left style="thin">
        <color indexed="64"/>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thin">
        <color indexed="8"/>
      </left>
      <right style="thin">
        <color indexed="8"/>
      </right>
      <top style="medium">
        <color indexed="64"/>
      </top>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top/>
      <bottom style="thin">
        <color indexed="64"/>
      </bottom>
      <diagonal/>
    </border>
    <border>
      <left/>
      <right style="thin">
        <color indexed="8"/>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style="thin">
        <color indexed="8"/>
      </left>
      <right style="thin">
        <color indexed="8"/>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8"/>
      </left>
      <right style="thin">
        <color indexed="8"/>
      </right>
      <top style="medium">
        <color indexed="8"/>
      </top>
      <bottom style="thin">
        <color indexed="8"/>
      </bottom>
      <diagonal/>
    </border>
    <border>
      <left/>
      <right style="thin">
        <color indexed="64"/>
      </right>
      <top style="thin">
        <color indexed="8"/>
      </top>
      <bottom style="thin">
        <color indexed="8"/>
      </bottom>
      <diagonal/>
    </border>
    <border>
      <left style="medium">
        <color indexed="8"/>
      </left>
      <right style="thin">
        <color indexed="64"/>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8"/>
      </left>
      <right style="thin">
        <color indexed="64"/>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64"/>
      </left>
      <right style="thin">
        <color indexed="64"/>
      </right>
      <top style="medium">
        <color indexed="64"/>
      </top>
      <bottom style="thin">
        <color indexed="8"/>
      </bottom>
      <diagonal/>
    </border>
    <border>
      <left style="medium">
        <color indexed="64"/>
      </left>
      <right style="thin">
        <color indexed="64"/>
      </right>
      <top style="medium">
        <color indexed="8"/>
      </top>
      <bottom style="thin">
        <color indexed="8"/>
      </bottom>
      <diagonal/>
    </border>
    <border>
      <left style="thin">
        <color indexed="64"/>
      </left>
      <right style="thin">
        <color indexed="64"/>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64"/>
      </left>
      <right style="thin">
        <color indexed="64"/>
      </right>
      <top style="medium">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64"/>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medium">
        <color indexed="8"/>
      </right>
      <top style="medium">
        <color indexed="64"/>
      </top>
      <bottom/>
      <diagonal/>
    </border>
    <border>
      <left style="medium">
        <color indexed="64"/>
      </left>
      <right/>
      <top style="medium">
        <color indexed="8"/>
      </top>
      <bottom style="thin">
        <color indexed="8"/>
      </bottom>
      <diagonal/>
    </border>
    <border>
      <left/>
      <right/>
      <top style="thin">
        <color indexed="8"/>
      </top>
      <bottom style="medium">
        <color indexed="8"/>
      </bottom>
      <diagonal/>
    </border>
    <border>
      <left style="thin">
        <color indexed="8"/>
      </left>
      <right style="thin">
        <color indexed="8"/>
      </right>
      <top style="medium">
        <color indexed="8"/>
      </top>
      <bottom/>
      <diagonal/>
    </border>
    <border>
      <left style="medium">
        <color indexed="8"/>
      </left>
      <right style="thin">
        <color indexed="8"/>
      </right>
      <top style="medium">
        <color indexed="64"/>
      </top>
      <bottom style="thin">
        <color indexed="8"/>
      </bottom>
      <diagonal/>
    </border>
  </borders>
  <cellStyleXfs count="2">
    <xf numFmtId="0" fontId="0" fillId="0" borderId="0">
      <alignment vertical="center"/>
    </xf>
    <xf numFmtId="38" fontId="8" fillId="0" borderId="0" applyFill="0" applyBorder="0" applyProtection="0">
      <alignment vertical="center"/>
    </xf>
  </cellStyleXfs>
  <cellXfs count="1160">
    <xf numFmtId="0" fontId="0" fillId="0" borderId="0" xfId="0">
      <alignment vertical="center"/>
    </xf>
    <xf numFmtId="0" fontId="0" fillId="0" borderId="0" xfId="0" applyFont="1" applyFill="1">
      <alignment vertical="center"/>
    </xf>
    <xf numFmtId="0" fontId="0" fillId="0" borderId="0" xfId="0" applyFill="1" applyAlignment="1">
      <alignment vertical="center"/>
    </xf>
    <xf numFmtId="0" fontId="0" fillId="0" borderId="0" xfId="0" applyFill="1" applyAlignment="1">
      <alignment horizontal="righ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5" xfId="0" applyFont="1" applyFill="1" applyBorder="1" applyAlignment="1">
      <alignment horizontal="center" vertical="center"/>
    </xf>
    <xf numFmtId="0" fontId="0" fillId="0" borderId="6" xfId="0"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ill="1" applyBorder="1" applyAlignment="1">
      <alignment vertical="center"/>
    </xf>
    <xf numFmtId="0" fontId="0" fillId="0" borderId="10" xfId="0" applyFont="1" applyFill="1" applyBorder="1" applyAlignment="1">
      <alignment horizontal="center" vertical="center"/>
    </xf>
    <xf numFmtId="177" fontId="0" fillId="0" borderId="11" xfId="0" applyNumberFormat="1" applyFill="1" applyBorder="1" applyAlignment="1">
      <alignment vertical="center"/>
    </xf>
    <xf numFmtId="177" fontId="0" fillId="0" borderId="0" xfId="0" applyNumberFormat="1" applyFill="1" applyBorder="1" applyAlignment="1">
      <alignment vertical="center"/>
    </xf>
    <xf numFmtId="179" fontId="0" fillId="0" borderId="0" xfId="0" applyNumberFormat="1" applyFill="1" applyBorder="1" applyAlignment="1">
      <alignment vertical="center"/>
    </xf>
    <xf numFmtId="177" fontId="0" fillId="0" borderId="0" xfId="0" applyNumberFormat="1" applyFont="1" applyFill="1" applyBorder="1" applyAlignment="1">
      <alignment vertical="center"/>
    </xf>
    <xf numFmtId="0" fontId="0" fillId="0" borderId="0" xfId="0" applyFill="1" applyBorder="1" applyAlignment="1">
      <alignmen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177" fontId="0" fillId="0" borderId="0" xfId="0" applyNumberFormat="1" applyFont="1" applyFill="1" applyAlignment="1">
      <alignment horizontal="right" vertical="center"/>
    </xf>
    <xf numFmtId="181" fontId="0" fillId="0" borderId="0" xfId="0" applyNumberFormat="1" applyFont="1" applyFill="1" applyBorder="1" applyAlignment="1">
      <alignment horizontal="right" vertical="center"/>
    </xf>
    <xf numFmtId="177" fontId="0" fillId="0" borderId="0" xfId="0" applyNumberFormat="1" applyFont="1" applyFill="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177" fontId="0" fillId="0" borderId="0" xfId="0" applyNumberFormat="1" applyFont="1" applyFill="1" applyBorder="1" applyAlignment="1">
      <alignment horizontal="right" vertical="center"/>
    </xf>
    <xf numFmtId="0" fontId="3" fillId="0" borderId="5" xfId="0" applyFont="1" applyFill="1" applyBorder="1" applyAlignment="1">
      <alignment horizontal="center" vertical="center"/>
    </xf>
    <xf numFmtId="177" fontId="3" fillId="0" borderId="0" xfId="0" applyNumberFormat="1" applyFont="1" applyFill="1" applyAlignment="1">
      <alignment horizontal="right" vertical="center"/>
    </xf>
    <xf numFmtId="177" fontId="3" fillId="0" borderId="0" xfId="0" applyNumberFormat="1" applyFont="1" applyFill="1" applyBorder="1" applyAlignment="1">
      <alignment horizontal="right" vertical="center"/>
    </xf>
    <xf numFmtId="181" fontId="0" fillId="0" borderId="0" xfId="0" applyNumberFormat="1" applyFill="1" applyBorder="1" applyAlignment="1">
      <alignment horizontal="right" vertical="center"/>
    </xf>
    <xf numFmtId="177" fontId="0" fillId="0" borderId="13" xfId="0" applyNumberFormat="1" applyFont="1" applyFill="1" applyBorder="1" applyAlignment="1">
      <alignment vertical="center"/>
    </xf>
    <xf numFmtId="177" fontId="0" fillId="0" borderId="14" xfId="0" applyNumberFormat="1" applyFont="1" applyFill="1" applyBorder="1" applyAlignment="1">
      <alignment vertical="center"/>
    </xf>
    <xf numFmtId="0" fontId="3" fillId="0" borderId="15" xfId="0" applyFont="1" applyFill="1" applyBorder="1" applyAlignment="1">
      <alignment horizontal="center" vertical="center"/>
    </xf>
    <xf numFmtId="181" fontId="0" fillId="0" borderId="0" xfId="0" applyNumberFormat="1" applyFont="1" applyFill="1" applyBorder="1">
      <alignment vertical="center"/>
    </xf>
    <xf numFmtId="179" fontId="0" fillId="0" borderId="0" xfId="0" applyNumberFormat="1" applyFont="1" applyFill="1">
      <alignment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0" fillId="0" borderId="16" xfId="0" applyFont="1" applyFill="1" applyBorder="1" applyAlignment="1">
      <alignment vertical="center"/>
    </xf>
    <xf numFmtId="0" fontId="0" fillId="0" borderId="16" xfId="0" applyFill="1" applyBorder="1" applyAlignment="1">
      <alignment horizontal="center" vertical="center"/>
    </xf>
    <xf numFmtId="0" fontId="0" fillId="0" borderId="2" xfId="0" applyFont="1" applyFill="1" applyBorder="1" applyAlignment="1">
      <alignment vertical="center"/>
    </xf>
    <xf numFmtId="0" fontId="0" fillId="0" borderId="12" xfId="0" applyFont="1" applyFill="1" applyBorder="1" applyAlignment="1">
      <alignment vertical="center" shrinkToFit="1"/>
    </xf>
    <xf numFmtId="0" fontId="0" fillId="0" borderId="12" xfId="0" applyFont="1" applyFill="1" applyBorder="1" applyAlignment="1">
      <alignment vertical="center"/>
    </xf>
    <xf numFmtId="0" fontId="0" fillId="0" borderId="12" xfId="0" applyFont="1" applyFill="1" applyBorder="1" applyAlignment="1">
      <alignment horizontal="center" vertical="center" shrinkToFit="1"/>
    </xf>
    <xf numFmtId="183" fontId="0" fillId="0" borderId="0" xfId="0" applyNumberFormat="1" applyFont="1" applyFill="1" applyBorder="1" applyAlignment="1">
      <alignment horizontal="right" vertical="center" shrinkToFit="1"/>
    </xf>
    <xf numFmtId="183" fontId="0" fillId="0" borderId="0" xfId="0" applyNumberFormat="1" applyFont="1" applyFill="1" applyBorder="1" applyAlignment="1">
      <alignment vertical="center"/>
    </xf>
    <xf numFmtId="0" fontId="0" fillId="0" borderId="0" xfId="0" applyAlignment="1">
      <alignment vertical="center"/>
    </xf>
    <xf numFmtId="177" fontId="0" fillId="0" borderId="0" xfId="0" applyNumberFormat="1" applyFont="1" applyFill="1" applyAlignment="1">
      <alignment vertical="center"/>
    </xf>
    <xf numFmtId="181" fontId="0" fillId="0" borderId="0" xfId="0" applyNumberFormat="1" applyFont="1" applyFill="1" applyAlignment="1">
      <alignment vertical="center"/>
    </xf>
    <xf numFmtId="184" fontId="0" fillId="0" borderId="0" xfId="0" applyNumberFormat="1" applyFont="1" applyFill="1" applyBorder="1" applyAlignment="1">
      <alignment horizontal="right" vertical="center" shrinkToFit="1"/>
    </xf>
    <xf numFmtId="186" fontId="0" fillId="0" borderId="0" xfId="0" applyNumberFormat="1" applyFill="1" applyBorder="1" applyAlignment="1">
      <alignment horizontal="right" vertical="center"/>
    </xf>
    <xf numFmtId="184" fontId="0" fillId="0" borderId="0" xfId="0" applyNumberFormat="1" applyFill="1" applyBorder="1" applyAlignment="1">
      <alignment horizontal="left" vertical="center"/>
    </xf>
    <xf numFmtId="185" fontId="0" fillId="0" borderId="0" xfId="0" applyNumberFormat="1" applyFill="1" applyBorder="1" applyAlignment="1">
      <alignment horizontal="left" vertical="center"/>
    </xf>
    <xf numFmtId="183" fontId="0" fillId="0" borderId="0" xfId="0" applyNumberFormat="1" applyFill="1" applyBorder="1" applyAlignment="1">
      <alignment horizontal="right" vertical="center"/>
    </xf>
    <xf numFmtId="0" fontId="0" fillId="0" borderId="17" xfId="0" applyFill="1" applyBorder="1" applyAlignment="1">
      <alignment vertical="center"/>
    </xf>
    <xf numFmtId="0" fontId="0" fillId="0" borderId="0" xfId="0" applyFont="1" applyFill="1" applyAlignment="1">
      <alignment horizontal="left" vertical="center"/>
    </xf>
    <xf numFmtId="0" fontId="0" fillId="0" borderId="16" xfId="0" applyFill="1" applyBorder="1" applyAlignment="1">
      <alignment vertical="center"/>
    </xf>
    <xf numFmtId="0" fontId="0" fillId="0" borderId="18" xfId="0" applyFill="1" applyBorder="1" applyAlignment="1">
      <alignment vertical="center"/>
    </xf>
    <xf numFmtId="0" fontId="0" fillId="0" borderId="19" xfId="0" applyFont="1" applyFill="1" applyBorder="1" applyAlignment="1">
      <alignment horizontal="center" vertical="center"/>
    </xf>
    <xf numFmtId="181" fontId="0" fillId="0" borderId="20" xfId="0" applyNumberFormat="1" applyFont="1" applyFill="1" applyBorder="1" applyAlignment="1">
      <alignment horizontal="right" vertical="center"/>
    </xf>
    <xf numFmtId="181" fontId="0" fillId="0" borderId="20" xfId="0" applyNumberFormat="1" applyFont="1" applyFill="1" applyBorder="1" applyAlignment="1">
      <alignment vertical="center"/>
    </xf>
    <xf numFmtId="182" fontId="0" fillId="0" borderId="0" xfId="0" applyNumberFormat="1" applyFill="1" applyBorder="1" applyAlignment="1">
      <alignment vertical="center"/>
    </xf>
    <xf numFmtId="181" fontId="0" fillId="0" borderId="0" xfId="0" applyNumberFormat="1" applyFill="1" applyBorder="1" applyAlignment="1">
      <alignment vertical="center"/>
    </xf>
    <xf numFmtId="177" fontId="0" fillId="0" borderId="0" xfId="0" applyNumberFormat="1" applyFill="1" applyAlignment="1">
      <alignment vertical="center"/>
    </xf>
    <xf numFmtId="0" fontId="0" fillId="0" borderId="0" xfId="0" applyFont="1" applyFill="1" applyAlignment="1">
      <alignment vertical="center" shrinkToFit="1"/>
    </xf>
    <xf numFmtId="0" fontId="0" fillId="0" borderId="0" xfId="0" applyFill="1" applyAlignment="1">
      <alignment vertical="center" shrinkToFit="1"/>
    </xf>
    <xf numFmtId="0" fontId="3" fillId="0" borderId="0" xfId="0" applyFont="1" applyFill="1">
      <alignment vertical="center"/>
    </xf>
    <xf numFmtId="192" fontId="3" fillId="0" borderId="0" xfId="0" applyNumberFormat="1" applyFont="1" applyFill="1" applyBorder="1" applyAlignment="1">
      <alignment horizontal="right" vertical="center"/>
    </xf>
    <xf numFmtId="181" fontId="3" fillId="0" borderId="20" xfId="0" applyNumberFormat="1" applyFont="1" applyFill="1" applyBorder="1" applyAlignment="1">
      <alignment horizontal="right" vertical="center"/>
    </xf>
    <xf numFmtId="179" fontId="0" fillId="0" borderId="0" xfId="0" applyNumberFormat="1" applyFill="1" applyBorder="1" applyAlignment="1">
      <alignment horizontal="right" vertical="center"/>
    </xf>
    <xf numFmtId="192" fontId="0" fillId="0" borderId="0" xfId="0" applyNumberFormat="1" applyFill="1" applyBorder="1" applyAlignment="1">
      <alignment horizontal="right" vertical="center"/>
    </xf>
    <xf numFmtId="0" fontId="0" fillId="0" borderId="0" xfId="0" applyFont="1" applyFill="1" applyAlignment="1">
      <alignment horizontal="right" vertical="center"/>
    </xf>
    <xf numFmtId="0" fontId="0" fillId="0" borderId="21" xfId="0" applyFill="1" applyBorder="1" applyAlignment="1">
      <alignment vertical="center"/>
    </xf>
    <xf numFmtId="189" fontId="0" fillId="0" borderId="0" xfId="0" applyNumberFormat="1" applyFont="1" applyFill="1" applyBorder="1" applyAlignment="1">
      <alignment horizontal="right" vertical="center"/>
    </xf>
    <xf numFmtId="184" fontId="0" fillId="0" borderId="0" xfId="0" applyNumberFormat="1" applyFill="1" applyBorder="1" applyAlignment="1">
      <alignment horizontal="right" vertical="center"/>
    </xf>
    <xf numFmtId="181" fontId="3" fillId="0" borderId="0" xfId="0" applyNumberFormat="1" applyFont="1" applyFill="1" applyBorder="1" applyAlignment="1">
      <alignment horizontal="right" vertical="center"/>
    </xf>
    <xf numFmtId="0" fontId="4" fillId="0" borderId="22" xfId="0" applyFont="1" applyFill="1" applyBorder="1" applyAlignment="1">
      <alignment horizontal="center" vertical="center"/>
    </xf>
    <xf numFmtId="0" fontId="0" fillId="0" borderId="0" xfId="0" applyFont="1" applyFill="1" applyBorder="1">
      <alignment vertical="center"/>
    </xf>
    <xf numFmtId="0" fontId="0" fillId="0" borderId="23" xfId="0" applyFont="1" applyFill="1" applyBorder="1">
      <alignment vertical="center"/>
    </xf>
    <xf numFmtId="0" fontId="3" fillId="0" borderId="12" xfId="0" applyFont="1" applyFill="1" applyBorder="1" applyAlignment="1">
      <alignment vertical="center"/>
    </xf>
    <xf numFmtId="0" fontId="3" fillId="0" borderId="23" xfId="0" applyFont="1" applyFill="1" applyBorder="1">
      <alignment vertical="center"/>
    </xf>
    <xf numFmtId="0" fontId="3" fillId="0" borderId="12" xfId="0" applyFont="1" applyFill="1" applyBorder="1" applyAlignment="1">
      <alignment horizontal="center" vertical="center"/>
    </xf>
    <xf numFmtId="0" fontId="4" fillId="0" borderId="24" xfId="0" applyFont="1" applyFill="1" applyBorder="1" applyAlignment="1">
      <alignment horizontal="center" vertical="center" shrinkToFit="1"/>
    </xf>
    <xf numFmtId="0" fontId="5" fillId="0" borderId="0" xfId="0" applyFont="1" applyFill="1" applyAlignment="1">
      <alignment horizontal="center" vertical="center"/>
    </xf>
    <xf numFmtId="0" fontId="0" fillId="0" borderId="25" xfId="0" applyFont="1" applyFill="1" applyBorder="1" applyAlignment="1">
      <alignment horizontal="center" vertical="center"/>
    </xf>
    <xf numFmtId="0" fontId="0" fillId="0" borderId="0" xfId="0" applyFont="1" applyFill="1" applyBorder="1" applyAlignment="1">
      <alignment horizontal="right" vertical="center"/>
    </xf>
    <xf numFmtId="177" fontId="0" fillId="0" borderId="0" xfId="0" applyNumberFormat="1" applyFont="1" applyFill="1" applyBorder="1" applyAlignment="1">
      <alignment horizontal="right" vertical="center" shrinkToFit="1"/>
    </xf>
    <xf numFmtId="0" fontId="0" fillId="0" borderId="26" xfId="0" applyFill="1" applyBorder="1" applyAlignment="1">
      <alignment vertical="center"/>
    </xf>
    <xf numFmtId="0" fontId="0" fillId="0" borderId="0" xfId="0" applyFont="1" applyFill="1" applyBorder="1" applyAlignment="1">
      <alignment vertical="center" shrinkToFit="1"/>
    </xf>
    <xf numFmtId="190" fontId="0" fillId="0" borderId="0" xfId="0" applyNumberFormat="1" applyFont="1" applyFill="1" applyAlignment="1">
      <alignment vertical="center" shrinkToFit="1"/>
    </xf>
    <xf numFmtId="190" fontId="0" fillId="0" borderId="0" xfId="0" applyNumberFormat="1" applyFont="1" applyFill="1">
      <alignment vertical="center"/>
    </xf>
    <xf numFmtId="0" fontId="0" fillId="0" borderId="0" xfId="0" applyFill="1" applyBorder="1" applyAlignment="1">
      <alignment vertical="center" shrinkToFit="1"/>
    </xf>
    <xf numFmtId="0" fontId="0" fillId="0" borderId="2" xfId="0" applyFont="1" applyFill="1" applyBorder="1" applyAlignment="1">
      <alignment horizontal="center" vertical="center" shrinkToFit="1"/>
    </xf>
    <xf numFmtId="0" fontId="0" fillId="0" borderId="0" xfId="0" applyFill="1" applyBorder="1" applyAlignment="1">
      <alignment horizontal="center" vertical="center"/>
    </xf>
    <xf numFmtId="0" fontId="0" fillId="0" borderId="27" xfId="0" applyFill="1" applyBorder="1" applyAlignment="1">
      <alignment vertical="center"/>
    </xf>
    <xf numFmtId="0" fontId="0" fillId="0" borderId="0" xfId="0" applyFont="1" applyFill="1" applyBorder="1" applyAlignment="1">
      <alignment horizontal="center" vertical="center"/>
    </xf>
    <xf numFmtId="179" fontId="0" fillId="0" borderId="0" xfId="0" applyNumberFormat="1" applyFont="1" applyFill="1" applyAlignment="1">
      <alignment horizontal="right"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xf>
    <xf numFmtId="0" fontId="0" fillId="0" borderId="0" xfId="0" applyFont="1" applyFill="1" applyBorder="1" applyAlignment="1">
      <alignment horizontal="justify" vertical="center"/>
    </xf>
    <xf numFmtId="179" fontId="0" fillId="0" borderId="0" xfId="0" applyNumberFormat="1" applyFont="1" applyFill="1" applyBorder="1" applyAlignment="1">
      <alignment horizontal="right" vertical="center"/>
    </xf>
    <xf numFmtId="0" fontId="0" fillId="0" borderId="9" xfId="0" applyFont="1" applyFill="1" applyBorder="1" applyAlignment="1">
      <alignment horizontal="justify" vertical="center"/>
    </xf>
    <xf numFmtId="179" fontId="0" fillId="0" borderId="11" xfId="0" applyNumberFormat="1" applyFont="1" applyFill="1" applyBorder="1" applyAlignment="1">
      <alignment horizontal="right" vertical="center"/>
    </xf>
    <xf numFmtId="181" fontId="0" fillId="0" borderId="0" xfId="0" applyNumberFormat="1" applyFont="1" applyFill="1" applyAlignment="1">
      <alignment horizontal="right" vertical="center"/>
    </xf>
    <xf numFmtId="180" fontId="0" fillId="0" borderId="0" xfId="0" applyNumberFormat="1" applyFont="1" applyFill="1" applyBorder="1" applyAlignment="1">
      <alignment vertical="center"/>
    </xf>
    <xf numFmtId="181" fontId="0" fillId="0" borderId="0" xfId="0" applyNumberFormat="1" applyFill="1" applyBorder="1" applyAlignment="1">
      <alignment horizontal="center" vertical="center"/>
    </xf>
    <xf numFmtId="195" fontId="0" fillId="0" borderId="0" xfId="0" applyNumberFormat="1" applyFill="1" applyBorder="1" applyAlignment="1">
      <alignment horizontal="center" vertical="center"/>
    </xf>
    <xf numFmtId="0" fontId="0" fillId="0" borderId="28" xfId="0" applyFill="1" applyBorder="1" applyAlignment="1">
      <alignment horizontal="center" vertical="center"/>
    </xf>
    <xf numFmtId="192" fontId="0" fillId="0" borderId="0" xfId="0" applyNumberFormat="1" applyFont="1" applyFill="1" applyBorder="1" applyAlignment="1">
      <alignment vertical="center"/>
    </xf>
    <xf numFmtId="0" fontId="0" fillId="0" borderId="0" xfId="0" applyFill="1" applyBorder="1" applyAlignment="1">
      <alignment horizontal="right" vertical="center"/>
    </xf>
    <xf numFmtId="0" fontId="0" fillId="0" borderId="0" xfId="0" applyFill="1" applyBorder="1" applyAlignment="1">
      <alignment horizontal="right" vertical="center" indent="1"/>
    </xf>
    <xf numFmtId="0" fontId="0" fillId="0" borderId="25" xfId="0" applyFill="1" applyBorder="1" applyAlignment="1">
      <alignment vertical="center"/>
    </xf>
    <xf numFmtId="0" fontId="0" fillId="0" borderId="29" xfId="0" applyFill="1" applyBorder="1" applyAlignment="1">
      <alignment vertical="center"/>
    </xf>
    <xf numFmtId="0" fontId="0" fillId="0" borderId="8" xfId="0" applyFill="1" applyBorder="1" applyAlignment="1">
      <alignment vertical="center"/>
    </xf>
    <xf numFmtId="0" fontId="0" fillId="0" borderId="14" xfId="0" applyFont="1" applyFill="1" applyBorder="1" applyAlignment="1">
      <alignment horizontal="center" vertical="center"/>
    </xf>
    <xf numFmtId="0" fontId="0" fillId="0" borderId="28" xfId="0" applyFill="1" applyBorder="1" applyAlignment="1">
      <alignment vertical="center"/>
    </xf>
    <xf numFmtId="0" fontId="0" fillId="0" borderId="14" xfId="0" applyFill="1" applyBorder="1" applyAlignment="1">
      <alignment vertical="center"/>
    </xf>
    <xf numFmtId="0" fontId="0" fillId="0" borderId="29" xfId="0" applyFont="1" applyFill="1" applyBorder="1">
      <alignment vertical="center"/>
    </xf>
    <xf numFmtId="0" fontId="0" fillId="0" borderId="10" xfId="0" applyFill="1" applyBorder="1" applyAlignment="1">
      <alignment horizontal="center" vertical="center" shrinkToFit="1"/>
    </xf>
    <xf numFmtId="177" fontId="0" fillId="0" borderId="11" xfId="0" applyNumberFormat="1" applyFont="1" applyFill="1" applyBorder="1" applyAlignment="1">
      <alignment horizontal="right" vertical="center"/>
    </xf>
    <xf numFmtId="0" fontId="0" fillId="0" borderId="0" xfId="0" applyFill="1" applyAlignment="1">
      <alignment vertical="top"/>
    </xf>
    <xf numFmtId="0" fontId="0" fillId="0" borderId="0" xfId="0" applyAlignment="1">
      <alignment horizontal="left" vertical="center"/>
    </xf>
    <xf numFmtId="0" fontId="0" fillId="0" borderId="0" xfId="0" applyBorder="1">
      <alignment vertical="center"/>
    </xf>
    <xf numFmtId="0" fontId="0" fillId="0" borderId="9" xfId="0" applyBorder="1" applyAlignment="1">
      <alignment horizontal="left" vertical="center"/>
    </xf>
    <xf numFmtId="0" fontId="0" fillId="0" borderId="9" xfId="0" applyFont="1" applyBorder="1" applyAlignment="1">
      <alignment horizontal="left" vertical="center"/>
    </xf>
    <xf numFmtId="177" fontId="0" fillId="0" borderId="9" xfId="0" applyNumberFormat="1" applyFont="1" applyFill="1" applyBorder="1" applyAlignment="1">
      <alignment horizontal="right" vertical="center"/>
    </xf>
    <xf numFmtId="177" fontId="0" fillId="0" borderId="9" xfId="0" applyNumberFormat="1" applyFont="1" applyBorder="1" applyAlignment="1">
      <alignment horizontal="right" vertical="center"/>
    </xf>
    <xf numFmtId="177" fontId="3" fillId="0" borderId="0" xfId="0" applyNumberFormat="1" applyFont="1" applyBorder="1" applyAlignment="1">
      <alignment horizontal="right" vertical="center"/>
    </xf>
    <xf numFmtId="176" fontId="0" fillId="0" borderId="9" xfId="0" applyNumberFormat="1" applyFont="1" applyFill="1" applyBorder="1">
      <alignment vertical="center"/>
    </xf>
    <xf numFmtId="0" fontId="0" fillId="0" borderId="9" xfId="0" applyFont="1" applyBorder="1" applyAlignment="1">
      <alignment horizontal="right" vertical="center"/>
    </xf>
    <xf numFmtId="176" fontId="0" fillId="0" borderId="9" xfId="0" applyNumberFormat="1" applyFont="1" applyBorder="1" applyAlignment="1">
      <alignment horizontal="right" vertical="center"/>
    </xf>
    <xf numFmtId="177" fontId="0" fillId="0" borderId="0" xfId="0" applyNumberFormat="1">
      <alignment vertical="center"/>
    </xf>
    <xf numFmtId="0" fontId="0" fillId="0" borderId="9" xfId="0" applyFont="1" applyBorder="1" applyAlignment="1">
      <alignment horizontal="center" vertical="center"/>
    </xf>
    <xf numFmtId="177" fontId="0" fillId="0" borderId="9" xfId="0" applyNumberFormat="1" applyBorder="1" applyAlignment="1">
      <alignment vertical="center"/>
    </xf>
    <xf numFmtId="38" fontId="0" fillId="0" borderId="0" xfId="1" applyFont="1" applyFill="1" applyBorder="1" applyAlignment="1" applyProtection="1">
      <alignment vertical="center"/>
    </xf>
    <xf numFmtId="0" fontId="0" fillId="0" borderId="0" xfId="0" applyFill="1" applyBorder="1">
      <alignment vertical="center"/>
    </xf>
    <xf numFmtId="38" fontId="0" fillId="0" borderId="0" xfId="0" applyNumberFormat="1">
      <alignment vertical="center"/>
    </xf>
    <xf numFmtId="0" fontId="0" fillId="0" borderId="9" xfId="0" applyBorder="1" applyAlignment="1">
      <alignment horizontal="left" vertical="center" shrinkToFit="1"/>
    </xf>
    <xf numFmtId="183" fontId="0" fillId="0" borderId="0"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189" fontId="3"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0" fillId="0" borderId="30" xfId="0" applyFill="1" applyBorder="1" applyAlignment="1">
      <alignment vertical="center"/>
    </xf>
    <xf numFmtId="0" fontId="0" fillId="0" borderId="31" xfId="0" applyFill="1" applyBorder="1" applyAlignment="1">
      <alignment vertical="center"/>
    </xf>
    <xf numFmtId="0" fontId="0" fillId="0" borderId="32" xfId="0" applyFill="1" applyBorder="1" applyAlignment="1">
      <alignment horizontal="center" vertical="center"/>
    </xf>
    <xf numFmtId="0" fontId="0" fillId="0" borderId="33" xfId="0"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38" xfId="0" applyFont="1" applyFill="1" applyBorder="1" applyAlignment="1">
      <alignment horizontal="center" vertical="center"/>
    </xf>
    <xf numFmtId="0" fontId="0" fillId="0" borderId="40" xfId="0" applyFont="1" applyFill="1" applyBorder="1" applyAlignment="1">
      <alignment horizontal="center" vertical="center"/>
    </xf>
    <xf numFmtId="0" fontId="4" fillId="0" borderId="41" xfId="0" applyFont="1" applyFill="1" applyBorder="1" applyAlignment="1">
      <alignment horizontal="center" vertical="center" shrinkToFit="1"/>
    </xf>
    <xf numFmtId="0" fontId="0" fillId="0" borderId="38" xfId="0" applyFont="1" applyFill="1" applyBorder="1" applyAlignment="1">
      <alignment vertical="center"/>
    </xf>
    <xf numFmtId="0" fontId="3" fillId="0" borderId="39" xfId="0" applyFont="1" applyFill="1" applyBorder="1" applyAlignment="1">
      <alignment horizontal="center" vertical="center"/>
    </xf>
    <xf numFmtId="181" fontId="0" fillId="0" borderId="42" xfId="0" applyNumberFormat="1" applyFill="1" applyBorder="1" applyAlignment="1">
      <alignment horizontal="right" vertical="center"/>
    </xf>
    <xf numFmtId="0" fontId="0" fillId="0" borderId="43" xfId="0" applyFont="1" applyFill="1" applyBorder="1" applyAlignment="1">
      <alignment horizontal="center" vertical="center"/>
    </xf>
    <xf numFmtId="181" fontId="0" fillId="0" borderId="42" xfId="0" applyNumberFormat="1" applyFont="1" applyFill="1" applyBorder="1">
      <alignment vertical="center"/>
    </xf>
    <xf numFmtId="177" fontId="0" fillId="0" borderId="44" xfId="0" applyNumberFormat="1" applyFont="1" applyFill="1" applyBorder="1" applyAlignment="1">
      <alignment horizontal="right" vertical="center"/>
    </xf>
    <xf numFmtId="182" fontId="3" fillId="0" borderId="0" xfId="0" applyNumberFormat="1" applyFont="1" applyFill="1" applyBorder="1" applyAlignment="1">
      <alignment horizontal="right" vertical="center"/>
    </xf>
    <xf numFmtId="177" fontId="3" fillId="0" borderId="44" xfId="0" applyNumberFormat="1" applyFont="1" applyFill="1" applyBorder="1" applyAlignment="1">
      <alignment horizontal="right" vertical="center"/>
    </xf>
    <xf numFmtId="183" fontId="0" fillId="0" borderId="0" xfId="0" applyNumberFormat="1" applyFont="1" applyFill="1" applyAlignment="1">
      <alignment horizontal="right" vertical="center"/>
    </xf>
    <xf numFmtId="188" fontId="0" fillId="0" borderId="0" xfId="0" applyNumberFormat="1" applyFont="1" applyFill="1" applyBorder="1" applyAlignment="1">
      <alignment horizontal="right" vertical="center"/>
    </xf>
    <xf numFmtId="179" fontId="0" fillId="0" borderId="11" xfId="0" applyNumberFormat="1" applyFill="1" applyBorder="1" applyAlignment="1">
      <alignment horizontal="right" vertical="center"/>
    </xf>
    <xf numFmtId="0" fontId="0" fillId="0" borderId="39" xfId="0" applyFill="1" applyBorder="1" applyAlignment="1">
      <alignment vertical="center"/>
    </xf>
    <xf numFmtId="179" fontId="0" fillId="0" borderId="45" xfId="0" applyNumberFormat="1" applyFill="1" applyBorder="1" applyAlignment="1">
      <alignment horizontal="right" vertical="center"/>
    </xf>
    <xf numFmtId="179" fontId="0" fillId="0" borderId="42" xfId="0" applyNumberFormat="1" applyFill="1" applyBorder="1" applyAlignment="1">
      <alignment horizontal="right" vertical="center"/>
    </xf>
    <xf numFmtId="0" fontId="0" fillId="0" borderId="32" xfId="0" applyFill="1" applyBorder="1" applyAlignment="1">
      <alignment vertical="center"/>
    </xf>
    <xf numFmtId="185" fontId="0" fillId="0" borderId="0" xfId="0" applyNumberFormat="1" applyFont="1" applyFill="1" applyBorder="1" applyAlignment="1">
      <alignment horizontal="right" vertical="center" shrinkToFit="1"/>
    </xf>
    <xf numFmtId="185" fontId="0" fillId="0" borderId="0" xfId="0" applyNumberFormat="1" applyFill="1" applyBorder="1" applyAlignment="1">
      <alignment horizontal="right" vertical="center"/>
    </xf>
    <xf numFmtId="192" fontId="0" fillId="0" borderId="0" xfId="0" applyNumberFormat="1" applyFont="1" applyFill="1" applyAlignment="1">
      <alignment vertical="center"/>
    </xf>
    <xf numFmtId="184" fontId="0" fillId="0" borderId="0" xfId="0" applyNumberFormat="1" applyFont="1" applyFill="1" applyAlignment="1">
      <alignment vertical="center"/>
    </xf>
    <xf numFmtId="192" fontId="0" fillId="0" borderId="0" xfId="0" applyNumberFormat="1" applyFill="1" applyBorder="1" applyAlignment="1">
      <alignment vertical="center"/>
    </xf>
    <xf numFmtId="182" fontId="4" fillId="0" borderId="0" xfId="0" applyNumberFormat="1" applyFont="1" applyFill="1" applyBorder="1" applyAlignment="1">
      <alignment vertical="center" shrinkToFit="1"/>
    </xf>
    <xf numFmtId="176" fontId="4" fillId="0" borderId="0" xfId="0" applyNumberFormat="1" applyFont="1" applyFill="1" applyBorder="1" applyAlignment="1">
      <alignment vertical="center" shrinkToFit="1"/>
    </xf>
    <xf numFmtId="186" fontId="4" fillId="0" borderId="0" xfId="0" applyNumberFormat="1" applyFont="1" applyFill="1" applyBorder="1" applyAlignment="1">
      <alignment vertical="center" shrinkToFit="1"/>
    </xf>
    <xf numFmtId="184" fontId="4" fillId="0" borderId="0" xfId="0" applyNumberFormat="1" applyFont="1" applyFill="1" applyBorder="1" applyAlignment="1">
      <alignment vertical="center" shrinkToFit="1"/>
    </xf>
    <xf numFmtId="193" fontId="4" fillId="0" borderId="0" xfId="0" applyNumberFormat="1" applyFont="1" applyFill="1" applyBorder="1" applyAlignment="1">
      <alignment vertical="center" shrinkToFit="1"/>
    </xf>
    <xf numFmtId="185" fontId="4" fillId="0" borderId="0" xfId="0" applyNumberFormat="1" applyFont="1" applyFill="1" applyBorder="1" applyAlignment="1">
      <alignment vertical="center" shrinkToFit="1"/>
    </xf>
    <xf numFmtId="0" fontId="10" fillId="0" borderId="0" xfId="0" applyFont="1" applyFill="1" applyBorder="1" applyAlignment="1">
      <alignment vertical="center"/>
    </xf>
    <xf numFmtId="176" fontId="10" fillId="0" borderId="0" xfId="0" applyNumberFormat="1" applyFont="1" applyFill="1" applyBorder="1" applyAlignment="1">
      <alignment vertical="center" shrinkToFit="1"/>
    </xf>
    <xf numFmtId="184" fontId="10" fillId="0" borderId="0" xfId="0" applyNumberFormat="1" applyFont="1" applyFill="1" applyBorder="1" applyAlignment="1">
      <alignment vertical="center" shrinkToFit="1"/>
    </xf>
    <xf numFmtId="186" fontId="10" fillId="0" borderId="0" xfId="0" applyNumberFormat="1" applyFont="1" applyFill="1" applyBorder="1" applyAlignment="1">
      <alignment vertical="center" shrinkToFit="1"/>
    </xf>
    <xf numFmtId="193" fontId="10" fillId="0" borderId="0" xfId="0" applyNumberFormat="1" applyFont="1" applyFill="1" applyBorder="1" applyAlignment="1">
      <alignment vertical="center" shrinkToFit="1"/>
    </xf>
    <xf numFmtId="179" fontId="10" fillId="0" borderId="0" xfId="0" applyNumberFormat="1" applyFont="1" applyFill="1" applyBorder="1" applyAlignment="1">
      <alignment vertical="center" shrinkToFit="1"/>
    </xf>
    <xf numFmtId="186" fontId="4" fillId="0" borderId="0" xfId="0" applyNumberFormat="1" applyFont="1" applyFill="1" applyBorder="1" applyAlignment="1">
      <alignment vertical="center"/>
    </xf>
    <xf numFmtId="184" fontId="4" fillId="0" borderId="0" xfId="0" applyNumberFormat="1" applyFont="1" applyFill="1" applyBorder="1" applyAlignment="1">
      <alignment vertical="center"/>
    </xf>
    <xf numFmtId="190" fontId="4" fillId="0" borderId="0" xfId="0" applyNumberFormat="1" applyFont="1" applyFill="1" applyBorder="1" applyAlignment="1">
      <alignment vertical="center"/>
    </xf>
    <xf numFmtId="38" fontId="4" fillId="0" borderId="0" xfId="1" applyFont="1" applyFill="1" applyBorder="1" applyAlignment="1" applyProtection="1">
      <alignment vertical="center" shrinkToFit="1"/>
    </xf>
    <xf numFmtId="190" fontId="4" fillId="0" borderId="0" xfId="0" applyNumberFormat="1" applyFont="1" applyFill="1" applyBorder="1" applyAlignment="1">
      <alignment vertical="center" shrinkToFit="1"/>
    </xf>
    <xf numFmtId="0" fontId="4" fillId="0" borderId="0" xfId="0" applyNumberFormat="1" applyFont="1" applyFill="1" applyBorder="1" applyAlignment="1">
      <alignment vertical="center" shrinkToFit="1"/>
    </xf>
    <xf numFmtId="0" fontId="4" fillId="0" borderId="0" xfId="0" applyNumberFormat="1" applyFont="1" applyFill="1" applyBorder="1" applyAlignment="1">
      <alignment vertical="center"/>
    </xf>
    <xf numFmtId="38" fontId="4" fillId="0" borderId="0" xfId="0" applyNumberFormat="1" applyFont="1" applyFill="1" applyBorder="1" applyAlignment="1">
      <alignment vertical="center"/>
    </xf>
    <xf numFmtId="182"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84" fontId="10" fillId="0" borderId="0" xfId="0" applyNumberFormat="1" applyFont="1" applyFill="1" applyBorder="1" applyAlignment="1">
      <alignment vertical="center"/>
    </xf>
    <xf numFmtId="0" fontId="10" fillId="0" borderId="0" xfId="0" applyNumberFormat="1" applyFont="1" applyFill="1" applyBorder="1" applyAlignment="1">
      <alignment vertical="center" shrinkToFit="1"/>
    </xf>
    <xf numFmtId="190" fontId="10" fillId="0" borderId="0" xfId="0" applyNumberFormat="1" applyFont="1" applyFill="1" applyBorder="1" applyAlignment="1">
      <alignment vertical="center"/>
    </xf>
    <xf numFmtId="185" fontId="10" fillId="0" borderId="0" xfId="0" applyNumberFormat="1" applyFont="1" applyFill="1" applyBorder="1" applyAlignment="1">
      <alignment vertical="center" shrinkToFit="1"/>
    </xf>
    <xf numFmtId="186" fontId="10" fillId="0" borderId="0" xfId="0" applyNumberFormat="1" applyFont="1" applyFill="1" applyBorder="1" applyAlignment="1">
      <alignment vertical="center"/>
    </xf>
    <xf numFmtId="193" fontId="10" fillId="0" borderId="0" xfId="0" applyNumberFormat="1" applyFont="1" applyFill="1" applyBorder="1" applyAlignment="1">
      <alignment vertical="center"/>
    </xf>
    <xf numFmtId="0" fontId="4" fillId="0" borderId="0" xfId="0" applyFont="1" applyFill="1" applyBorder="1">
      <alignment vertical="center"/>
    </xf>
    <xf numFmtId="184" fontId="10" fillId="0" borderId="0" xfId="0" applyNumberFormat="1" applyFont="1" applyFill="1" applyBorder="1" applyAlignment="1">
      <alignment horizontal="left" vertical="center" shrinkToFit="1"/>
    </xf>
    <xf numFmtId="189" fontId="10" fillId="0" borderId="0" xfId="0" applyNumberFormat="1" applyFont="1" applyFill="1" applyBorder="1" applyAlignment="1">
      <alignment vertical="center" shrinkToFit="1"/>
    </xf>
    <xf numFmtId="189" fontId="10" fillId="0" borderId="44" xfId="0" applyNumberFormat="1" applyFont="1" applyFill="1" applyBorder="1" applyAlignment="1">
      <alignment vertical="center" shrinkToFit="1"/>
    </xf>
    <xf numFmtId="38" fontId="4" fillId="0" borderId="0" xfId="0" applyNumberFormat="1" applyFont="1" applyFill="1" applyBorder="1" applyAlignment="1">
      <alignment vertical="center" shrinkToFit="1"/>
    </xf>
    <xf numFmtId="177" fontId="10" fillId="0" borderId="0" xfId="0" applyNumberFormat="1" applyFont="1" applyFill="1" applyBorder="1" applyAlignment="1">
      <alignment vertical="center" shrinkToFit="1"/>
    </xf>
    <xf numFmtId="191" fontId="4" fillId="0" borderId="0" xfId="0" applyNumberFormat="1" applyFont="1" applyFill="1" applyBorder="1" applyAlignment="1">
      <alignment vertical="center"/>
    </xf>
    <xf numFmtId="0" fontId="0" fillId="0" borderId="30" xfId="0" applyFont="1" applyFill="1" applyBorder="1">
      <alignment vertical="center"/>
    </xf>
    <xf numFmtId="0" fontId="0" fillId="0" borderId="46" xfId="0" applyFill="1" applyBorder="1" applyAlignment="1">
      <alignment vertical="center"/>
    </xf>
    <xf numFmtId="179" fontId="0" fillId="0" borderId="42" xfId="0" applyNumberFormat="1" applyFill="1" applyBorder="1" applyAlignment="1">
      <alignment vertical="center"/>
    </xf>
    <xf numFmtId="179" fontId="0" fillId="0" borderId="42" xfId="0" applyNumberFormat="1" applyFont="1" applyFill="1" applyBorder="1" applyAlignment="1">
      <alignment horizontal="right" vertical="center"/>
    </xf>
    <xf numFmtId="192" fontId="0" fillId="0" borderId="44" xfId="0" applyNumberFormat="1" applyFont="1" applyFill="1" applyBorder="1" applyAlignment="1">
      <alignment horizontal="right" vertical="center"/>
    </xf>
    <xf numFmtId="192" fontId="3" fillId="0" borderId="44" xfId="0" applyNumberFormat="1" applyFont="1" applyFill="1" applyBorder="1" applyAlignment="1">
      <alignment horizontal="right" vertical="center"/>
    </xf>
    <xf numFmtId="49" fontId="0" fillId="0" borderId="32" xfId="0" applyNumberFormat="1" applyFont="1" applyFill="1" applyBorder="1" applyAlignment="1">
      <alignment horizontal="center" vertical="center"/>
    </xf>
    <xf numFmtId="192" fontId="0" fillId="0" borderId="0"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xf>
    <xf numFmtId="192" fontId="0" fillId="0" borderId="14" xfId="0" applyNumberFormat="1" applyFont="1" applyFill="1" applyBorder="1" applyAlignment="1">
      <alignment horizontal="right" vertical="center"/>
    </xf>
    <xf numFmtId="192" fontId="0" fillId="0" borderId="42" xfId="0" applyNumberFormat="1" applyFont="1" applyFill="1" applyBorder="1" applyAlignment="1">
      <alignment horizontal="right" vertical="center"/>
    </xf>
    <xf numFmtId="177" fontId="0" fillId="0" borderId="44" xfId="0" applyNumberFormat="1" applyFill="1" applyBorder="1" applyAlignment="1">
      <alignment horizontal="right" vertical="center"/>
    </xf>
    <xf numFmtId="177" fontId="0" fillId="0" borderId="47" xfId="0" applyNumberFormat="1" applyFill="1" applyBorder="1" applyAlignment="1">
      <alignment horizontal="right" vertical="center"/>
    </xf>
    <xf numFmtId="185" fontId="0" fillId="0" borderId="0" xfId="0" applyNumberFormat="1" applyFont="1" applyFill="1" applyBorder="1" applyAlignment="1">
      <alignment horizontal="right" vertical="center"/>
    </xf>
    <xf numFmtId="184" fontId="0" fillId="0" borderId="0" xfId="0" applyNumberFormat="1" applyFont="1" applyFill="1" applyAlignment="1">
      <alignment horizontal="right" vertical="center"/>
    </xf>
    <xf numFmtId="185" fontId="0" fillId="0" borderId="0" xfId="0" applyNumberFormat="1" applyFont="1" applyFill="1" applyAlignment="1">
      <alignment horizontal="right" vertical="center"/>
    </xf>
    <xf numFmtId="177" fontId="8" fillId="0" borderId="13" xfId="0" applyNumberFormat="1" applyFont="1" applyFill="1" applyBorder="1" applyAlignment="1">
      <alignment vertical="center"/>
    </xf>
    <xf numFmtId="179" fontId="4" fillId="0" borderId="0"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0" fontId="4" fillId="0" borderId="14" xfId="0" applyFont="1" applyFill="1" applyBorder="1" applyAlignment="1">
      <alignment horizontal="right" vertical="center"/>
    </xf>
    <xf numFmtId="182" fontId="4" fillId="0" borderId="0" xfId="0" applyNumberFormat="1" applyFont="1" applyFill="1" applyBorder="1" applyAlignment="1">
      <alignment horizontal="right" vertical="center" shrinkToFit="1"/>
    </xf>
    <xf numFmtId="194" fontId="4" fillId="0" borderId="0" xfId="0" applyNumberFormat="1" applyFont="1" applyFill="1" applyBorder="1" applyAlignment="1">
      <alignment horizontal="right" vertical="center" shrinkToFit="1"/>
    </xf>
    <xf numFmtId="182" fontId="4" fillId="0" borderId="0" xfId="0" applyNumberFormat="1" applyFont="1" applyFill="1" applyBorder="1" applyAlignment="1">
      <alignment horizontal="right" vertical="center"/>
    </xf>
    <xf numFmtId="184" fontId="4" fillId="0" borderId="0" xfId="0" applyNumberFormat="1" applyFont="1" applyFill="1" applyBorder="1" applyAlignment="1">
      <alignment horizontal="right" vertical="center" shrinkToFit="1"/>
    </xf>
    <xf numFmtId="191" fontId="4" fillId="0" borderId="0" xfId="0" applyNumberFormat="1" applyFont="1" applyFill="1" applyBorder="1" applyAlignment="1">
      <alignment vertical="center" shrinkToFit="1"/>
    </xf>
    <xf numFmtId="191" fontId="4" fillId="0" borderId="42" xfId="0" applyNumberFormat="1" applyFont="1" applyFill="1" applyBorder="1" applyAlignment="1">
      <alignment vertical="center"/>
    </xf>
    <xf numFmtId="41" fontId="4" fillId="0" borderId="0" xfId="0" applyNumberFormat="1" applyFont="1" applyFill="1" applyBorder="1" applyAlignment="1">
      <alignment horizontal="right" vertical="center" shrinkToFit="1"/>
    </xf>
    <xf numFmtId="41" fontId="10" fillId="0" borderId="0" xfId="0" applyNumberFormat="1" applyFont="1" applyFill="1" applyBorder="1" applyAlignment="1">
      <alignment horizontal="right" vertical="center" shrinkToFit="1"/>
    </xf>
    <xf numFmtId="41" fontId="10" fillId="0" borderId="0" xfId="0" applyNumberFormat="1" applyFont="1" applyFill="1" applyBorder="1" applyAlignment="1">
      <alignment horizontal="right" vertical="center"/>
    </xf>
    <xf numFmtId="191" fontId="4" fillId="0" borderId="0" xfId="0" applyNumberFormat="1" applyFont="1" applyFill="1" applyBorder="1" applyAlignment="1">
      <alignment horizontal="right" vertical="center" shrinkToFit="1"/>
    </xf>
    <xf numFmtId="189" fontId="0" fillId="0" borderId="11" xfId="0" applyNumberFormat="1" applyFont="1" applyFill="1" applyBorder="1" applyAlignment="1">
      <alignment vertical="center"/>
    </xf>
    <xf numFmtId="189" fontId="0" fillId="0" borderId="11" xfId="0" applyNumberFormat="1" applyFill="1" applyBorder="1" applyAlignment="1">
      <alignment vertical="center"/>
    </xf>
    <xf numFmtId="189" fontId="0" fillId="0" borderId="45" xfId="0" applyNumberFormat="1" applyFill="1" applyBorder="1" applyAlignment="1">
      <alignment vertical="center"/>
    </xf>
    <xf numFmtId="181" fontId="8" fillId="0" borderId="0" xfId="0" applyNumberFormat="1" applyFont="1" applyFill="1" applyBorder="1" applyAlignment="1">
      <alignment horizontal="right" vertical="center"/>
    </xf>
    <xf numFmtId="0" fontId="3" fillId="0" borderId="4" xfId="0" applyFont="1" applyFill="1" applyBorder="1" applyAlignment="1">
      <alignment horizontal="center" vertical="center"/>
    </xf>
    <xf numFmtId="41" fontId="0" fillId="0" borderId="20" xfId="0" applyNumberFormat="1" applyFill="1" applyBorder="1" applyAlignment="1">
      <alignment horizontal="right" vertical="center"/>
    </xf>
    <xf numFmtId="0" fontId="0" fillId="0" borderId="4" xfId="0" applyFont="1" applyFill="1" applyBorder="1" applyAlignment="1">
      <alignment vertical="center"/>
    </xf>
    <xf numFmtId="177" fontId="0" fillId="0" borderId="11" xfId="0" applyNumberFormat="1" applyFill="1" applyBorder="1" applyAlignment="1">
      <alignment horizontal="right" vertical="center"/>
    </xf>
    <xf numFmtId="177" fontId="0" fillId="0" borderId="0" xfId="0" applyNumberFormat="1" applyFill="1" applyBorder="1" applyAlignment="1">
      <alignment horizontal="right" vertical="center"/>
    </xf>
    <xf numFmtId="0" fontId="0" fillId="0" borderId="48" xfId="0" applyFont="1" applyFill="1" applyBorder="1" applyAlignment="1">
      <alignment horizontal="center" vertical="center"/>
    </xf>
    <xf numFmtId="176" fontId="0" fillId="0" borderId="0" xfId="0" applyNumberFormat="1" applyFill="1" applyBorder="1" applyAlignment="1">
      <alignment horizontal="right" vertical="center"/>
    </xf>
    <xf numFmtId="197" fontId="0" fillId="0" borderId="20" xfId="0" applyNumberFormat="1" applyFill="1" applyBorder="1" applyAlignment="1">
      <alignment horizontal="right" vertical="center"/>
    </xf>
    <xf numFmtId="198" fontId="0" fillId="0" borderId="4" xfId="0" applyNumberFormat="1" applyFont="1" applyFill="1" applyBorder="1" applyAlignment="1">
      <alignment horizontal="center" vertical="center"/>
    </xf>
    <xf numFmtId="191" fontId="0" fillId="0" borderId="20" xfId="0" applyNumberFormat="1" applyFont="1" applyFill="1" applyBorder="1" applyAlignment="1">
      <alignment horizontal="right" vertical="center"/>
    </xf>
    <xf numFmtId="197" fontId="0" fillId="0" borderId="20" xfId="0" applyNumberFormat="1" applyFont="1" applyFill="1" applyBorder="1" applyAlignment="1">
      <alignment horizontal="right" vertical="center"/>
    </xf>
    <xf numFmtId="41" fontId="0" fillId="0" borderId="49" xfId="0" applyNumberFormat="1" applyFill="1" applyBorder="1" applyAlignment="1">
      <alignment horizontal="right" vertical="center"/>
    </xf>
    <xf numFmtId="0" fontId="0" fillId="0" borderId="9" xfId="0" applyFill="1" applyBorder="1" applyAlignment="1">
      <alignment horizontal="center" vertical="center"/>
    </xf>
    <xf numFmtId="0" fontId="0" fillId="0" borderId="12" xfId="0" applyFont="1" applyBorder="1" applyAlignment="1">
      <alignment horizontal="left" vertical="center" shrinkToFit="1"/>
    </xf>
    <xf numFmtId="177" fontId="3" fillId="0" borderId="45" xfId="0" applyNumberFormat="1" applyFont="1" applyFill="1" applyBorder="1" applyAlignment="1">
      <alignment horizontal="right" vertical="center"/>
    </xf>
    <xf numFmtId="0" fontId="0" fillId="0" borderId="17" xfId="0" applyFill="1" applyBorder="1" applyAlignment="1">
      <alignment horizontal="right" vertical="center"/>
    </xf>
    <xf numFmtId="177" fontId="8" fillId="0" borderId="0" xfId="0" applyNumberFormat="1" applyFont="1" applyFill="1" applyBorder="1" applyAlignment="1">
      <alignment horizontal="right" vertical="center"/>
    </xf>
    <xf numFmtId="0" fontId="0" fillId="0" borderId="23" xfId="0" applyFont="1" applyFill="1" applyBorder="1" applyAlignment="1">
      <alignment horizontal="center" vertical="center"/>
    </xf>
    <xf numFmtId="189" fontId="0" fillId="0" borderId="44" xfId="0" applyNumberFormat="1" applyFont="1" applyFill="1" applyBorder="1" applyAlignment="1">
      <alignment horizontal="right" vertical="center"/>
    </xf>
    <xf numFmtId="0" fontId="0" fillId="0" borderId="50" xfId="0" applyFont="1" applyFill="1" applyBorder="1" applyAlignment="1">
      <alignment vertical="center"/>
    </xf>
    <xf numFmtId="0" fontId="3" fillId="0" borderId="51" xfId="0" applyFont="1" applyFill="1" applyBorder="1" applyAlignment="1">
      <alignment horizontal="center" vertical="center"/>
    </xf>
    <xf numFmtId="0" fontId="0" fillId="0" borderId="52" xfId="0" applyFont="1" applyFill="1" applyBorder="1" applyAlignment="1">
      <alignment vertical="center"/>
    </xf>
    <xf numFmtId="0" fontId="0" fillId="0" borderId="24" xfId="0" applyFont="1" applyFill="1" applyBorder="1" applyAlignment="1">
      <alignment vertical="center"/>
    </xf>
    <xf numFmtId="0" fontId="0" fillId="0" borderId="53" xfId="0" applyFont="1" applyFill="1" applyBorder="1">
      <alignment vertical="center"/>
    </xf>
    <xf numFmtId="0" fontId="0" fillId="0" borderId="54" xfId="0" applyFill="1" applyBorder="1" applyAlignment="1">
      <alignment vertical="center"/>
    </xf>
    <xf numFmtId="0" fontId="0" fillId="0" borderId="4" xfId="0" applyFont="1" applyFill="1" applyBorder="1">
      <alignment vertical="center"/>
    </xf>
    <xf numFmtId="0" fontId="0" fillId="0" borderId="50" xfId="0" applyFont="1" applyFill="1" applyBorder="1">
      <alignment vertical="center"/>
    </xf>
    <xf numFmtId="0" fontId="0" fillId="0" borderId="24" xfId="0" applyFont="1" applyFill="1" applyBorder="1">
      <alignment vertical="center"/>
    </xf>
    <xf numFmtId="0" fontId="3" fillId="0" borderId="1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5" xfId="0" applyFont="1" applyFill="1" applyBorder="1" applyAlignment="1">
      <alignment horizontal="center" vertical="center"/>
    </xf>
    <xf numFmtId="0" fontId="0" fillId="0" borderId="27" xfId="0" applyFill="1" applyBorder="1" applyAlignment="1">
      <alignment horizontal="center" vertical="center" shrinkToFit="1"/>
    </xf>
    <xf numFmtId="0" fontId="0" fillId="0" borderId="56" xfId="0" applyFont="1" applyFill="1" applyBorder="1" applyAlignment="1">
      <alignment horizontal="center" vertical="center" shrinkToFit="1"/>
    </xf>
    <xf numFmtId="181" fontId="0" fillId="0" borderId="14" xfId="0" applyNumberFormat="1" applyFont="1" applyFill="1" applyBorder="1" applyAlignment="1">
      <alignment horizontal="right" vertical="center"/>
    </xf>
    <xf numFmtId="0" fontId="0" fillId="0" borderId="57" xfId="0" applyFill="1" applyBorder="1" applyAlignment="1">
      <alignment vertical="center"/>
    </xf>
    <xf numFmtId="0" fontId="0" fillId="0" borderId="58" xfId="0" applyFill="1" applyBorder="1" applyAlignment="1">
      <alignment horizontal="center" vertical="center"/>
    </xf>
    <xf numFmtId="0" fontId="0"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0" fillId="0" borderId="61" xfId="0" applyFont="1" applyFill="1" applyBorder="1" applyAlignment="1">
      <alignment horizontal="center" vertical="center" shrinkToFit="1"/>
    </xf>
    <xf numFmtId="196" fontId="0" fillId="0" borderId="0" xfId="0" applyNumberFormat="1" applyFont="1" applyFill="1" applyBorder="1" applyAlignment="1">
      <alignment horizontal="right" vertical="center" shrinkToFit="1"/>
    </xf>
    <xf numFmtId="196" fontId="0" fillId="0" borderId="20" xfId="0" applyNumberFormat="1" applyFont="1" applyFill="1" applyBorder="1" applyAlignment="1">
      <alignment horizontal="right" vertical="center" shrinkToFit="1"/>
    </xf>
    <xf numFmtId="196" fontId="0" fillId="0" borderId="44" xfId="0" applyNumberFormat="1" applyFont="1" applyFill="1" applyBorder="1" applyAlignment="1">
      <alignment horizontal="right" vertical="center" shrinkToFit="1"/>
    </xf>
    <xf numFmtId="177" fontId="3" fillId="0" borderId="14" xfId="0" applyNumberFormat="1" applyFont="1" applyFill="1" applyBorder="1" applyAlignment="1">
      <alignment vertical="center"/>
    </xf>
    <xf numFmtId="177" fontId="8" fillId="0" borderId="0" xfId="0" applyNumberFormat="1" applyFont="1" applyFill="1" applyBorder="1" applyAlignment="1">
      <alignment vertical="center"/>
    </xf>
    <xf numFmtId="177" fontId="8" fillId="0" borderId="44" xfId="0" applyNumberFormat="1" applyFont="1" applyFill="1" applyBorder="1" applyAlignment="1">
      <alignment vertical="center"/>
    </xf>
    <xf numFmtId="179" fontId="8" fillId="0" borderId="0" xfId="0" applyNumberFormat="1" applyFont="1" applyFill="1" applyBorder="1" applyAlignment="1">
      <alignment vertical="center"/>
    </xf>
    <xf numFmtId="177" fontId="3" fillId="0" borderId="0" xfId="0" applyNumberFormat="1" applyFont="1" applyFill="1" applyBorder="1" applyAlignment="1">
      <alignment vertical="center"/>
    </xf>
    <xf numFmtId="177" fontId="3" fillId="0" borderId="44" xfId="0" applyNumberFormat="1" applyFont="1" applyFill="1" applyBorder="1" applyAlignment="1">
      <alignment vertical="center"/>
    </xf>
    <xf numFmtId="0" fontId="8" fillId="0" borderId="10" xfId="0" applyFont="1" applyFill="1" applyBorder="1" applyAlignment="1">
      <alignment horizontal="center" vertical="center"/>
    </xf>
    <xf numFmtId="0" fontId="8" fillId="0" borderId="34" xfId="0" applyFont="1" applyFill="1" applyBorder="1" applyAlignment="1">
      <alignment horizontal="center" vertical="center"/>
    </xf>
    <xf numFmtId="0" fontId="4" fillId="0" borderId="62" xfId="0" applyFont="1" applyFill="1" applyBorder="1" applyAlignment="1">
      <alignment horizontal="center" vertical="center"/>
    </xf>
    <xf numFmtId="181" fontId="8" fillId="0" borderId="44" xfId="0" applyNumberFormat="1" applyFont="1" applyFill="1" applyBorder="1" applyAlignment="1">
      <alignment vertical="center"/>
    </xf>
    <xf numFmtId="177" fontId="8" fillId="0" borderId="42" xfId="0" applyNumberFormat="1" applyFont="1" applyFill="1" applyBorder="1" applyAlignment="1">
      <alignment vertical="center"/>
    </xf>
    <xf numFmtId="181" fontId="8" fillId="0" borderId="42" xfId="0" applyNumberFormat="1" applyFont="1" applyFill="1" applyBorder="1" applyAlignment="1">
      <alignment horizontal="center" vertical="center"/>
    </xf>
    <xf numFmtId="177" fontId="8" fillId="0" borderId="47" xfId="0" applyNumberFormat="1" applyFont="1" applyFill="1" applyBorder="1" applyAlignment="1">
      <alignment vertical="center"/>
    </xf>
    <xf numFmtId="177" fontId="8" fillId="0" borderId="11" xfId="0" applyNumberFormat="1" applyFont="1" applyFill="1" applyBorder="1" applyAlignment="1">
      <alignment horizontal="right" vertical="center"/>
    </xf>
    <xf numFmtId="177" fontId="8" fillId="0" borderId="44" xfId="0" applyNumberFormat="1" applyFont="1" applyFill="1" applyBorder="1" applyAlignment="1">
      <alignment horizontal="right" vertical="center"/>
    </xf>
    <xf numFmtId="0" fontId="0" fillId="0" borderId="63" xfId="0" applyFont="1" applyFill="1" applyBorder="1" applyAlignment="1">
      <alignment vertical="center"/>
    </xf>
    <xf numFmtId="0" fontId="0" fillId="0" borderId="40" xfId="0" applyFont="1" applyFill="1" applyBorder="1" applyAlignment="1">
      <alignment vertical="center"/>
    </xf>
    <xf numFmtId="0" fontId="0" fillId="0" borderId="64" xfId="0" applyFont="1" applyFill="1" applyBorder="1" applyAlignment="1">
      <alignment vertical="center"/>
    </xf>
    <xf numFmtId="177" fontId="8" fillId="0" borderId="14" xfId="0" applyNumberFormat="1" applyFont="1" applyFill="1" applyBorder="1" applyAlignment="1">
      <alignment vertical="center"/>
    </xf>
    <xf numFmtId="0" fontId="0" fillId="0" borderId="24" xfId="0" applyFill="1" applyBorder="1" applyAlignment="1">
      <alignment horizontal="center" vertical="center"/>
    </xf>
    <xf numFmtId="0" fontId="0" fillId="0" borderId="38" xfId="0" applyFill="1" applyBorder="1" applyAlignment="1">
      <alignment horizontal="center" vertical="center"/>
    </xf>
    <xf numFmtId="0" fontId="0" fillId="0" borderId="38" xfId="0" applyFont="1" applyFill="1" applyBorder="1" applyAlignment="1">
      <alignment horizontal="distributed" vertical="center"/>
    </xf>
    <xf numFmtId="0" fontId="0" fillId="0" borderId="65" xfId="0" applyFont="1" applyFill="1" applyBorder="1" applyAlignment="1">
      <alignment horizontal="distributed" vertical="center"/>
    </xf>
    <xf numFmtId="0" fontId="0" fillId="0" borderId="65" xfId="0" applyFill="1" applyBorder="1" applyAlignment="1">
      <alignment horizontal="center" vertical="center"/>
    </xf>
    <xf numFmtId="0" fontId="0" fillId="0" borderId="65" xfId="0" applyFont="1" applyFill="1" applyBorder="1" applyAlignment="1">
      <alignment horizontal="center" vertical="center"/>
    </xf>
    <xf numFmtId="0" fontId="3" fillId="0" borderId="65" xfId="0" applyFont="1" applyFill="1" applyBorder="1" applyAlignment="1">
      <alignment horizontal="center" vertical="center"/>
    </xf>
    <xf numFmtId="0" fontId="8" fillId="0" borderId="66" xfId="0" applyFont="1" applyFill="1" applyBorder="1" applyAlignment="1">
      <alignment vertical="center"/>
    </xf>
    <xf numFmtId="0" fontId="8" fillId="0" borderId="0" xfId="0" applyFont="1" applyFill="1">
      <alignment vertical="center"/>
    </xf>
    <xf numFmtId="192" fontId="0" fillId="0" borderId="0" xfId="0" applyNumberFormat="1" applyFont="1" applyFill="1" applyAlignment="1">
      <alignment horizontal="right" vertical="center"/>
    </xf>
    <xf numFmtId="0" fontId="8" fillId="0" borderId="39" xfId="0" applyFont="1" applyFill="1" applyBorder="1" applyAlignment="1">
      <alignment horizontal="center" vertical="center"/>
    </xf>
    <xf numFmtId="179" fontId="8" fillId="0" borderId="14"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79" fontId="8" fillId="0" borderId="42" xfId="0" applyNumberFormat="1" applyFont="1" applyFill="1" applyBorder="1" applyAlignment="1">
      <alignment horizontal="right" vertical="center"/>
    </xf>
    <xf numFmtId="0" fontId="0" fillId="0" borderId="39" xfId="0" applyFill="1" applyBorder="1" applyAlignment="1">
      <alignment horizontal="center" vertical="center"/>
    </xf>
    <xf numFmtId="0" fontId="8" fillId="0" borderId="48" xfId="0" applyFont="1" applyFill="1" applyBorder="1" applyAlignment="1">
      <alignment horizontal="center" vertical="center"/>
    </xf>
    <xf numFmtId="0" fontId="0" fillId="0" borderId="48" xfId="0" applyFill="1" applyBorder="1" applyAlignment="1">
      <alignment horizontal="center" vertical="center"/>
    </xf>
    <xf numFmtId="0" fontId="0" fillId="0" borderId="5" xfId="0" applyFill="1" applyBorder="1" applyAlignment="1">
      <alignment horizontal="center" vertical="center"/>
    </xf>
    <xf numFmtId="0" fontId="8" fillId="0" borderId="5" xfId="0" applyFont="1" applyFill="1" applyBorder="1" applyAlignment="1">
      <alignment horizontal="center" vertical="center"/>
    </xf>
    <xf numFmtId="192" fontId="8" fillId="0" borderId="14" xfId="0" applyNumberFormat="1" applyFont="1" applyFill="1" applyBorder="1">
      <alignment vertical="center"/>
    </xf>
    <xf numFmtId="192" fontId="8" fillId="0" borderId="0" xfId="0" applyNumberFormat="1" applyFont="1" applyFill="1" applyBorder="1">
      <alignment vertical="center"/>
    </xf>
    <xf numFmtId="192" fontId="8" fillId="0" borderId="13" xfId="0" applyNumberFormat="1" applyFont="1" applyFill="1" applyBorder="1">
      <alignment vertical="center"/>
    </xf>
    <xf numFmtId="200" fontId="4" fillId="0" borderId="0" xfId="0" applyNumberFormat="1" applyFont="1" applyFill="1" applyBorder="1" applyAlignment="1">
      <alignment vertical="center" shrinkToFit="1"/>
    </xf>
    <xf numFmtId="191" fontId="4" fillId="0" borderId="42" xfId="0" applyNumberFormat="1" applyFont="1" applyFill="1" applyBorder="1" applyAlignment="1">
      <alignment horizontal="right" vertical="center" shrinkToFit="1"/>
    </xf>
    <xf numFmtId="176" fontId="4" fillId="0" borderId="14" xfId="0" applyNumberFormat="1" applyFont="1" applyFill="1" applyBorder="1" applyAlignment="1">
      <alignment vertical="center"/>
    </xf>
    <xf numFmtId="0" fontId="4" fillId="0" borderId="0" xfId="0" applyFont="1" applyFill="1" applyBorder="1" applyAlignment="1">
      <alignment vertical="center"/>
    </xf>
    <xf numFmtId="0" fontId="4" fillId="0" borderId="42" xfId="0" applyFont="1" applyFill="1" applyBorder="1" applyAlignment="1">
      <alignment vertical="center"/>
    </xf>
    <xf numFmtId="191" fontId="4" fillId="0" borderId="14" xfId="0" applyNumberFormat="1" applyFont="1" applyFill="1" applyBorder="1" applyAlignment="1">
      <alignment horizontal="right" vertical="center" shrinkToFit="1"/>
    </xf>
    <xf numFmtId="0" fontId="8" fillId="0" borderId="38"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25" xfId="0" applyFont="1" applyFill="1" applyBorder="1" applyAlignment="1">
      <alignment horizontal="center" vertical="center"/>
    </xf>
    <xf numFmtId="177" fontId="8" fillId="0" borderId="0" xfId="0" applyNumberFormat="1" applyFont="1" applyFill="1" applyBorder="1" applyAlignment="1">
      <alignment horizontal="right" vertical="center" shrinkToFit="1"/>
    </xf>
    <xf numFmtId="0" fontId="0" fillId="0" borderId="4" xfId="0" applyFill="1" applyBorder="1" applyAlignment="1">
      <alignment horizontal="center" vertical="center"/>
    </xf>
    <xf numFmtId="177" fontId="8" fillId="0" borderId="20" xfId="0" applyNumberFormat="1" applyFont="1" applyFill="1" applyBorder="1" applyAlignment="1">
      <alignment horizontal="right" vertical="center"/>
    </xf>
    <xf numFmtId="0" fontId="8" fillId="0" borderId="4" xfId="0" applyFont="1" applyFill="1" applyBorder="1" applyAlignment="1">
      <alignment horizontal="center" vertical="center"/>
    </xf>
    <xf numFmtId="0" fontId="0" fillId="0" borderId="67" xfId="0" applyFill="1" applyBorder="1" applyAlignment="1">
      <alignment horizontal="center"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0" fontId="10" fillId="0" borderId="69" xfId="0" applyFont="1" applyFill="1" applyBorder="1" applyAlignment="1">
      <alignment vertical="center"/>
    </xf>
    <xf numFmtId="0" fontId="2" fillId="0" borderId="65" xfId="0" applyFont="1" applyFill="1" applyBorder="1" applyAlignment="1">
      <alignment horizontal="center" vertical="center" wrapText="1" shrinkToFit="1"/>
    </xf>
    <xf numFmtId="0" fontId="2" fillId="0" borderId="65" xfId="0" applyFont="1" applyFill="1" applyBorder="1" applyAlignment="1">
      <alignment horizontal="center" vertical="center" wrapText="1"/>
    </xf>
    <xf numFmtId="190" fontId="2" fillId="0" borderId="39" xfId="0" applyNumberFormat="1" applyFont="1" applyFill="1" applyBorder="1" applyAlignment="1">
      <alignment horizontal="center" vertical="center" wrapText="1" shrinkToFit="1"/>
    </xf>
    <xf numFmtId="190" fontId="2" fillId="0" borderId="43" xfId="0" applyNumberFormat="1" applyFont="1" applyFill="1" applyBorder="1" applyAlignment="1">
      <alignment horizontal="center" vertical="center" wrapText="1" shrinkToFit="1"/>
    </xf>
    <xf numFmtId="0" fontId="2" fillId="0" borderId="39" xfId="0" applyFont="1" applyFill="1" applyBorder="1" applyAlignment="1">
      <alignment horizontal="center" vertical="center" wrapText="1" shrinkToFit="1"/>
    </xf>
    <xf numFmtId="0" fontId="2" fillId="0" borderId="39" xfId="0" applyFont="1" applyFill="1" applyBorder="1" applyAlignment="1">
      <alignment horizontal="center" vertical="center" wrapText="1"/>
    </xf>
    <xf numFmtId="0" fontId="2" fillId="0" borderId="43" xfId="0" applyFont="1" applyFill="1" applyBorder="1" applyAlignment="1">
      <alignment horizontal="center" vertical="center" wrapText="1" shrinkToFit="1"/>
    </xf>
    <xf numFmtId="0" fontId="15" fillId="0" borderId="65"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38" xfId="0" applyFont="1" applyFill="1" applyBorder="1" applyAlignment="1">
      <alignment horizontal="center" vertical="center"/>
    </xf>
    <xf numFmtId="184" fontId="10" fillId="0" borderId="44" xfId="0" applyNumberFormat="1" applyFont="1" applyFill="1" applyBorder="1" applyAlignment="1">
      <alignment vertical="center"/>
    </xf>
    <xf numFmtId="0" fontId="0" fillId="0" borderId="30" xfId="0" applyFill="1" applyBorder="1" applyAlignment="1">
      <alignment vertical="center" shrinkToFit="1"/>
    </xf>
    <xf numFmtId="0" fontId="0" fillId="0" borderId="30" xfId="0" applyFill="1" applyBorder="1" applyAlignment="1">
      <alignment horizontal="right" vertical="center"/>
    </xf>
    <xf numFmtId="184" fontId="4" fillId="0" borderId="0" xfId="0" applyNumberFormat="1" applyFont="1" applyFill="1" applyBorder="1" applyAlignment="1" applyProtection="1">
      <alignment horizontal="right" vertical="center" shrinkToFit="1"/>
    </xf>
    <xf numFmtId="186" fontId="4" fillId="0" borderId="0" xfId="0" applyNumberFormat="1" applyFont="1" applyFill="1" applyBorder="1" applyAlignment="1" applyProtection="1">
      <alignment horizontal="right" vertical="center" shrinkToFit="1"/>
      <protection locked="0"/>
    </xf>
    <xf numFmtId="184" fontId="4" fillId="0" borderId="0" xfId="0" applyNumberFormat="1" applyFont="1" applyFill="1" applyBorder="1" applyAlignment="1" applyProtection="1">
      <alignment vertical="center" shrinkToFit="1"/>
      <protection locked="0"/>
    </xf>
    <xf numFmtId="176" fontId="4" fillId="0" borderId="0" xfId="0" applyNumberFormat="1" applyFont="1" applyFill="1" applyBorder="1" applyAlignment="1" applyProtection="1">
      <alignment vertical="center" shrinkToFit="1"/>
      <protection locked="0"/>
    </xf>
    <xf numFmtId="184" fontId="4" fillId="0" borderId="0" xfId="0" applyNumberFormat="1" applyFont="1" applyFill="1" applyBorder="1" applyAlignment="1" applyProtection="1">
      <alignment vertical="center"/>
      <protection locked="0"/>
    </xf>
    <xf numFmtId="38" fontId="4"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vertical="center" shrinkToFit="1"/>
      <protection locked="0"/>
    </xf>
    <xf numFmtId="176" fontId="4" fillId="0" borderId="0" xfId="0" applyNumberFormat="1" applyFont="1" applyFill="1" applyBorder="1" applyAlignment="1" applyProtection="1">
      <alignment vertical="center"/>
      <protection locked="0"/>
    </xf>
    <xf numFmtId="190" fontId="4" fillId="0" borderId="0" xfId="0" applyNumberFormat="1" applyFont="1" applyFill="1" applyBorder="1" applyAlignment="1" applyProtection="1">
      <alignment vertical="center"/>
      <protection locked="0"/>
    </xf>
    <xf numFmtId="41" fontId="4" fillId="0" borderId="0" xfId="0" applyNumberFormat="1" applyFont="1" applyFill="1" applyBorder="1" applyAlignment="1" applyProtection="1">
      <alignment vertical="center" shrinkToFit="1"/>
      <protection locked="0"/>
    </xf>
    <xf numFmtId="41" fontId="4" fillId="0" borderId="0" xfId="0" applyNumberFormat="1" applyFont="1" applyFill="1" applyBorder="1" applyAlignment="1" applyProtection="1">
      <alignment horizontal="right" vertical="center" shrinkToFit="1"/>
      <protection locked="0"/>
    </xf>
    <xf numFmtId="41" fontId="4" fillId="0" borderId="0" xfId="0" applyNumberFormat="1" applyFont="1" applyFill="1" applyBorder="1" applyAlignment="1" applyProtection="1">
      <alignment vertical="center"/>
      <protection locked="0"/>
    </xf>
    <xf numFmtId="184" fontId="4" fillId="0" borderId="44" xfId="0" applyNumberFormat="1" applyFont="1" applyFill="1" applyBorder="1" applyAlignment="1" applyProtection="1">
      <alignment vertical="center"/>
      <protection locked="0"/>
    </xf>
    <xf numFmtId="0" fontId="4" fillId="0" borderId="14" xfId="0" applyFont="1" applyFill="1" applyBorder="1" applyAlignment="1" applyProtection="1">
      <alignment horizontal="right" vertical="center" shrinkToFit="1"/>
      <protection locked="0"/>
    </xf>
    <xf numFmtId="191" fontId="4" fillId="0" borderId="14" xfId="0" applyNumberFormat="1" applyFont="1" applyFill="1" applyBorder="1" applyAlignment="1" applyProtection="1">
      <alignment horizontal="right" vertical="center" shrinkToFit="1"/>
      <protection locked="0"/>
    </xf>
    <xf numFmtId="0" fontId="4" fillId="0" borderId="0" xfId="0" applyFont="1" applyFill="1" applyBorder="1" applyAlignment="1" applyProtection="1">
      <alignment horizontal="right" vertical="center" shrinkToFit="1"/>
      <protection locked="0"/>
    </xf>
    <xf numFmtId="191" fontId="4" fillId="0" borderId="0" xfId="0" applyNumberFormat="1" applyFont="1" applyFill="1" applyBorder="1" applyAlignment="1" applyProtection="1">
      <alignment horizontal="right" vertical="center" shrinkToFit="1"/>
      <protection locked="0"/>
    </xf>
    <xf numFmtId="184" fontId="4" fillId="0" borderId="0" xfId="0" applyNumberFormat="1" applyFont="1" applyFill="1" applyBorder="1" applyAlignment="1" applyProtection="1">
      <alignment horizontal="right" vertical="center" shrinkToFit="1"/>
      <protection locked="0"/>
    </xf>
    <xf numFmtId="0" fontId="4" fillId="0" borderId="42" xfId="0" applyFont="1" applyFill="1" applyBorder="1" applyAlignment="1" applyProtection="1">
      <alignment horizontal="right" vertical="center" shrinkToFit="1"/>
      <protection locked="0"/>
    </xf>
    <xf numFmtId="191" fontId="4" fillId="0" borderId="42" xfId="0" applyNumberFormat="1" applyFont="1" applyFill="1" applyBorder="1" applyAlignment="1" applyProtection="1">
      <alignment horizontal="right" vertical="center" shrinkToFit="1"/>
      <protection locked="0"/>
    </xf>
    <xf numFmtId="191" fontId="4" fillId="0" borderId="0" xfId="0" applyNumberFormat="1" applyFont="1" applyFill="1" applyBorder="1" applyAlignment="1" applyProtection="1">
      <alignment vertical="center"/>
      <protection locked="0"/>
    </xf>
    <xf numFmtId="189" fontId="3" fillId="0" borderId="11" xfId="0" applyNumberFormat="1" applyFont="1" applyFill="1" applyBorder="1" applyAlignment="1">
      <alignment vertical="center"/>
    </xf>
    <xf numFmtId="181" fontId="0" fillId="0" borderId="0" xfId="0" applyNumberFormat="1" applyFont="1" applyFill="1">
      <alignment vertical="center"/>
    </xf>
    <xf numFmtId="181" fontId="3" fillId="0" borderId="0" xfId="0" applyNumberFormat="1" applyFont="1" applyFill="1">
      <alignment vertical="center"/>
    </xf>
    <xf numFmtId="181" fontId="3" fillId="0" borderId="0" xfId="0" applyNumberFormat="1" applyFont="1" applyFill="1" applyAlignment="1">
      <alignment vertical="center"/>
    </xf>
    <xf numFmtId="0" fontId="8" fillId="0" borderId="40" xfId="0" applyFont="1" applyFill="1" applyBorder="1" applyAlignment="1">
      <alignment horizontal="center" vertical="center" shrinkToFit="1"/>
    </xf>
    <xf numFmtId="0" fontId="8" fillId="0" borderId="64" xfId="0" applyFont="1" applyFill="1" applyBorder="1" applyAlignment="1">
      <alignment horizontal="center" vertical="center" shrinkToFit="1"/>
    </xf>
    <xf numFmtId="0" fontId="0" fillId="0" borderId="11" xfId="0" applyFill="1" applyBorder="1" applyAlignment="1">
      <alignment horizontal="center" vertical="center"/>
    </xf>
    <xf numFmtId="0" fontId="15" fillId="0" borderId="4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2" xfId="0" applyFont="1" applyFill="1" applyBorder="1" applyAlignment="1">
      <alignment horizontal="center" vertical="center"/>
    </xf>
    <xf numFmtId="0" fontId="2" fillId="0" borderId="66" xfId="0" applyFont="1" applyFill="1" applyBorder="1" applyAlignment="1">
      <alignment horizontal="center" vertical="center" wrapText="1" shrinkToFit="1"/>
    </xf>
    <xf numFmtId="0" fontId="15" fillId="0" borderId="13" xfId="0" applyFont="1" applyFill="1" applyBorder="1" applyAlignment="1">
      <alignment horizontal="center" vertical="center"/>
    </xf>
    <xf numFmtId="0" fontId="8" fillId="0" borderId="0" xfId="0" applyFont="1" applyFill="1" applyAlignment="1">
      <alignment vertical="center"/>
    </xf>
    <xf numFmtId="177" fontId="0" fillId="0" borderId="42" xfId="0" applyNumberFormat="1" applyFont="1" applyFill="1" applyBorder="1" applyAlignment="1">
      <alignment horizontal="right" vertical="center"/>
    </xf>
    <xf numFmtId="0" fontId="0" fillId="0" borderId="65" xfId="0" applyFill="1" applyBorder="1" applyAlignment="1">
      <alignment horizontal="center" vertical="distributed" textRotation="255" wrapText="1" justifyLastLine="1"/>
    </xf>
    <xf numFmtId="0" fontId="9" fillId="0" borderId="0" xfId="0" applyFont="1" applyFill="1" applyAlignment="1">
      <alignment vertical="center"/>
    </xf>
    <xf numFmtId="0" fontId="0" fillId="0" borderId="12" xfId="0" applyFill="1" applyBorder="1" applyAlignment="1">
      <alignment horizontal="center" vertical="center"/>
    </xf>
    <xf numFmtId="0" fontId="0" fillId="0" borderId="30" xfId="0" applyFont="1" applyFill="1" applyBorder="1" applyAlignment="1">
      <alignment vertical="center"/>
    </xf>
    <xf numFmtId="0" fontId="15"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0" fillId="0" borderId="65" xfId="0" applyFont="1" applyFill="1" applyBorder="1">
      <alignment vertical="center"/>
    </xf>
    <xf numFmtId="0" fontId="0" fillId="0" borderId="70" xfId="0" applyFont="1" applyFill="1" applyBorder="1">
      <alignment vertical="center"/>
    </xf>
    <xf numFmtId="177" fontId="0" fillId="0" borderId="71" xfId="0" applyNumberFormat="1" applyFont="1" applyFill="1" applyBorder="1" applyAlignment="1">
      <alignment horizontal="right" vertical="center"/>
    </xf>
    <xf numFmtId="182" fontId="0" fillId="0" borderId="42" xfId="0" applyNumberFormat="1" applyFill="1" applyBorder="1" applyAlignment="1">
      <alignment horizontal="right" vertical="center"/>
    </xf>
    <xf numFmtId="177" fontId="0" fillId="0" borderId="42" xfId="0" applyNumberFormat="1" applyFill="1" applyBorder="1" applyAlignment="1">
      <alignment horizontal="right" vertical="center"/>
    </xf>
    <xf numFmtId="181" fontId="8" fillId="0" borderId="42" xfId="0" applyNumberFormat="1" applyFont="1" applyFill="1" applyBorder="1" applyAlignment="1">
      <alignment horizontal="right" vertical="center"/>
    </xf>
    <xf numFmtId="177" fontId="8" fillId="0" borderId="42" xfId="0" applyNumberFormat="1" applyFont="1" applyFill="1" applyBorder="1" applyAlignment="1">
      <alignment horizontal="right" vertical="center"/>
    </xf>
    <xf numFmtId="0" fontId="3" fillId="0" borderId="72" xfId="0" applyFont="1" applyFill="1" applyBorder="1" applyAlignment="1">
      <alignment horizontal="right" vertical="center" indent="1"/>
    </xf>
    <xf numFmtId="182" fontId="0" fillId="0" borderId="0" xfId="0" applyNumberFormat="1" applyFill="1" applyBorder="1" applyAlignment="1">
      <alignment horizontal="right" vertical="center"/>
    </xf>
    <xf numFmtId="0" fontId="0" fillId="0" borderId="72" xfId="0" applyFont="1" applyFill="1" applyBorder="1">
      <alignment vertical="center"/>
    </xf>
    <xf numFmtId="0" fontId="0" fillId="0" borderId="73" xfId="0" applyFont="1" applyFill="1" applyBorder="1">
      <alignment vertical="center"/>
    </xf>
    <xf numFmtId="0" fontId="0" fillId="0" borderId="74" xfId="0" applyFont="1" applyFill="1" applyBorder="1" applyAlignment="1">
      <alignment horizontal="center" vertical="center"/>
    </xf>
    <xf numFmtId="0" fontId="0" fillId="0" borderId="0" xfId="0" applyFill="1">
      <alignment vertical="center"/>
    </xf>
    <xf numFmtId="0" fontId="4" fillId="0" borderId="36" xfId="0" applyFont="1" applyFill="1" applyBorder="1" applyAlignment="1">
      <alignment horizontal="center" vertical="center" wrapText="1"/>
    </xf>
    <xf numFmtId="179" fontId="0" fillId="0" borderId="20" xfId="0" applyNumberFormat="1" applyFont="1" applyFill="1" applyBorder="1" applyAlignment="1">
      <alignment horizontal="right" vertical="center"/>
    </xf>
    <xf numFmtId="0" fontId="0" fillId="0" borderId="17" xfId="0" applyFont="1" applyFill="1" applyBorder="1" applyAlignment="1">
      <alignment horizontal="right" vertical="center"/>
    </xf>
    <xf numFmtId="0" fontId="0" fillId="0" borderId="75" xfId="0" applyFont="1" applyFill="1" applyBorder="1">
      <alignment vertical="center"/>
    </xf>
    <xf numFmtId="0" fontId="0" fillId="0" borderId="76" xfId="0" applyFont="1" applyFill="1" applyBorder="1">
      <alignment vertical="center"/>
    </xf>
    <xf numFmtId="0" fontId="15" fillId="0" borderId="42" xfId="0" applyFont="1" applyFill="1" applyBorder="1" applyAlignment="1">
      <alignment horizontal="center" vertical="center"/>
    </xf>
    <xf numFmtId="179" fontId="0" fillId="0" borderId="77" xfId="0" applyNumberFormat="1" applyFont="1" applyFill="1" applyBorder="1" applyAlignment="1">
      <alignment horizontal="right" vertical="center"/>
    </xf>
    <xf numFmtId="179" fontId="0" fillId="0" borderId="78" xfId="0" applyNumberFormat="1" applyFont="1" applyFill="1" applyBorder="1" applyAlignment="1">
      <alignment horizontal="right" vertical="center"/>
    </xf>
    <xf numFmtId="0" fontId="15" fillId="0" borderId="43" xfId="0" applyFont="1" applyFill="1" applyBorder="1" applyAlignment="1">
      <alignment horizontal="center" vertical="center"/>
    </xf>
    <xf numFmtId="49" fontId="0" fillId="0" borderId="0" xfId="0" applyNumberFormat="1" applyFill="1" applyAlignment="1">
      <alignment horizontal="right" vertical="center"/>
    </xf>
    <xf numFmtId="0" fontId="15" fillId="0" borderId="13" xfId="0" applyFont="1" applyFill="1" applyBorder="1" applyAlignment="1">
      <alignment horizontal="center" vertical="center" wrapText="1"/>
    </xf>
    <xf numFmtId="179" fontId="3" fillId="0" borderId="13" xfId="0" applyNumberFormat="1" applyFont="1" applyFill="1" applyBorder="1" applyAlignment="1">
      <alignment horizontal="right" vertical="center"/>
    </xf>
    <xf numFmtId="181" fontId="3" fillId="0" borderId="13" xfId="0" applyNumberFormat="1" applyFont="1" applyFill="1" applyBorder="1" applyAlignment="1">
      <alignment horizontal="right" vertical="center"/>
    </xf>
    <xf numFmtId="181" fontId="0" fillId="0" borderId="13" xfId="0" applyNumberFormat="1" applyFill="1" applyBorder="1" applyAlignment="1">
      <alignment horizontal="right" vertical="center"/>
    </xf>
    <xf numFmtId="181" fontId="3" fillId="0" borderId="49" xfId="0" applyNumberFormat="1" applyFont="1" applyFill="1" applyBorder="1" applyAlignment="1">
      <alignment horizontal="right" vertical="center"/>
    </xf>
    <xf numFmtId="181" fontId="0" fillId="0" borderId="79" xfId="0" applyNumberFormat="1" applyFill="1" applyBorder="1" applyAlignment="1">
      <alignment horizontal="center" vertical="center"/>
    </xf>
    <xf numFmtId="181" fontId="9" fillId="0" borderId="0" xfId="0" applyNumberFormat="1" applyFont="1" applyFill="1" applyBorder="1" applyAlignment="1">
      <alignment horizontal="right" vertical="center"/>
    </xf>
    <xf numFmtId="192" fontId="8" fillId="0" borderId="14" xfId="0" applyNumberFormat="1" applyFont="1" applyFill="1" applyBorder="1" applyAlignment="1">
      <alignment vertical="center"/>
    </xf>
    <xf numFmtId="192" fontId="8" fillId="0" borderId="0" xfId="0" applyNumberFormat="1" applyFont="1" applyFill="1" applyBorder="1" applyAlignment="1">
      <alignment vertical="center"/>
    </xf>
    <xf numFmtId="192" fontId="8" fillId="0" borderId="13" xfId="0" applyNumberFormat="1" applyFont="1" applyFill="1" applyBorder="1" applyAlignment="1">
      <alignment vertical="center"/>
    </xf>
    <xf numFmtId="178" fontId="9" fillId="2" borderId="80" xfId="0" applyNumberFormat="1" applyFont="1" applyFill="1" applyBorder="1" applyAlignment="1">
      <alignment vertical="center"/>
    </xf>
    <xf numFmtId="0" fontId="0" fillId="0" borderId="42" xfId="0" applyFont="1" applyFill="1" applyBorder="1" applyAlignment="1">
      <alignment horizontal="center" vertical="center"/>
    </xf>
    <xf numFmtId="177" fontId="0" fillId="0" borderId="69" xfId="0" applyNumberFormat="1" applyFont="1" applyFill="1" applyBorder="1" applyAlignment="1">
      <alignment horizontal="right" vertical="center"/>
    </xf>
    <xf numFmtId="0" fontId="0" fillId="0" borderId="27" xfId="0" applyFont="1" applyFill="1" applyBorder="1" applyAlignment="1">
      <alignment horizontal="center" vertical="center"/>
    </xf>
    <xf numFmtId="0" fontId="0" fillId="0" borderId="81" xfId="0" applyFont="1" applyFill="1" applyBorder="1">
      <alignment vertical="center"/>
    </xf>
    <xf numFmtId="176" fontId="4" fillId="0" borderId="0" xfId="0" applyNumberFormat="1" applyFont="1" applyFill="1" applyBorder="1" applyAlignment="1">
      <alignment horizontal="right" vertical="center" shrinkToFit="1"/>
    </xf>
    <xf numFmtId="0" fontId="4" fillId="0" borderId="0" xfId="0" applyFont="1" applyFill="1" applyBorder="1" applyAlignment="1">
      <alignment horizontal="right" vertical="center"/>
    </xf>
    <xf numFmtId="176" fontId="4" fillId="0" borderId="14" xfId="0" applyNumberFormat="1" applyFont="1" applyFill="1" applyBorder="1" applyAlignment="1">
      <alignment horizontal="right" vertical="center" shrinkToFit="1"/>
    </xf>
    <xf numFmtId="0" fontId="4" fillId="0" borderId="42" xfId="0" applyFont="1" applyFill="1" applyBorder="1" applyAlignment="1">
      <alignment horizontal="right" vertical="center"/>
    </xf>
    <xf numFmtId="189" fontId="0" fillId="0" borderId="0" xfId="0" applyNumberFormat="1" applyFill="1" applyBorder="1" applyAlignment="1">
      <alignment horizontal="right" vertical="center"/>
    </xf>
    <xf numFmtId="189" fontId="8" fillId="0" borderId="0" xfId="0" applyNumberFormat="1" applyFont="1" applyFill="1" applyBorder="1" applyAlignment="1">
      <alignment horizontal="right" vertical="center"/>
    </xf>
    <xf numFmtId="189" fontId="3" fillId="0" borderId="42" xfId="0" applyNumberFormat="1" applyFont="1" applyFill="1" applyBorder="1" applyAlignment="1">
      <alignment horizontal="right" vertical="center"/>
    </xf>
    <xf numFmtId="0" fontId="0" fillId="0" borderId="82" xfId="0" applyBorder="1" applyAlignment="1">
      <alignment horizontal="centerContinuous" vertical="center" shrinkToFit="1"/>
    </xf>
    <xf numFmtId="0" fontId="0" fillId="0" borderId="82" xfId="0" applyBorder="1" applyAlignment="1">
      <alignment vertical="center" shrinkToFit="1"/>
    </xf>
    <xf numFmtId="177" fontId="3" fillId="0" borderId="42" xfId="0" applyNumberFormat="1" applyFont="1" applyFill="1" applyBorder="1" applyAlignment="1">
      <alignment horizontal="right" vertical="center"/>
    </xf>
    <xf numFmtId="177" fontId="3" fillId="0" borderId="47" xfId="0" applyNumberFormat="1" applyFont="1" applyFill="1" applyBorder="1" applyAlignment="1">
      <alignment horizontal="right" vertical="center"/>
    </xf>
    <xf numFmtId="177" fontId="3" fillId="0" borderId="8" xfId="0" applyNumberFormat="1" applyFont="1" applyFill="1" applyBorder="1" applyAlignment="1">
      <alignment vertical="center"/>
    </xf>
    <xf numFmtId="178" fontId="3" fillId="0" borderId="14" xfId="0" applyNumberFormat="1" applyFont="1" applyFill="1" applyBorder="1" applyAlignment="1">
      <alignment vertical="center"/>
    </xf>
    <xf numFmtId="177" fontId="3" fillId="0" borderId="83" xfId="0" applyNumberFormat="1" applyFont="1" applyFill="1" applyBorder="1" applyAlignment="1">
      <alignment vertical="center"/>
    </xf>
    <xf numFmtId="177" fontId="8" fillId="0" borderId="11" xfId="0" applyNumberFormat="1" applyFont="1" applyFill="1" applyBorder="1" applyAlignment="1">
      <alignment vertical="center"/>
    </xf>
    <xf numFmtId="178" fontId="8" fillId="0" borderId="0" xfId="0" applyNumberFormat="1" applyFont="1" applyFill="1" applyBorder="1" applyAlignment="1">
      <alignment vertical="center"/>
    </xf>
    <xf numFmtId="181" fontId="8" fillId="0" borderId="0" xfId="0" applyNumberFormat="1" applyFont="1" applyFill="1" applyBorder="1" applyAlignment="1">
      <alignment vertical="center"/>
    </xf>
    <xf numFmtId="177" fontId="3" fillId="0" borderId="11" xfId="0" applyNumberFormat="1" applyFont="1" applyFill="1" applyBorder="1" applyAlignment="1">
      <alignment vertical="center"/>
    </xf>
    <xf numFmtId="178" fontId="3" fillId="0" borderId="0" xfId="0" applyNumberFormat="1" applyFont="1" applyFill="1" applyBorder="1" applyAlignment="1">
      <alignment vertical="center"/>
    </xf>
    <xf numFmtId="177" fontId="8" fillId="0" borderId="45" xfId="0" applyNumberFormat="1" applyFont="1" applyFill="1" applyBorder="1" applyAlignment="1">
      <alignment vertical="center"/>
    </xf>
    <xf numFmtId="178" fontId="8" fillId="0" borderId="42" xfId="0" applyNumberFormat="1" applyFont="1" applyFill="1" applyBorder="1" applyAlignment="1">
      <alignment vertical="center"/>
    </xf>
    <xf numFmtId="0" fontId="4" fillId="0" borderId="84" xfId="0" applyFont="1" applyFill="1" applyBorder="1" applyAlignment="1">
      <alignment horizontal="centerContinuous" vertical="center"/>
    </xf>
    <xf numFmtId="0" fontId="4" fillId="0" borderId="84" xfId="0" applyFont="1" applyFill="1" applyBorder="1" applyAlignment="1">
      <alignment horizontal="centerContinuous" wrapText="1"/>
    </xf>
    <xf numFmtId="179" fontId="3" fillId="0" borderId="14" xfId="0" applyNumberFormat="1" applyFont="1" applyFill="1" applyBorder="1" applyAlignment="1">
      <alignment horizontal="right" vertical="center"/>
    </xf>
    <xf numFmtId="179" fontId="3" fillId="0" borderId="83" xfId="0" applyNumberFormat="1" applyFont="1" applyFill="1" applyBorder="1" applyAlignment="1">
      <alignment horizontal="right" vertical="center"/>
    </xf>
    <xf numFmtId="179" fontId="3" fillId="0" borderId="44" xfId="0" applyNumberFormat="1" applyFont="1" applyFill="1" applyBorder="1" applyAlignment="1">
      <alignment horizontal="right" vertical="center"/>
    </xf>
    <xf numFmtId="179" fontId="3" fillId="0" borderId="42" xfId="0" applyNumberFormat="1" applyFont="1" applyFill="1" applyBorder="1" applyAlignment="1">
      <alignment horizontal="right" vertical="center"/>
    </xf>
    <xf numFmtId="179" fontId="3" fillId="0" borderId="47" xfId="0" applyNumberFormat="1" applyFont="1" applyFill="1" applyBorder="1" applyAlignment="1">
      <alignment horizontal="right" vertical="center"/>
    </xf>
    <xf numFmtId="179" fontId="3" fillId="0" borderId="11" xfId="0" applyNumberFormat="1" applyFont="1" applyFill="1" applyBorder="1" applyAlignment="1">
      <alignment horizontal="right" vertical="center"/>
    </xf>
    <xf numFmtId="183" fontId="3" fillId="0" borderId="0" xfId="0" applyNumberFormat="1" applyFont="1" applyFill="1" applyBorder="1" applyAlignment="1">
      <alignment horizontal="right" vertical="center"/>
    </xf>
    <xf numFmtId="184" fontId="3" fillId="0" borderId="0" xfId="0" applyNumberFormat="1" applyFont="1" applyFill="1" applyBorder="1" applyAlignment="1">
      <alignment horizontal="right" vertical="center"/>
    </xf>
    <xf numFmtId="183" fontId="3" fillId="0" borderId="0" xfId="0" applyNumberFormat="1" applyFont="1" applyFill="1" applyBorder="1" applyAlignment="1">
      <alignment horizontal="right" vertical="center" shrinkToFit="1"/>
    </xf>
    <xf numFmtId="184" fontId="3" fillId="0" borderId="0" xfId="0" applyNumberFormat="1" applyFont="1" applyFill="1" applyBorder="1" applyAlignment="1">
      <alignment horizontal="right" vertical="center" shrinkToFit="1"/>
    </xf>
    <xf numFmtId="190" fontId="0" fillId="0" borderId="0" xfId="0" applyNumberFormat="1" applyFill="1" applyBorder="1" applyAlignment="1">
      <alignment horizontal="right" vertical="center"/>
    </xf>
    <xf numFmtId="183" fontId="0" fillId="0" borderId="0" xfId="1" applyNumberFormat="1" applyFont="1" applyFill="1" applyBorder="1" applyAlignment="1" applyProtection="1">
      <alignment horizontal="right" vertical="center"/>
    </xf>
    <xf numFmtId="184" fontId="8" fillId="0" borderId="0" xfId="0" applyNumberFormat="1" applyFont="1" applyFill="1" applyBorder="1" applyAlignment="1">
      <alignment horizontal="right" vertical="center" shrinkToFit="1"/>
    </xf>
    <xf numFmtId="190" fontId="0" fillId="0" borderId="42" xfId="0" applyNumberFormat="1" applyFill="1" applyBorder="1" applyAlignment="1">
      <alignment horizontal="right" vertical="center"/>
    </xf>
    <xf numFmtId="184" fontId="0" fillId="0" borderId="42" xfId="0" applyNumberFormat="1" applyFont="1" applyFill="1" applyBorder="1" applyAlignment="1">
      <alignment horizontal="right" vertical="center" shrinkToFit="1"/>
    </xf>
    <xf numFmtId="183" fontId="0" fillId="0" borderId="42" xfId="1" applyNumberFormat="1" applyFont="1" applyFill="1" applyBorder="1" applyAlignment="1" applyProtection="1">
      <alignment horizontal="right" vertical="center"/>
    </xf>
    <xf numFmtId="184" fontId="8" fillId="0" borderId="42" xfId="0" applyNumberFormat="1" applyFont="1" applyFill="1" applyBorder="1" applyAlignment="1">
      <alignment horizontal="right" vertical="center" shrinkToFit="1"/>
    </xf>
    <xf numFmtId="183" fontId="0" fillId="0" borderId="13" xfId="0" applyNumberFormat="1" applyFill="1" applyBorder="1" applyAlignment="1">
      <alignment horizontal="right" vertical="center"/>
    </xf>
    <xf numFmtId="177" fontId="0" fillId="0" borderId="13" xfId="0" applyNumberFormat="1" applyFill="1" applyBorder="1" applyAlignment="1">
      <alignment horizontal="right" vertical="center"/>
    </xf>
    <xf numFmtId="0" fontId="0" fillId="0" borderId="0" xfId="0" applyFill="1" applyAlignment="1">
      <alignment horizontal="left" vertical="center"/>
    </xf>
    <xf numFmtId="177" fontId="3" fillId="0" borderId="11" xfId="0" applyNumberFormat="1" applyFont="1" applyFill="1" applyBorder="1" applyAlignment="1">
      <alignment horizontal="right" vertical="center"/>
    </xf>
    <xf numFmtId="177" fontId="0" fillId="0" borderId="79" xfId="0" applyNumberFormat="1" applyFill="1" applyBorder="1" applyAlignment="1">
      <alignment vertical="center"/>
    </xf>
    <xf numFmtId="182" fontId="0" fillId="0" borderId="13" xfId="0" applyNumberFormat="1" applyFill="1" applyBorder="1" applyAlignment="1">
      <alignment vertical="center"/>
    </xf>
    <xf numFmtId="177" fontId="0" fillId="0" borderId="13" xfId="0" applyNumberFormat="1" applyFill="1" applyBorder="1" applyAlignment="1">
      <alignment vertical="center"/>
    </xf>
    <xf numFmtId="181" fontId="0" fillId="0" borderId="13" xfId="0" applyNumberFormat="1" applyFill="1" applyBorder="1" applyAlignment="1">
      <alignment vertical="center"/>
    </xf>
    <xf numFmtId="179" fontId="0" fillId="0" borderId="0" xfId="0" applyNumberFormat="1" applyFont="1" applyFill="1" applyAlignment="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applyAlignment="1">
      <alignment horizontal="right" vertical="center"/>
    </xf>
    <xf numFmtId="0" fontId="16" fillId="0" borderId="6" xfId="0" applyFont="1" applyFill="1" applyBorder="1" applyAlignment="1">
      <alignment vertical="center"/>
    </xf>
    <xf numFmtId="0" fontId="16" fillId="0" borderId="16" xfId="0" applyFont="1" applyFill="1" applyBorder="1" applyAlignment="1">
      <alignment vertical="center"/>
    </xf>
    <xf numFmtId="0" fontId="16" fillId="0" borderId="16" xfId="0" applyFont="1" applyFill="1" applyBorder="1" applyAlignment="1">
      <alignment horizontal="center" vertical="center"/>
    </xf>
    <xf numFmtId="0" fontId="16" fillId="0" borderId="18" xfId="0" applyFont="1" applyFill="1" applyBorder="1" applyAlignment="1">
      <alignment vertical="center"/>
    </xf>
    <xf numFmtId="0" fontId="16" fillId="0" borderId="2" xfId="0" applyFont="1" applyFill="1" applyBorder="1" applyAlignment="1">
      <alignment vertical="center"/>
    </xf>
    <xf numFmtId="0" fontId="16" fillId="0" borderId="12" xfId="0" applyFont="1" applyFill="1" applyBorder="1" applyAlignment="1">
      <alignment horizontal="center" vertical="center"/>
    </xf>
    <xf numFmtId="0" fontId="16" fillId="0" borderId="12" xfId="0" applyFont="1" applyFill="1" applyBorder="1" applyAlignment="1">
      <alignment vertical="center"/>
    </xf>
    <xf numFmtId="0" fontId="16" fillId="0" borderId="19" xfId="0" applyFont="1" applyFill="1" applyBorder="1" applyAlignment="1">
      <alignment vertical="center"/>
    </xf>
    <xf numFmtId="0" fontId="16" fillId="0" borderId="12" xfId="0" applyFont="1" applyFill="1" applyBorder="1" applyAlignment="1">
      <alignment horizontal="center" vertical="center" shrinkToFit="1"/>
    </xf>
    <xf numFmtId="183" fontId="16" fillId="0" borderId="0" xfId="0" applyNumberFormat="1" applyFont="1" applyFill="1" applyBorder="1" applyAlignment="1">
      <alignment horizontal="right" vertical="center"/>
    </xf>
    <xf numFmtId="184" fontId="16" fillId="0" borderId="0" xfId="0" applyNumberFormat="1" applyFont="1" applyFill="1" applyBorder="1" applyAlignment="1">
      <alignment horizontal="right" vertical="center" shrinkToFit="1"/>
    </xf>
    <xf numFmtId="199" fontId="16" fillId="0" borderId="0" xfId="0" applyNumberFormat="1" applyFont="1" applyFill="1" applyBorder="1" applyAlignment="1">
      <alignment horizontal="right" vertical="center" shrinkToFit="1"/>
    </xf>
    <xf numFmtId="185" fontId="16" fillId="0" borderId="0" xfId="0" applyNumberFormat="1" applyFont="1" applyFill="1" applyBorder="1" applyAlignment="1">
      <alignment horizontal="right" vertical="center" shrinkToFit="1"/>
    </xf>
    <xf numFmtId="184" fontId="16" fillId="0" borderId="0" xfId="0" applyNumberFormat="1" applyFont="1" applyFill="1" applyBorder="1" applyAlignment="1">
      <alignment horizontal="right" vertical="center"/>
    </xf>
    <xf numFmtId="177" fontId="16" fillId="0" borderId="0" xfId="0" applyNumberFormat="1" applyFont="1" applyFill="1" applyAlignment="1">
      <alignment horizontal="right" vertical="center"/>
    </xf>
    <xf numFmtId="181" fontId="16" fillId="0" borderId="0" xfId="0" applyNumberFormat="1" applyFont="1" applyFill="1" applyAlignment="1">
      <alignment horizontal="right" vertical="center"/>
    </xf>
    <xf numFmtId="179" fontId="16" fillId="0" borderId="0" xfId="0" applyNumberFormat="1" applyFont="1" applyFill="1" applyBorder="1" applyAlignment="1">
      <alignment horizontal="right" vertical="center" shrinkToFit="1"/>
    </xf>
    <xf numFmtId="179" fontId="16" fillId="0" borderId="0" xfId="0" applyNumberFormat="1" applyFont="1" applyFill="1" applyAlignment="1">
      <alignment horizontal="right" vertical="center"/>
    </xf>
    <xf numFmtId="183" fontId="17" fillId="0" borderId="0" xfId="0" applyNumberFormat="1" applyFont="1" applyFill="1" applyBorder="1" applyAlignment="1">
      <alignment horizontal="right" vertical="center" shrinkToFit="1"/>
    </xf>
    <xf numFmtId="185" fontId="17" fillId="0" borderId="0" xfId="0" applyNumberFormat="1" applyFont="1" applyFill="1" applyBorder="1" applyAlignment="1">
      <alignment horizontal="right" vertical="center" shrinkToFit="1"/>
    </xf>
    <xf numFmtId="185" fontId="17" fillId="0" borderId="0" xfId="0" applyNumberFormat="1" applyFont="1" applyFill="1" applyAlignment="1">
      <alignment horizontal="right" vertical="center"/>
    </xf>
    <xf numFmtId="177" fontId="17" fillId="0" borderId="0" xfId="0" applyNumberFormat="1" applyFont="1" applyFill="1" applyAlignment="1">
      <alignment horizontal="right" vertical="center"/>
    </xf>
    <xf numFmtId="179" fontId="17" fillId="0" borderId="0" xfId="0" applyNumberFormat="1" applyFont="1" applyFill="1" applyAlignment="1">
      <alignment horizontal="right" vertical="center"/>
    </xf>
    <xf numFmtId="186" fontId="16" fillId="0" borderId="0" xfId="0" applyNumberFormat="1" applyFont="1" applyFill="1" applyBorder="1" applyAlignment="1">
      <alignment horizontal="right" vertical="center"/>
    </xf>
    <xf numFmtId="0" fontId="16" fillId="0" borderId="0" xfId="0" applyFont="1" applyFill="1" applyBorder="1" applyAlignment="1">
      <alignment vertical="center"/>
    </xf>
    <xf numFmtId="185" fontId="16" fillId="0" borderId="0" xfId="0" applyNumberFormat="1" applyFont="1" applyFill="1" applyBorder="1" applyAlignment="1">
      <alignment horizontal="right" vertical="center"/>
    </xf>
    <xf numFmtId="0" fontId="16" fillId="0" borderId="0" xfId="0" applyFont="1" applyFill="1" applyBorder="1" applyAlignment="1">
      <alignment horizontal="right" vertical="center"/>
    </xf>
    <xf numFmtId="183" fontId="16" fillId="0" borderId="0" xfId="0" applyNumberFormat="1" applyFont="1" applyFill="1" applyAlignment="1">
      <alignment horizontal="right" vertical="center"/>
    </xf>
    <xf numFmtId="177" fontId="16" fillId="0" borderId="0" xfId="0" applyNumberFormat="1" applyFont="1" applyFill="1" applyBorder="1" applyAlignment="1">
      <alignment horizontal="right" vertical="center"/>
    </xf>
    <xf numFmtId="184" fontId="16" fillId="0" borderId="0" xfId="0" applyNumberFormat="1" applyFont="1" applyFill="1" applyBorder="1" applyAlignment="1">
      <alignment horizontal="center" vertical="center"/>
    </xf>
    <xf numFmtId="181" fontId="16" fillId="0" borderId="0" xfId="0" applyNumberFormat="1" applyFont="1" applyFill="1" applyBorder="1" applyAlignment="1">
      <alignment horizontal="right" vertical="center"/>
    </xf>
    <xf numFmtId="184" fontId="16" fillId="0" borderId="13" xfId="0" applyNumberFormat="1" applyFont="1" applyFill="1" applyBorder="1" applyAlignment="1">
      <alignment horizontal="center" vertical="center"/>
    </xf>
    <xf numFmtId="184" fontId="16" fillId="0" borderId="13" xfId="0" applyNumberFormat="1" applyFont="1" applyFill="1" applyBorder="1" applyAlignment="1">
      <alignment horizontal="right" vertical="center"/>
    </xf>
    <xf numFmtId="184" fontId="16" fillId="0" borderId="13" xfId="0" applyNumberFormat="1" applyFont="1" applyFill="1" applyBorder="1" applyAlignment="1">
      <alignment horizontal="right" vertical="center" shrinkToFit="1"/>
    </xf>
    <xf numFmtId="177" fontId="16" fillId="0" borderId="13" xfId="0" applyNumberFormat="1" applyFont="1" applyFill="1" applyBorder="1" applyAlignment="1">
      <alignment horizontal="right" vertical="center"/>
    </xf>
    <xf numFmtId="181" fontId="16" fillId="0" borderId="13" xfId="0" applyNumberFormat="1" applyFont="1" applyFill="1" applyBorder="1" applyAlignment="1">
      <alignment horizontal="right" vertical="center"/>
    </xf>
    <xf numFmtId="0" fontId="16" fillId="0" borderId="30" xfId="0" applyFont="1" applyFill="1" applyBorder="1" applyAlignment="1">
      <alignment vertical="center"/>
    </xf>
    <xf numFmtId="0" fontId="16" fillId="0" borderId="17" xfId="0" applyFont="1" applyFill="1" applyBorder="1" applyAlignment="1">
      <alignment vertical="center"/>
    </xf>
    <xf numFmtId="0" fontId="16" fillId="0" borderId="19" xfId="0" applyFont="1" applyFill="1" applyBorder="1" applyAlignment="1">
      <alignment horizontal="center" vertical="center"/>
    </xf>
    <xf numFmtId="177" fontId="17" fillId="0" borderId="0" xfId="0" applyNumberFormat="1" applyFont="1" applyFill="1" applyBorder="1" applyAlignment="1">
      <alignment vertical="center"/>
    </xf>
    <xf numFmtId="177" fontId="16" fillId="0" borderId="0" xfId="0" applyNumberFormat="1" applyFont="1" applyFill="1" applyBorder="1" applyAlignment="1">
      <alignment vertical="center"/>
    </xf>
    <xf numFmtId="205" fontId="16" fillId="0" borderId="0" xfId="0" applyNumberFormat="1" applyFont="1" applyFill="1" applyBorder="1" applyAlignment="1">
      <alignment horizontal="right" vertical="center"/>
    </xf>
    <xf numFmtId="177" fontId="16" fillId="0" borderId="13" xfId="0" applyNumberFormat="1" applyFont="1" applyFill="1" applyBorder="1" applyAlignment="1">
      <alignment vertical="center"/>
    </xf>
    <xf numFmtId="177" fontId="15" fillId="0" borderId="0" xfId="0" applyNumberFormat="1" applyFont="1" applyFill="1" applyAlignment="1">
      <alignment horizontal="right" vertical="center"/>
    </xf>
    <xf numFmtId="179" fontId="15" fillId="0" borderId="0" xfId="0" applyNumberFormat="1" applyFont="1" applyFill="1" applyAlignment="1">
      <alignment horizontal="right" vertical="center"/>
    </xf>
    <xf numFmtId="183" fontId="15" fillId="0" borderId="0" xfId="0" applyNumberFormat="1" applyFont="1" applyFill="1" applyAlignment="1">
      <alignment horizontal="right" vertical="center"/>
    </xf>
    <xf numFmtId="184" fontId="15" fillId="0" borderId="0" xfId="0" applyNumberFormat="1" applyFont="1" applyFill="1" applyAlignment="1">
      <alignment horizontal="right" vertical="center"/>
    </xf>
    <xf numFmtId="185" fontId="15" fillId="0" borderId="0" xfId="0" applyNumberFormat="1" applyFont="1" applyFill="1" applyAlignment="1">
      <alignment horizontal="right" vertical="center"/>
    </xf>
    <xf numFmtId="184" fontId="3" fillId="0" borderId="0" xfId="0" applyNumberFormat="1" applyFont="1" applyFill="1" applyAlignment="1">
      <alignment horizontal="right" vertical="center"/>
    </xf>
    <xf numFmtId="192" fontId="3" fillId="0" borderId="0" xfId="0" applyNumberFormat="1" applyFont="1" applyFill="1" applyAlignment="1">
      <alignment horizontal="right" vertical="center"/>
    </xf>
    <xf numFmtId="181" fontId="3" fillId="0" borderId="0" xfId="0" applyNumberFormat="1" applyFont="1" applyFill="1" applyAlignment="1">
      <alignment horizontal="right" vertical="center"/>
    </xf>
    <xf numFmtId="192" fontId="3" fillId="0" borderId="20" xfId="0" applyNumberFormat="1" applyFont="1" applyFill="1" applyBorder="1" applyAlignment="1">
      <alignment horizontal="right" vertical="center"/>
    </xf>
    <xf numFmtId="184" fontId="0" fillId="0" borderId="0" xfId="0" applyNumberFormat="1" applyFill="1" applyBorder="1" applyAlignment="1">
      <alignment vertical="center"/>
    </xf>
    <xf numFmtId="179" fontId="0" fillId="0" borderId="13" xfId="0" applyNumberFormat="1" applyFill="1" applyBorder="1" applyAlignment="1">
      <alignment horizontal="right" vertical="center"/>
    </xf>
    <xf numFmtId="191" fontId="0" fillId="0" borderId="13" xfId="0" applyNumberFormat="1" applyFill="1" applyBorder="1" applyAlignment="1">
      <alignment horizontal="right" vertical="center" shrinkToFit="1"/>
    </xf>
    <xf numFmtId="191" fontId="8" fillId="0" borderId="13" xfId="0" applyNumberFormat="1" applyFont="1" applyFill="1" applyBorder="1" applyAlignment="1">
      <alignment horizontal="right" vertical="center" shrinkToFit="1"/>
    </xf>
    <xf numFmtId="183" fontId="0" fillId="0" borderId="13" xfId="0" applyNumberFormat="1" applyFont="1" applyFill="1" applyBorder="1" applyAlignment="1">
      <alignment vertical="center"/>
    </xf>
    <xf numFmtId="191" fontId="0" fillId="0" borderId="13" xfId="0" applyNumberFormat="1" applyFill="1" applyBorder="1" applyAlignment="1">
      <alignment vertical="center" shrinkToFit="1"/>
    </xf>
    <xf numFmtId="192" fontId="0" fillId="0" borderId="13" xfId="0" applyNumberFormat="1" applyFill="1" applyBorder="1" applyAlignment="1">
      <alignment vertical="center"/>
    </xf>
    <xf numFmtId="177" fontId="3" fillId="0" borderId="0" xfId="0" applyNumberFormat="1" applyFont="1" applyFill="1">
      <alignment vertical="center"/>
    </xf>
    <xf numFmtId="181" fontId="0" fillId="0" borderId="79" xfId="0" applyNumberFormat="1" applyFill="1" applyBorder="1" applyAlignment="1">
      <alignment vertical="center"/>
    </xf>
    <xf numFmtId="0" fontId="9" fillId="0" borderId="0" xfId="0" applyFont="1" applyFill="1" applyAlignment="1">
      <alignment horizontal="right" vertical="center"/>
    </xf>
    <xf numFmtId="177" fontId="3" fillId="0" borderId="14" xfId="0" applyNumberFormat="1" applyFont="1" applyFill="1" applyBorder="1" applyAlignment="1">
      <alignment horizontal="right" vertical="center"/>
    </xf>
    <xf numFmtId="192" fontId="3" fillId="0" borderId="77"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192" fontId="3" fillId="0" borderId="49" xfId="0" applyNumberFormat="1" applyFont="1" applyFill="1" applyBorder="1" applyAlignment="1">
      <alignment horizontal="right" vertical="center"/>
    </xf>
    <xf numFmtId="192" fontId="3" fillId="0" borderId="77" xfId="0" applyNumberFormat="1" applyFont="1" applyFill="1" applyBorder="1" applyAlignment="1">
      <alignment vertical="center"/>
    </xf>
    <xf numFmtId="192" fontId="3" fillId="0" borderId="20" xfId="0" applyNumberFormat="1" applyFont="1" applyFill="1" applyBorder="1" applyAlignment="1">
      <alignment vertical="center"/>
    </xf>
    <xf numFmtId="177" fontId="3" fillId="0" borderId="13" xfId="0" applyNumberFormat="1" applyFont="1" applyFill="1" applyBorder="1" applyAlignment="1">
      <alignment vertical="center"/>
    </xf>
    <xf numFmtId="192" fontId="3" fillId="0" borderId="49" xfId="0" applyNumberFormat="1" applyFont="1" applyFill="1" applyBorder="1" applyAlignment="1">
      <alignment vertical="center"/>
    </xf>
    <xf numFmtId="177" fontId="0" fillId="0" borderId="0" xfId="0" applyNumberFormat="1" applyFill="1" applyBorder="1" applyAlignment="1">
      <alignment horizontal="center" vertical="center"/>
    </xf>
    <xf numFmtId="182" fontId="10" fillId="0" borderId="0" xfId="0" applyNumberFormat="1" applyFont="1" applyFill="1" applyBorder="1" applyAlignment="1">
      <alignment vertical="center" shrinkToFit="1"/>
    </xf>
    <xf numFmtId="191" fontId="10" fillId="0" borderId="0" xfId="0" applyNumberFormat="1" applyFont="1" applyFill="1" applyBorder="1" applyAlignment="1">
      <alignment vertical="center" shrinkToFit="1"/>
    </xf>
    <xf numFmtId="0" fontId="4" fillId="0" borderId="69" xfId="0" applyFont="1" applyFill="1" applyBorder="1" applyAlignment="1">
      <alignment vertical="center" shrinkToFit="1"/>
    </xf>
    <xf numFmtId="191" fontId="4" fillId="0" borderId="0" xfId="0" applyNumberFormat="1" applyFont="1" applyFill="1" applyBorder="1" applyAlignment="1">
      <alignment horizontal="right" vertical="center"/>
    </xf>
    <xf numFmtId="193" fontId="4" fillId="0" borderId="0" xfId="0" applyNumberFormat="1" applyFont="1" applyFill="1" applyBorder="1" applyAlignment="1">
      <alignment vertical="center"/>
    </xf>
    <xf numFmtId="184" fontId="4" fillId="0" borderId="0" xfId="0" applyNumberFormat="1" applyFont="1" applyFill="1" applyBorder="1" applyAlignment="1">
      <alignment horizontal="left" vertical="center"/>
    </xf>
    <xf numFmtId="191" fontId="4" fillId="0" borderId="0" xfId="0" applyNumberFormat="1" applyFont="1" applyFill="1" applyBorder="1" applyAlignment="1">
      <alignment horizontal="left" vertical="center"/>
    </xf>
    <xf numFmtId="184" fontId="4" fillId="0" borderId="0" xfId="0" applyNumberFormat="1" applyFont="1" applyFill="1" applyBorder="1" applyAlignment="1">
      <alignment horizontal="left" vertical="center" shrinkToFit="1"/>
    </xf>
    <xf numFmtId="0" fontId="4" fillId="0" borderId="71" xfId="0" applyFont="1" applyFill="1" applyBorder="1" applyAlignment="1">
      <alignment vertical="center" shrinkToFit="1"/>
    </xf>
    <xf numFmtId="179" fontId="4" fillId="0" borderId="42" xfId="0" applyNumberFormat="1" applyFont="1" applyFill="1" applyBorder="1" applyAlignment="1">
      <alignment horizontal="right" vertical="center"/>
    </xf>
    <xf numFmtId="176" fontId="4" fillId="0" borderId="42" xfId="0" applyNumberFormat="1" applyFont="1" applyFill="1" applyBorder="1" applyAlignment="1">
      <alignment vertical="center" shrinkToFit="1"/>
    </xf>
    <xf numFmtId="186" fontId="4" fillId="0" borderId="42" xfId="0" applyNumberFormat="1" applyFont="1" applyFill="1" applyBorder="1" applyAlignment="1">
      <alignment vertical="center"/>
    </xf>
    <xf numFmtId="191" fontId="4" fillId="0" borderId="42" xfId="0" applyNumberFormat="1" applyFont="1" applyFill="1" applyBorder="1" applyAlignment="1">
      <alignment horizontal="right" vertical="center"/>
    </xf>
    <xf numFmtId="193" fontId="4" fillId="0" borderId="42" xfId="0" applyNumberFormat="1" applyFont="1" applyFill="1" applyBorder="1" applyAlignment="1">
      <alignment vertical="center"/>
    </xf>
    <xf numFmtId="186" fontId="4" fillId="0" borderId="42" xfId="0" applyNumberFormat="1" applyFont="1" applyFill="1" applyBorder="1" applyAlignment="1">
      <alignment vertical="center" shrinkToFit="1"/>
    </xf>
    <xf numFmtId="184" fontId="4" fillId="0" borderId="42" xfId="0" applyNumberFormat="1" applyFont="1" applyFill="1" applyBorder="1" applyAlignment="1">
      <alignment horizontal="left" vertical="center"/>
    </xf>
    <xf numFmtId="191" fontId="4" fillId="0" borderId="42" xfId="0" applyNumberFormat="1" applyFont="1" applyFill="1" applyBorder="1" applyAlignment="1">
      <alignment vertical="center" shrinkToFit="1"/>
    </xf>
    <xf numFmtId="184" fontId="4" fillId="0" borderId="42" xfId="0" applyNumberFormat="1" applyFont="1" applyFill="1" applyBorder="1" applyAlignment="1">
      <alignment vertical="center"/>
    </xf>
    <xf numFmtId="38" fontId="10" fillId="0" borderId="0" xfId="1" applyFont="1" applyFill="1" applyBorder="1" applyAlignment="1" applyProtection="1">
      <alignment vertical="center" shrinkToFit="1"/>
    </xf>
    <xf numFmtId="184" fontId="10" fillId="0" borderId="0" xfId="1" applyNumberFormat="1" applyFont="1" applyFill="1" applyBorder="1" applyAlignment="1" applyProtection="1">
      <alignment vertical="center" shrinkToFit="1"/>
    </xf>
    <xf numFmtId="184" fontId="10" fillId="0" borderId="44" xfId="0" applyNumberFormat="1" applyFont="1" applyFill="1" applyBorder="1" applyAlignment="1">
      <alignment vertical="center" shrinkToFit="1"/>
    </xf>
    <xf numFmtId="184" fontId="4" fillId="0" borderId="44" xfId="0" applyNumberFormat="1" applyFont="1" applyFill="1" applyBorder="1" applyAlignment="1">
      <alignment horizontal="right" vertical="center" shrinkToFit="1"/>
    </xf>
    <xf numFmtId="184" fontId="4" fillId="0" borderId="44" xfId="0" applyNumberFormat="1" applyFont="1" applyFill="1" applyBorder="1" applyAlignment="1">
      <alignment vertical="center" shrinkToFit="1"/>
    </xf>
    <xf numFmtId="0" fontId="4" fillId="0" borderId="45" xfId="0" applyNumberFormat="1" applyFont="1" applyFill="1" applyBorder="1" applyAlignment="1">
      <alignment vertical="center" shrinkToFit="1"/>
    </xf>
    <xf numFmtId="38" fontId="4" fillId="0" borderId="42" xfId="1" applyFont="1" applyFill="1" applyBorder="1" applyAlignment="1" applyProtection="1">
      <alignment vertical="center" shrinkToFit="1"/>
    </xf>
    <xf numFmtId="0" fontId="4" fillId="0" borderId="42" xfId="0" applyNumberFormat="1" applyFont="1" applyFill="1" applyBorder="1" applyAlignment="1">
      <alignment vertical="center" shrinkToFit="1"/>
    </xf>
    <xf numFmtId="184" fontId="4" fillId="0" borderId="42" xfId="0" applyNumberFormat="1" applyFont="1" applyFill="1" applyBorder="1" applyAlignment="1">
      <alignment horizontal="right" vertical="center" shrinkToFit="1"/>
    </xf>
    <xf numFmtId="0" fontId="4" fillId="0" borderId="42" xfId="0" applyNumberFormat="1" applyFont="1" applyFill="1" applyBorder="1" applyAlignment="1">
      <alignment horizontal="right" vertical="center" shrinkToFit="1"/>
    </xf>
    <xf numFmtId="41" fontId="4" fillId="0" borderId="42" xfId="0" applyNumberFormat="1" applyFont="1" applyFill="1" applyBorder="1" applyAlignment="1">
      <alignment horizontal="right" vertical="center" shrinkToFit="1"/>
    </xf>
    <xf numFmtId="184" fontId="4" fillId="0" borderId="47" xfId="0" applyNumberFormat="1" applyFont="1" applyFill="1" applyBorder="1" applyAlignment="1">
      <alignment horizontal="right" vertical="center" shrinkToFit="1"/>
    </xf>
    <xf numFmtId="0" fontId="10" fillId="0" borderId="0" xfId="0" applyFont="1" applyFill="1" applyBorder="1" applyAlignment="1" applyProtection="1">
      <alignment horizontal="right" vertical="center" shrinkToFit="1"/>
      <protection locked="0"/>
    </xf>
    <xf numFmtId="191" fontId="10" fillId="0" borderId="0" xfId="0" applyNumberFormat="1" applyFont="1" applyFill="1" applyBorder="1" applyAlignment="1" applyProtection="1">
      <alignment horizontal="right" vertical="center" shrinkToFit="1"/>
      <protection locked="0"/>
    </xf>
    <xf numFmtId="191" fontId="10" fillId="0" borderId="44" xfId="0" applyNumberFormat="1" applyFont="1" applyFill="1" applyBorder="1" applyAlignment="1" applyProtection="1">
      <alignment horizontal="right" vertical="center" shrinkToFit="1"/>
      <protection locked="0"/>
    </xf>
    <xf numFmtId="0" fontId="10" fillId="0" borderId="0" xfId="0" applyFont="1" applyFill="1" applyBorder="1">
      <alignment vertical="center"/>
    </xf>
    <xf numFmtId="186" fontId="10" fillId="0" borderId="0" xfId="0" applyNumberFormat="1" applyFont="1" applyFill="1" applyBorder="1" applyAlignment="1">
      <alignment horizontal="right" vertical="center" shrinkToFit="1"/>
    </xf>
    <xf numFmtId="184" fontId="10" fillId="0" borderId="0" xfId="0" applyNumberFormat="1" applyFont="1" applyFill="1" applyBorder="1" applyAlignment="1">
      <alignment horizontal="right" vertical="center" shrinkToFit="1"/>
    </xf>
    <xf numFmtId="202" fontId="8" fillId="0" borderId="0" xfId="0" applyNumberFormat="1" applyFont="1" applyFill="1" applyBorder="1" applyAlignment="1">
      <alignment vertical="center" shrinkToFit="1"/>
    </xf>
    <xf numFmtId="0" fontId="10" fillId="0" borderId="14" xfId="0" applyFont="1" applyFill="1" applyBorder="1" applyAlignment="1" applyProtection="1">
      <alignment horizontal="right" vertical="center" shrinkToFit="1"/>
      <protection locked="0"/>
    </xf>
    <xf numFmtId="191" fontId="10" fillId="0" borderId="14" xfId="0" applyNumberFormat="1" applyFont="1" applyFill="1" applyBorder="1" applyAlignment="1" applyProtection="1">
      <alignment horizontal="right" vertical="center" shrinkToFit="1"/>
      <protection locked="0"/>
    </xf>
    <xf numFmtId="191" fontId="10" fillId="0" borderId="83" xfId="0" applyNumberFormat="1" applyFont="1" applyFill="1" applyBorder="1" applyAlignment="1" applyProtection="1">
      <alignment horizontal="right" vertical="center" shrinkToFit="1"/>
      <protection locked="0"/>
    </xf>
    <xf numFmtId="184" fontId="10" fillId="0" borderId="0" xfId="0" applyNumberFormat="1" applyFont="1" applyFill="1" applyBorder="1" applyAlignment="1" applyProtection="1">
      <alignment horizontal="right" vertical="center" shrinkToFit="1"/>
      <protection locked="0"/>
    </xf>
    <xf numFmtId="184" fontId="10" fillId="0" borderId="44" xfId="0" applyNumberFormat="1" applyFont="1" applyFill="1" applyBorder="1" applyAlignment="1" applyProtection="1">
      <alignment horizontal="right" vertical="center" shrinkToFit="1"/>
      <protection locked="0"/>
    </xf>
    <xf numFmtId="0" fontId="10" fillId="0" borderId="42" xfId="0" applyFont="1" applyFill="1" applyBorder="1" applyAlignment="1" applyProtection="1">
      <alignment horizontal="right" vertical="center" shrinkToFit="1"/>
      <protection locked="0"/>
    </xf>
    <xf numFmtId="191" fontId="10" fillId="0" borderId="42" xfId="0" applyNumberFormat="1" applyFont="1" applyFill="1" applyBorder="1" applyAlignment="1" applyProtection="1">
      <alignment horizontal="right" vertical="center" shrinkToFit="1"/>
      <protection locked="0"/>
    </xf>
    <xf numFmtId="191" fontId="10" fillId="0" borderId="47" xfId="0" applyNumberFormat="1" applyFont="1" applyFill="1" applyBorder="1" applyAlignment="1" applyProtection="1">
      <alignment horizontal="right" vertical="center" shrinkToFit="1"/>
      <protection locked="0"/>
    </xf>
    <xf numFmtId="41" fontId="0" fillId="0" borderId="42" xfId="0" applyNumberFormat="1" applyFill="1" applyBorder="1" applyAlignment="1">
      <alignment vertical="center"/>
    </xf>
    <xf numFmtId="41" fontId="8" fillId="0" borderId="42" xfId="0" applyNumberFormat="1" applyFont="1" applyFill="1" applyBorder="1" applyAlignment="1">
      <alignment horizontal="right" vertical="center"/>
    </xf>
    <xf numFmtId="181" fontId="0" fillId="0" borderId="42" xfId="0" applyNumberFormat="1" applyFont="1" applyFill="1" applyBorder="1" applyAlignment="1">
      <alignment horizontal="right" vertical="center"/>
    </xf>
    <xf numFmtId="181" fontId="0" fillId="0" borderId="47" xfId="0" applyNumberFormat="1" applyFill="1" applyBorder="1" applyAlignment="1">
      <alignment horizontal="right" vertical="center"/>
    </xf>
    <xf numFmtId="192" fontId="0" fillId="0" borderId="42" xfId="0" applyNumberFormat="1" applyFill="1" applyBorder="1" applyAlignment="1">
      <alignment horizontal="right" vertical="center"/>
    </xf>
    <xf numFmtId="179" fontId="16" fillId="0" borderId="0" xfId="0" applyNumberFormat="1" applyFont="1" applyFill="1" applyAlignment="1">
      <alignment horizontal="center" vertical="center"/>
    </xf>
    <xf numFmtId="189" fontId="8" fillId="0" borderId="44" xfId="0" applyNumberFormat="1" applyFont="1" applyFill="1" applyBorder="1" applyAlignment="1">
      <alignment horizontal="right" vertical="center"/>
    </xf>
    <xf numFmtId="181" fontId="3" fillId="0" borderId="42" xfId="0" applyNumberFormat="1" applyFont="1" applyFill="1" applyBorder="1" applyAlignment="1">
      <alignment horizontal="right" vertical="center"/>
    </xf>
    <xf numFmtId="189" fontId="3" fillId="0" borderId="47" xfId="0" applyNumberFormat="1" applyFont="1" applyFill="1" applyBorder="1" applyAlignment="1">
      <alignment horizontal="right" vertical="center"/>
    </xf>
    <xf numFmtId="0" fontId="0" fillId="0" borderId="25" xfId="0" applyFill="1" applyBorder="1" applyAlignment="1">
      <alignment horizontal="justify" vertical="center"/>
    </xf>
    <xf numFmtId="0" fontId="0" fillId="0" borderId="27" xfId="0" applyFont="1" applyFill="1" applyBorder="1" applyAlignment="1">
      <alignment horizontal="justify" vertical="center"/>
    </xf>
    <xf numFmtId="0" fontId="0" fillId="0" borderId="28" xfId="0" applyFill="1" applyBorder="1" applyAlignment="1">
      <alignment horizontal="justify" vertical="center"/>
    </xf>
    <xf numFmtId="0" fontId="0" fillId="0" borderId="14" xfId="0" applyFont="1" applyFill="1" applyBorder="1" applyAlignment="1">
      <alignment horizontal="justify" vertical="center"/>
    </xf>
    <xf numFmtId="0" fontId="0" fillId="0" borderId="85" xfId="0" applyFill="1" applyBorder="1" applyAlignment="1">
      <alignment horizontal="justify" vertical="center"/>
    </xf>
    <xf numFmtId="180" fontId="0" fillId="0" borderId="11" xfId="0" applyNumberFormat="1" applyFill="1" applyBorder="1" applyAlignment="1">
      <alignment horizontal="right" vertical="center"/>
    </xf>
    <xf numFmtId="180" fontId="0" fillId="0" borderId="14" xfId="0" applyNumberFormat="1" applyFill="1" applyBorder="1" applyAlignment="1">
      <alignment horizontal="right" vertical="center"/>
    </xf>
    <xf numFmtId="180" fontId="0" fillId="0" borderId="0" xfId="0" applyNumberFormat="1" applyFill="1" applyBorder="1" applyAlignment="1">
      <alignment horizontal="right" vertical="center"/>
    </xf>
    <xf numFmtId="203" fontId="0" fillId="0" borderId="0" xfId="0" applyNumberFormat="1" applyFont="1" applyFill="1" applyBorder="1" applyAlignment="1">
      <alignment horizontal="right" vertical="center"/>
    </xf>
    <xf numFmtId="177" fontId="3" fillId="0" borderId="42" xfId="0" applyNumberFormat="1" applyFont="1" applyFill="1" applyBorder="1" applyAlignment="1">
      <alignment horizontal="right" vertical="center" shrinkToFit="1"/>
    </xf>
    <xf numFmtId="196" fontId="3" fillId="0" borderId="42" xfId="0" applyNumberFormat="1" applyFont="1" applyFill="1" applyBorder="1" applyAlignment="1">
      <alignment horizontal="right" vertical="center" shrinkToFit="1"/>
    </xf>
    <xf numFmtId="201" fontId="3" fillId="0" borderId="47" xfId="0" applyNumberFormat="1" applyFont="1" applyFill="1" applyBorder="1" applyAlignment="1">
      <alignment horizontal="right" vertical="center" shrinkToFit="1"/>
    </xf>
    <xf numFmtId="0" fontId="8" fillId="0" borderId="0" xfId="0" applyFont="1" applyFill="1" applyAlignment="1">
      <alignment horizontal="right" vertical="center"/>
    </xf>
    <xf numFmtId="0" fontId="8" fillId="0" borderId="6" xfId="0" applyFont="1" applyFill="1" applyBorder="1" applyAlignment="1">
      <alignment horizontal="center" vertical="center"/>
    </xf>
    <xf numFmtId="0" fontId="8" fillId="0" borderId="0" xfId="0" applyFont="1" applyFill="1" applyBorder="1" applyAlignment="1">
      <alignment vertical="center"/>
    </xf>
    <xf numFmtId="0" fontId="4" fillId="0" borderId="10" xfId="0" applyFont="1" applyFill="1" applyBorder="1" applyAlignment="1">
      <alignment horizontal="center" vertical="center" wrapText="1"/>
    </xf>
    <xf numFmtId="0" fontId="8" fillId="0" borderId="86" xfId="0" applyFont="1" applyFill="1" applyBorder="1" applyAlignment="1">
      <alignment horizontal="center" vertical="center"/>
    </xf>
    <xf numFmtId="177" fontId="8" fillId="0" borderId="0" xfId="1" applyNumberFormat="1" applyFont="1" applyFill="1" applyBorder="1" applyAlignment="1">
      <alignment vertical="center"/>
    </xf>
    <xf numFmtId="198" fontId="8" fillId="0" borderId="0" xfId="0" applyNumberFormat="1" applyFont="1" applyFill="1" applyBorder="1" applyAlignment="1">
      <alignment horizontal="right" vertical="center"/>
    </xf>
    <xf numFmtId="201" fontId="8" fillId="0" borderId="0" xfId="0" applyNumberFormat="1" applyFont="1" applyFill="1" applyBorder="1" applyAlignment="1">
      <alignment vertical="center"/>
    </xf>
    <xf numFmtId="201" fontId="8" fillId="0" borderId="20" xfId="0" applyNumberFormat="1" applyFont="1" applyFill="1" applyBorder="1" applyAlignment="1">
      <alignment vertical="center"/>
    </xf>
    <xf numFmtId="208" fontId="8" fillId="0" borderId="0" xfId="0" applyNumberFormat="1" applyFont="1" applyFill="1" applyBorder="1" applyAlignment="1">
      <alignment vertical="center"/>
    </xf>
    <xf numFmtId="0" fontId="8" fillId="0" borderId="62" xfId="0" applyFont="1" applyFill="1" applyBorder="1" applyAlignment="1">
      <alignment horizontal="center" vertical="center"/>
    </xf>
    <xf numFmtId="177" fontId="8" fillId="0" borderId="71" xfId="1" applyNumberFormat="1" applyFont="1" applyFill="1" applyBorder="1" applyAlignment="1">
      <alignment vertical="center"/>
    </xf>
    <xf numFmtId="41" fontId="8" fillId="0" borderId="13" xfId="0" applyNumberFormat="1" applyFont="1" applyFill="1" applyBorder="1" applyAlignment="1">
      <alignment horizontal="right" vertical="center"/>
    </xf>
    <xf numFmtId="191" fontId="8" fillId="0" borderId="13" xfId="0" applyNumberFormat="1" applyFont="1" applyFill="1" applyBorder="1" applyAlignment="1">
      <alignment horizontal="right" vertical="center"/>
    </xf>
    <xf numFmtId="201" fontId="8" fillId="0" borderId="42" xfId="0" applyNumberFormat="1" applyFont="1" applyFill="1" applyBorder="1" applyAlignment="1">
      <alignment vertical="center"/>
    </xf>
    <xf numFmtId="181" fontId="8" fillId="0" borderId="49"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184" fontId="8" fillId="0" borderId="0" xfId="0" applyNumberFormat="1" applyFont="1" applyFill="1" applyBorder="1" applyAlignment="1">
      <alignment horizontal="right" vertical="center"/>
    </xf>
    <xf numFmtId="191" fontId="8" fillId="0" borderId="0" xfId="0" applyNumberFormat="1" applyFont="1" applyFill="1" applyBorder="1" applyAlignment="1">
      <alignment horizontal="right" vertical="center"/>
    </xf>
    <xf numFmtId="201" fontId="8" fillId="0" borderId="13" xfId="0" applyNumberFormat="1" applyFont="1" applyFill="1" applyBorder="1" applyAlignment="1">
      <alignment vertical="center"/>
    </xf>
    <xf numFmtId="201" fontId="8" fillId="0" borderId="49" xfId="0" applyNumberFormat="1" applyFont="1" applyFill="1" applyBorder="1" applyAlignment="1">
      <alignment vertical="center"/>
    </xf>
    <xf numFmtId="184" fontId="8" fillId="0" borderId="0" xfId="0" applyNumberFormat="1" applyFont="1" applyFill="1" applyBorder="1" applyAlignment="1">
      <alignment vertical="center"/>
    </xf>
    <xf numFmtId="201" fontId="8" fillId="0" borderId="77" xfId="0" applyNumberFormat="1" applyFont="1" applyFill="1" applyBorder="1" applyAlignment="1">
      <alignment vertical="center"/>
    </xf>
    <xf numFmtId="41" fontId="8" fillId="0" borderId="69" xfId="0" applyNumberFormat="1" applyFont="1" applyFill="1" applyBorder="1" applyAlignment="1">
      <alignment horizontal="right" vertical="center"/>
    </xf>
    <xf numFmtId="41" fontId="8" fillId="0" borderId="0" xfId="0" applyNumberFormat="1" applyFont="1" applyFill="1" applyBorder="1" applyAlignment="1">
      <alignment horizontal="right" vertical="center"/>
    </xf>
    <xf numFmtId="41" fontId="8" fillId="0" borderId="20" xfId="0" applyNumberFormat="1" applyFont="1" applyFill="1" applyBorder="1" applyAlignment="1">
      <alignment horizontal="right" vertical="center"/>
    </xf>
    <xf numFmtId="177" fontId="8" fillId="0" borderId="79" xfId="0" applyNumberFormat="1" applyFont="1" applyFill="1" applyBorder="1" applyAlignment="1">
      <alignment vertical="center"/>
    </xf>
    <xf numFmtId="178" fontId="8" fillId="0" borderId="49" xfId="0" applyNumberFormat="1" applyFont="1" applyFill="1" applyBorder="1" applyAlignment="1">
      <alignment horizontal="right" vertical="center"/>
    </xf>
    <xf numFmtId="177" fontId="8" fillId="0" borderId="11" xfId="1" applyNumberFormat="1" applyFont="1" applyFill="1" applyBorder="1" applyAlignment="1">
      <alignment vertical="center"/>
    </xf>
    <xf numFmtId="191" fontId="8" fillId="0" borderId="0" xfId="0" applyNumberFormat="1" applyFont="1" applyFill="1" applyBorder="1" applyAlignment="1">
      <alignment vertical="center"/>
    </xf>
    <xf numFmtId="41" fontId="8" fillId="0" borderId="87" xfId="0" applyNumberFormat="1" applyFont="1" applyFill="1" applyBorder="1" applyAlignment="1">
      <alignment horizontal="right" vertical="center"/>
    </xf>
    <xf numFmtId="41" fontId="8" fillId="0" borderId="49" xfId="0" applyNumberFormat="1" applyFont="1" applyFill="1" applyBorder="1" applyAlignment="1">
      <alignment horizontal="right" vertical="center"/>
    </xf>
    <xf numFmtId="41" fontId="8" fillId="0" borderId="0" xfId="0" applyNumberFormat="1" applyFont="1" applyFill="1" applyBorder="1" applyAlignment="1">
      <alignment vertical="center"/>
    </xf>
    <xf numFmtId="185" fontId="8" fillId="0" borderId="0" xfId="0" applyNumberFormat="1" applyFont="1" applyFill="1" applyBorder="1" applyAlignment="1">
      <alignment vertical="center"/>
    </xf>
    <xf numFmtId="41" fontId="8" fillId="0" borderId="11" xfId="0" applyNumberFormat="1" applyFont="1" applyFill="1" applyBorder="1" applyAlignment="1">
      <alignment horizontal="right" vertical="center"/>
    </xf>
    <xf numFmtId="41" fontId="8" fillId="0" borderId="79" xfId="0" applyNumberFormat="1"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Alignment="1">
      <alignment horizontal="center" vertical="center"/>
    </xf>
    <xf numFmtId="177" fontId="3" fillId="0" borderId="79" xfId="0" applyNumberFormat="1" applyFont="1" applyFill="1" applyBorder="1" applyAlignment="1">
      <alignment horizontal="right" vertical="center"/>
    </xf>
    <xf numFmtId="177" fontId="3" fillId="0" borderId="49" xfId="0" applyNumberFormat="1" applyFont="1" applyFill="1" applyBorder="1" applyAlignment="1">
      <alignment horizontal="right" vertical="center"/>
    </xf>
    <xf numFmtId="180" fontId="8" fillId="0" borderId="11" xfId="0" applyNumberFormat="1" applyFont="1" applyFill="1" applyBorder="1" applyAlignment="1">
      <alignment horizontal="right" vertical="center"/>
    </xf>
    <xf numFmtId="180" fontId="8" fillId="0" borderId="0" xfId="0" applyNumberFormat="1" applyFont="1" applyFill="1" applyBorder="1" applyAlignment="1">
      <alignment horizontal="right" vertical="center"/>
    </xf>
    <xf numFmtId="198" fontId="0" fillId="0" borderId="11" xfId="0" applyNumberFormat="1" applyFill="1" applyBorder="1" applyAlignment="1">
      <alignment horizontal="right" vertical="center"/>
    </xf>
    <xf numFmtId="198" fontId="0" fillId="0" borderId="0" xfId="0" applyNumberFormat="1" applyFill="1" applyBorder="1" applyAlignment="1">
      <alignment horizontal="right" vertical="center"/>
    </xf>
    <xf numFmtId="177" fontId="0" fillId="0" borderId="79" xfId="0" applyNumberFormat="1" applyFill="1" applyBorder="1" applyAlignment="1">
      <alignment horizontal="right" vertical="center"/>
    </xf>
    <xf numFmtId="201" fontId="0" fillId="0" borderId="8" xfId="0" applyNumberFormat="1" applyFill="1" applyBorder="1" applyAlignment="1">
      <alignment horizontal="right" vertical="center"/>
    </xf>
    <xf numFmtId="201" fontId="0" fillId="0" borderId="14" xfId="0" applyNumberFormat="1" applyFill="1" applyBorder="1" applyAlignment="1">
      <alignment horizontal="right" vertical="center"/>
    </xf>
    <xf numFmtId="201" fontId="0" fillId="0" borderId="11"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xf numFmtId="0" fontId="0" fillId="0" borderId="29" xfId="0" applyFill="1" applyBorder="1" applyAlignment="1">
      <alignment horizontal="center" vertical="center"/>
    </xf>
    <xf numFmtId="206" fontId="0" fillId="0" borderId="0" xfId="0" applyNumberFormat="1" applyFill="1" applyBorder="1" applyAlignment="1">
      <alignment horizontal="right" vertical="center"/>
    </xf>
    <xf numFmtId="201" fontId="0" fillId="0" borderId="11" xfId="0" applyNumberFormat="1" applyFill="1" applyBorder="1" applyAlignment="1">
      <alignment horizontal="right" vertical="center"/>
    </xf>
    <xf numFmtId="201" fontId="0" fillId="0" borderId="0" xfId="0" applyNumberFormat="1" applyFill="1" applyBorder="1" applyAlignment="1">
      <alignment horizontal="right" vertical="center"/>
    </xf>
    <xf numFmtId="0" fontId="0" fillId="0" borderId="40" xfId="0" applyFill="1" applyBorder="1" applyAlignment="1">
      <alignment horizontal="center" vertical="center"/>
    </xf>
    <xf numFmtId="0" fontId="0" fillId="0" borderId="64" xfId="0" applyFill="1" applyBorder="1" applyAlignment="1">
      <alignment horizontal="center" vertical="center"/>
    </xf>
    <xf numFmtId="0" fontId="0" fillId="0" borderId="45" xfId="0" applyFont="1" applyFill="1" applyBorder="1" applyAlignment="1">
      <alignment horizontal="center" vertical="center"/>
    </xf>
    <xf numFmtId="0" fontId="0" fillId="0" borderId="51" xfId="0" applyFill="1" applyBorder="1" applyAlignment="1">
      <alignment horizontal="center" vertical="center"/>
    </xf>
    <xf numFmtId="0" fontId="0" fillId="0" borderId="42" xfId="0" applyFill="1" applyBorder="1" applyAlignment="1">
      <alignment horizontal="center" vertical="center"/>
    </xf>
    <xf numFmtId="206" fontId="0" fillId="0" borderId="45" xfId="0" applyNumberFormat="1" applyFill="1" applyBorder="1" applyAlignment="1">
      <alignment horizontal="right" vertical="center"/>
    </xf>
    <xf numFmtId="206" fontId="0" fillId="0" borderId="42" xfId="0" applyNumberFormat="1" applyFill="1" applyBorder="1" applyAlignment="1">
      <alignment horizontal="right" vertical="center"/>
    </xf>
    <xf numFmtId="204" fontId="0" fillId="0" borderId="8" xfId="0" applyNumberFormat="1" applyFill="1" applyBorder="1" applyAlignment="1">
      <alignment horizontal="right" vertical="center"/>
    </xf>
    <xf numFmtId="204" fontId="0" fillId="0" borderId="14" xfId="0" applyNumberFormat="1" applyFill="1" applyBorder="1" applyAlignment="1">
      <alignment horizontal="right" vertical="center"/>
    </xf>
    <xf numFmtId="204" fontId="0" fillId="0" borderId="11" xfId="0" applyNumberFormat="1" applyFont="1" applyFill="1" applyBorder="1" applyAlignment="1">
      <alignment horizontal="right" vertical="center"/>
    </xf>
    <xf numFmtId="204" fontId="0" fillId="0" borderId="0" xfId="0" applyNumberFormat="1" applyFont="1" applyFill="1" applyBorder="1" applyAlignment="1">
      <alignment horizontal="right" vertical="center"/>
    </xf>
    <xf numFmtId="204" fontId="0" fillId="0" borderId="11" xfId="0" applyNumberFormat="1" applyFill="1" applyBorder="1" applyAlignment="1">
      <alignment horizontal="right" vertical="center"/>
    </xf>
    <xf numFmtId="204" fontId="0" fillId="0" borderId="0" xfId="0" applyNumberFormat="1" applyFill="1" applyBorder="1" applyAlignment="1">
      <alignment horizontal="right" vertical="center"/>
    </xf>
    <xf numFmtId="3" fontId="17" fillId="0" borderId="0" xfId="0" applyNumberFormat="1" applyFont="1" applyFill="1" applyBorder="1" applyAlignment="1">
      <alignment horizontal="center" vertical="center"/>
    </xf>
    <xf numFmtId="3" fontId="16" fillId="0" borderId="0" xfId="0" applyNumberFormat="1" applyFont="1" applyFill="1" applyBorder="1" applyAlignment="1">
      <alignment horizontal="center" vertical="center"/>
    </xf>
    <xf numFmtId="3" fontId="16" fillId="0" borderId="44" xfId="0" applyNumberFormat="1" applyFont="1" applyFill="1" applyBorder="1" applyAlignment="1">
      <alignment horizontal="center" vertical="center"/>
    </xf>
    <xf numFmtId="3" fontId="16" fillId="0" borderId="13" xfId="0" applyNumberFormat="1"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pplyAlignment="1">
      <alignment vertical="center"/>
    </xf>
    <xf numFmtId="0" fontId="0" fillId="0" borderId="0" xfId="0" applyAlignment="1">
      <alignment horizontal="center" vertical="center"/>
    </xf>
    <xf numFmtId="0" fontId="0" fillId="0" borderId="0" xfId="0" applyBorder="1" applyAlignment="1">
      <alignment vertical="center"/>
    </xf>
    <xf numFmtId="0" fontId="0" fillId="0" borderId="0" xfId="0" applyFont="1" applyBorder="1" applyAlignment="1">
      <alignment vertical="center"/>
    </xf>
    <xf numFmtId="198" fontId="3" fillId="0" borderId="0" xfId="0" applyNumberFormat="1" applyFont="1" applyFill="1" applyBorder="1" applyAlignment="1">
      <alignment horizontal="right" vertical="center"/>
    </xf>
    <xf numFmtId="198" fontId="3" fillId="0" borderId="20" xfId="0" applyNumberFormat="1" applyFont="1" applyFill="1" applyBorder="1" applyAlignment="1">
      <alignment horizontal="right" vertical="center"/>
    </xf>
    <xf numFmtId="0" fontId="16" fillId="0" borderId="9" xfId="0" applyFont="1" applyFill="1" applyBorder="1" applyAlignment="1">
      <alignment horizontal="center" vertical="center"/>
    </xf>
    <xf numFmtId="0" fontId="0" fillId="0" borderId="9" xfId="0" applyFont="1" applyFill="1" applyBorder="1" applyAlignment="1">
      <alignment horizontal="center" vertical="center" shrinkToFit="1"/>
    </xf>
    <xf numFmtId="0" fontId="1" fillId="0" borderId="0"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7" xfId="0" applyFont="1" applyFill="1" applyBorder="1" applyAlignment="1">
      <alignment horizontal="center"/>
    </xf>
    <xf numFmtId="0" fontId="0" fillId="0" borderId="108"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4" xfId="0" applyFont="1" applyFill="1" applyBorder="1" applyAlignment="1">
      <alignment horizontal="center"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3" fillId="0" borderId="42" xfId="0" applyNumberFormat="1" applyFont="1" applyFill="1" applyBorder="1" applyAlignment="1">
      <alignment horizontal="right" vertical="center"/>
    </xf>
    <xf numFmtId="179" fontId="3" fillId="0" borderId="0" xfId="0" applyNumberFormat="1" applyFont="1" applyFill="1" applyBorder="1" applyAlignment="1">
      <alignment horizontal="right" vertical="center"/>
    </xf>
    <xf numFmtId="0" fontId="0" fillId="0" borderId="3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51" xfId="0" applyFont="1" applyFill="1" applyBorder="1" applyAlignment="1">
      <alignment horizontal="center" vertical="center"/>
    </xf>
    <xf numFmtId="179" fontId="0" fillId="0" borderId="45"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0" fontId="9" fillId="0" borderId="12" xfId="0" applyFont="1" applyFill="1" applyBorder="1" applyAlignment="1">
      <alignment horizontal="center" vertical="center"/>
    </xf>
    <xf numFmtId="0" fontId="9" fillId="0" borderId="23" xfId="0" applyFont="1" applyFill="1" applyBorder="1" applyAlignment="1">
      <alignment horizontal="center" vertical="center"/>
    </xf>
    <xf numFmtId="0" fontId="0" fillId="0" borderId="97" xfId="0" applyFill="1" applyBorder="1" applyAlignment="1">
      <alignment horizontal="center" vertical="center" wrapText="1"/>
    </xf>
    <xf numFmtId="0" fontId="0" fillId="0" borderId="110" xfId="0" applyFont="1" applyFill="1" applyBorder="1" applyAlignment="1">
      <alignment horizontal="center" vertical="center"/>
    </xf>
    <xf numFmtId="179" fontId="3" fillId="0" borderId="14" xfId="0" applyNumberFormat="1" applyFont="1" applyFill="1" applyBorder="1" applyAlignment="1">
      <alignment horizontal="right" vertical="center"/>
    </xf>
    <xf numFmtId="0" fontId="8" fillId="0" borderId="36"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8" xfId="0" applyFont="1" applyFill="1" applyBorder="1" applyAlignment="1">
      <alignment horizontal="center" vertical="center"/>
    </xf>
    <xf numFmtId="177" fontId="0" fillId="0" borderId="45"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0" fontId="9" fillId="0" borderId="36"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99" xfId="0" applyFont="1" applyFill="1" applyBorder="1" applyAlignment="1">
      <alignment horizontal="center" vertical="center"/>
    </xf>
    <xf numFmtId="0" fontId="0" fillId="0" borderId="36" xfId="0" applyFill="1" applyBorder="1" applyAlignment="1">
      <alignment horizontal="center" vertical="center"/>
    </xf>
    <xf numFmtId="179" fontId="0" fillId="0" borderId="8" xfId="0" applyNumberFormat="1" applyFont="1" applyFill="1" applyBorder="1" applyAlignment="1">
      <alignment horizontal="right" vertical="center"/>
    </xf>
    <xf numFmtId="179" fontId="0" fillId="0" borderId="14" xfId="0" applyNumberFormat="1" applyFont="1" applyFill="1" applyBorder="1" applyAlignment="1">
      <alignment horizontal="right" vertical="center"/>
    </xf>
    <xf numFmtId="0" fontId="0" fillId="0" borderId="94" xfId="0" applyFill="1" applyBorder="1" applyAlignment="1">
      <alignment horizontal="center" vertical="center" wrapText="1"/>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0"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xf>
    <xf numFmtId="0" fontId="0" fillId="0" borderId="12" xfId="0" applyFont="1" applyFill="1" applyBorder="1" applyAlignment="1">
      <alignment horizontal="center" vertical="center"/>
    </xf>
    <xf numFmtId="0" fontId="0" fillId="0" borderId="23" xfId="0" applyFont="1" applyFill="1" applyBorder="1" applyAlignment="1">
      <alignment horizontal="center" vertical="center"/>
    </xf>
    <xf numFmtId="177" fontId="0" fillId="0" borderId="8"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0" fontId="0" fillId="0" borderId="31"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right" vertical="center" indent="1"/>
    </xf>
    <xf numFmtId="0" fontId="0" fillId="0" borderId="32" xfId="0" applyFill="1" applyBorder="1" applyAlignment="1">
      <alignment horizontal="center" vertical="center"/>
    </xf>
    <xf numFmtId="0" fontId="0" fillId="0" borderId="98" xfId="0" applyFill="1" applyBorder="1" applyAlignment="1">
      <alignment horizontal="center" vertical="center"/>
    </xf>
    <xf numFmtId="0" fontId="0" fillId="0" borderId="9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5" xfId="0" applyFill="1" applyBorder="1" applyAlignment="1">
      <alignment horizontal="center" vertical="distributed" textRotation="255" wrapText="1" justifyLastLine="1"/>
    </xf>
    <xf numFmtId="0" fontId="0" fillId="0" borderId="111" xfId="0" applyFill="1" applyBorder="1" applyAlignment="1">
      <alignment horizontal="center" vertical="distributed" textRotation="255" justifyLastLine="1"/>
    </xf>
    <xf numFmtId="0" fontId="0" fillId="0" borderId="112" xfId="0" applyFill="1" applyBorder="1" applyAlignment="1">
      <alignment horizontal="center" vertical="distributed" textRotation="255" justifyLastLine="1"/>
    </xf>
    <xf numFmtId="0" fontId="0" fillId="0" borderId="113" xfId="0" applyFont="1" applyFill="1" applyBorder="1" applyAlignment="1">
      <alignment horizontal="center" vertical="distributed" textRotation="255" justifyLastLine="1"/>
    </xf>
    <xf numFmtId="0" fontId="0" fillId="0" borderId="97" xfId="0" applyFill="1" applyBorder="1" applyAlignment="1">
      <alignment horizontal="center" vertical="center"/>
    </xf>
    <xf numFmtId="0" fontId="0" fillId="0" borderId="110" xfId="0" applyFill="1" applyBorder="1" applyAlignment="1">
      <alignment horizontal="center" vertical="center"/>
    </xf>
    <xf numFmtId="0" fontId="0" fillId="0" borderId="7" xfId="0" applyFill="1" applyBorder="1" applyAlignment="1">
      <alignment horizontal="center" vertical="center"/>
    </xf>
    <xf numFmtId="0" fontId="15" fillId="0" borderId="38" xfId="0" applyFont="1" applyFill="1" applyBorder="1" applyAlignment="1">
      <alignment horizontal="center" vertical="center"/>
    </xf>
    <xf numFmtId="0" fontId="15" fillId="0" borderId="59" xfId="0" applyFont="1" applyFill="1" applyBorder="1" applyAlignment="1">
      <alignment horizontal="center" vertical="center"/>
    </xf>
    <xf numFmtId="0" fontId="0" fillId="0" borderId="63" xfId="0" applyFill="1" applyBorder="1" applyAlignment="1">
      <alignment horizontal="distributed" vertical="center" justifyLastLine="1"/>
    </xf>
    <xf numFmtId="0" fontId="0" fillId="0" borderId="46" xfId="0" applyFont="1" applyFill="1" applyBorder="1" applyAlignment="1">
      <alignment horizontal="distributed" vertical="center" justifyLastLine="1"/>
    </xf>
    <xf numFmtId="0" fontId="0" fillId="0" borderId="38" xfId="0" applyFont="1" applyFill="1" applyBorder="1" applyAlignment="1">
      <alignment horizontal="distributed" vertical="center" justifyLastLine="1"/>
    </xf>
    <xf numFmtId="0" fontId="0" fillId="0" borderId="25" xfId="0" applyFont="1" applyFill="1" applyBorder="1" applyAlignment="1">
      <alignment horizontal="distributed" vertical="center" justifyLastLine="1"/>
    </xf>
    <xf numFmtId="0" fontId="0" fillId="0" borderId="101" xfId="0" applyFont="1" applyFill="1" applyBorder="1" applyAlignment="1">
      <alignment horizontal="distributed" vertical="center" justifyLastLine="1"/>
    </xf>
    <xf numFmtId="0" fontId="0" fillId="0" borderId="102" xfId="0" applyFont="1" applyFill="1" applyBorder="1" applyAlignment="1">
      <alignment horizontal="distributed" vertical="center" justifyLastLine="1"/>
    </xf>
    <xf numFmtId="0" fontId="0" fillId="0" borderId="103" xfId="0" applyFill="1" applyBorder="1" applyAlignment="1">
      <alignment horizontal="center" vertical="center"/>
    </xf>
    <xf numFmtId="0" fontId="0" fillId="0" borderId="104" xfId="0" applyFill="1" applyBorder="1" applyAlignment="1">
      <alignment horizontal="center" vertical="center"/>
    </xf>
    <xf numFmtId="183" fontId="0" fillId="0" borderId="0" xfId="0" applyNumberFormat="1" applyFill="1" applyBorder="1" applyAlignment="1">
      <alignment horizontal="right" vertical="center"/>
    </xf>
    <xf numFmtId="179" fontId="16" fillId="0" borderId="0" xfId="0" applyNumberFormat="1" applyFont="1" applyFill="1" applyBorder="1" applyAlignment="1">
      <alignment horizontal="right" vertical="center"/>
    </xf>
    <xf numFmtId="177" fontId="16" fillId="0" borderId="14" xfId="0" applyNumberFormat="1" applyFont="1" applyFill="1" applyBorder="1" applyAlignment="1">
      <alignment horizontal="right" vertical="center"/>
    </xf>
    <xf numFmtId="177" fontId="16" fillId="0" borderId="0" xfId="0" applyNumberFormat="1" applyFont="1" applyFill="1" applyBorder="1" applyAlignment="1">
      <alignment vertical="center"/>
    </xf>
    <xf numFmtId="177" fontId="17" fillId="0" borderId="0" xfId="0" applyNumberFormat="1" applyFont="1" applyFill="1" applyBorder="1" applyAlignment="1">
      <alignment horizontal="right" vertical="center"/>
    </xf>
    <xf numFmtId="177" fontId="17" fillId="0" borderId="0" xfId="0" applyNumberFormat="1" applyFont="1" applyFill="1" applyBorder="1" applyAlignment="1">
      <alignment vertical="center"/>
    </xf>
    <xf numFmtId="177" fontId="0" fillId="0" borderId="0" xfId="0" applyNumberFormat="1" applyFill="1" applyBorder="1" applyAlignment="1">
      <alignment vertical="center"/>
    </xf>
    <xf numFmtId="177" fontId="0" fillId="0" borderId="13" xfId="0" applyNumberFormat="1" applyFill="1" applyBorder="1" applyAlignment="1">
      <alignment vertical="center"/>
    </xf>
    <xf numFmtId="177" fontId="16" fillId="0" borderId="13" xfId="0" applyNumberFormat="1" applyFont="1" applyFill="1" applyBorder="1" applyAlignment="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right" vertical="center"/>
    </xf>
    <xf numFmtId="183" fontId="0" fillId="0" borderId="42" xfId="0" applyNumberFormat="1" applyFill="1" applyBorder="1" applyAlignment="1">
      <alignment horizontal="right" vertical="center"/>
    </xf>
    <xf numFmtId="186" fontId="16" fillId="0" borderId="13" xfId="0" applyNumberFormat="1" applyFont="1" applyFill="1" applyBorder="1" applyAlignment="1">
      <alignment horizontal="right" vertical="center"/>
    </xf>
    <xf numFmtId="0" fontId="16" fillId="0" borderId="12"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8" xfId="0" applyFont="1" applyFill="1" applyBorder="1" applyAlignment="1">
      <alignment horizontal="center" vertical="center"/>
    </xf>
    <xf numFmtId="186" fontId="16" fillId="0" borderId="0" xfId="0" applyNumberFormat="1" applyFont="1" applyFill="1" applyBorder="1" applyAlignment="1">
      <alignment horizontal="right" vertical="center"/>
    </xf>
    <xf numFmtId="183" fontId="16" fillId="0" borderId="0" xfId="0" applyNumberFormat="1" applyFont="1" applyFill="1" applyBorder="1" applyAlignment="1">
      <alignment horizontal="right" vertical="center"/>
    </xf>
    <xf numFmtId="0" fontId="16" fillId="0" borderId="90" xfId="0" applyFont="1" applyFill="1" applyBorder="1" applyAlignment="1">
      <alignment horizontal="center" vertical="center"/>
    </xf>
    <xf numFmtId="186" fontId="16" fillId="0" borderId="0" xfId="0" applyNumberFormat="1" applyFont="1" applyFill="1" applyAlignment="1">
      <alignment horizontal="right" vertical="center"/>
    </xf>
    <xf numFmtId="183" fontId="0" fillId="0" borderId="14" xfId="0" applyNumberFormat="1" applyFont="1" applyFill="1" applyBorder="1" applyAlignment="1">
      <alignment horizontal="right" vertical="center"/>
    </xf>
    <xf numFmtId="186" fontId="16" fillId="0" borderId="14" xfId="0" applyNumberFormat="1" applyFont="1" applyFill="1" applyBorder="1" applyAlignment="1">
      <alignment horizontal="right" vertical="center"/>
    </xf>
    <xf numFmtId="186" fontId="0" fillId="0" borderId="0" xfId="0" applyNumberFormat="1" applyFill="1" applyBorder="1" applyAlignment="1">
      <alignment horizontal="right" vertical="center"/>
    </xf>
    <xf numFmtId="183" fontId="3" fillId="0" borderId="0" xfId="0" applyNumberFormat="1" applyFont="1" applyFill="1" applyBorder="1" applyAlignment="1">
      <alignment horizontal="right" vertical="center"/>
    </xf>
    <xf numFmtId="186" fontId="17" fillId="0" borderId="0" xfId="0" applyNumberFormat="1" applyFont="1" applyFill="1" applyAlignment="1">
      <alignment horizontal="right" vertical="center" shrinkToFit="1"/>
    </xf>
    <xf numFmtId="187" fontId="16" fillId="0" borderId="14" xfId="0" applyNumberFormat="1" applyFont="1" applyFill="1" applyBorder="1" applyAlignment="1">
      <alignment horizontal="right" vertical="center"/>
    </xf>
    <xf numFmtId="183" fontId="16" fillId="0" borderId="14" xfId="0" applyNumberFormat="1" applyFont="1" applyFill="1" applyBorder="1" applyAlignment="1">
      <alignment horizontal="right" vertical="center"/>
    </xf>
    <xf numFmtId="187" fontId="16" fillId="0" borderId="0" xfId="0" applyNumberFormat="1" applyFont="1" applyFill="1" applyBorder="1" applyAlignment="1">
      <alignment horizontal="right" vertical="center"/>
    </xf>
    <xf numFmtId="183" fontId="17" fillId="0" borderId="0" xfId="0" applyNumberFormat="1" applyFont="1" applyFill="1" applyBorder="1" applyAlignment="1">
      <alignment horizontal="right"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wrapText="1" shrinkToFit="1"/>
    </xf>
    <xf numFmtId="0" fontId="16" fillId="0" borderId="2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6" xfId="0" applyFont="1" applyFill="1" applyBorder="1" applyAlignment="1">
      <alignment horizontal="center" vertical="center" wrapText="1"/>
    </xf>
    <xf numFmtId="0" fontId="16" fillId="0" borderId="17" xfId="0" applyFont="1" applyFill="1" applyBorder="1" applyAlignment="1">
      <alignment horizontal="center" vertical="center"/>
    </xf>
    <xf numFmtId="0" fontId="16" fillId="0" borderId="91"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92" xfId="0" applyFont="1" applyFill="1" applyBorder="1" applyAlignment="1">
      <alignment horizontal="center" vertical="center"/>
    </xf>
    <xf numFmtId="177" fontId="16" fillId="0" borderId="0" xfId="0" applyNumberFormat="1" applyFont="1" applyFill="1" applyBorder="1" applyAlignment="1">
      <alignment horizontal="right" vertical="center"/>
    </xf>
    <xf numFmtId="177" fontId="16" fillId="0" borderId="20" xfId="0" applyNumberFormat="1" applyFont="1" applyFill="1" applyBorder="1" applyAlignment="1">
      <alignment horizontal="right" vertical="center"/>
    </xf>
    <xf numFmtId="199" fontId="16" fillId="0" borderId="14" xfId="0" applyNumberFormat="1" applyFont="1" applyFill="1" applyBorder="1" applyAlignment="1">
      <alignment horizontal="right" vertical="center"/>
    </xf>
    <xf numFmtId="199" fontId="16" fillId="0" borderId="77" xfId="0" applyNumberFormat="1" applyFont="1" applyFill="1" applyBorder="1" applyAlignment="1">
      <alignment horizontal="right" vertical="center"/>
    </xf>
    <xf numFmtId="179" fontId="16" fillId="0" borderId="0" xfId="0" applyNumberFormat="1" applyFont="1" applyFill="1" applyAlignment="1">
      <alignment horizontal="right" vertical="center"/>
    </xf>
    <xf numFmtId="192" fontId="16" fillId="0" borderId="0" xfId="0" applyNumberFormat="1" applyFont="1" applyFill="1" applyBorder="1" applyAlignment="1">
      <alignment horizontal="right" vertical="center"/>
    </xf>
    <xf numFmtId="192" fontId="16" fillId="0" borderId="20" xfId="0" applyNumberFormat="1" applyFont="1" applyFill="1" applyBorder="1" applyAlignment="1">
      <alignment horizontal="right" vertical="center"/>
    </xf>
    <xf numFmtId="179" fontId="16" fillId="0" borderId="20" xfId="0" applyNumberFormat="1" applyFont="1" applyFill="1" applyBorder="1" applyAlignment="1">
      <alignment horizontal="right" vertical="center"/>
    </xf>
    <xf numFmtId="189" fontId="16" fillId="0" borderId="20" xfId="0" applyNumberFormat="1" applyFont="1" applyFill="1" applyBorder="1" applyAlignment="1">
      <alignment horizontal="right" vertical="center"/>
    </xf>
    <xf numFmtId="189" fontId="17" fillId="0" borderId="0" xfId="0" applyNumberFormat="1" applyFont="1" applyFill="1" applyBorder="1" applyAlignment="1">
      <alignment horizontal="right" vertical="center"/>
    </xf>
    <xf numFmtId="177" fontId="17" fillId="0" borderId="20" xfId="0" applyNumberFormat="1" applyFont="1" applyFill="1" applyBorder="1" applyAlignment="1">
      <alignment horizontal="right" vertical="center"/>
    </xf>
    <xf numFmtId="177" fontId="16" fillId="0" borderId="42" xfId="0" applyNumberFormat="1" applyFont="1" applyFill="1" applyBorder="1" applyAlignment="1">
      <alignment horizontal="right" vertical="center"/>
    </xf>
    <xf numFmtId="177" fontId="16" fillId="0" borderId="13" xfId="0" applyNumberFormat="1" applyFont="1" applyFill="1" applyBorder="1" applyAlignment="1">
      <alignment horizontal="right" vertical="center"/>
    </xf>
    <xf numFmtId="177" fontId="16" fillId="0" borderId="49" xfId="0" applyNumberFormat="1" applyFont="1" applyFill="1" applyBorder="1" applyAlignment="1">
      <alignment horizontal="right" vertical="center"/>
    </xf>
    <xf numFmtId="183" fontId="16" fillId="0" borderId="13" xfId="0" applyNumberFormat="1" applyFont="1" applyFill="1" applyBorder="1" applyAlignment="1">
      <alignment horizontal="right" vertical="center"/>
    </xf>
    <xf numFmtId="3" fontId="16" fillId="0" borderId="0" xfId="0" applyNumberFormat="1" applyFont="1" applyFill="1" applyBorder="1" applyAlignment="1">
      <alignment horizontal="center" vertical="center"/>
    </xf>
    <xf numFmtId="3" fontId="16" fillId="0" borderId="44" xfId="0" applyNumberFormat="1" applyFont="1" applyFill="1" applyBorder="1" applyAlignment="1">
      <alignment horizontal="center" vertical="center"/>
    </xf>
    <xf numFmtId="0" fontId="16" fillId="0" borderId="93" xfId="0" applyFont="1" applyFill="1" applyBorder="1" applyAlignment="1">
      <alignment horizontal="center" vertical="center"/>
    </xf>
    <xf numFmtId="184" fontId="16" fillId="0" borderId="14" xfId="0" applyNumberFormat="1" applyFont="1" applyFill="1" applyBorder="1" applyAlignment="1">
      <alignment horizontal="center" vertical="center"/>
    </xf>
    <xf numFmtId="184" fontId="16" fillId="0" borderId="77" xfId="0" applyNumberFormat="1" applyFont="1" applyFill="1" applyBorder="1" applyAlignment="1">
      <alignment horizontal="center" vertical="center"/>
    </xf>
    <xf numFmtId="184" fontId="16" fillId="0" borderId="0" xfId="0" applyNumberFormat="1" applyFont="1" applyFill="1" applyAlignment="1">
      <alignment horizontal="center" vertical="center"/>
    </xf>
    <xf numFmtId="184" fontId="16" fillId="0" borderId="20" xfId="0" applyNumberFormat="1" applyFont="1" applyFill="1" applyBorder="1" applyAlignment="1">
      <alignment horizontal="center" vertical="center"/>
    </xf>
    <xf numFmtId="3" fontId="17" fillId="0" borderId="0" xfId="0" applyNumberFormat="1" applyFont="1" applyFill="1" applyBorder="1" applyAlignment="1">
      <alignment horizontal="center" vertical="center"/>
    </xf>
    <xf numFmtId="3" fontId="17" fillId="0" borderId="44" xfId="0" applyNumberFormat="1" applyFont="1" applyFill="1" applyBorder="1" applyAlignment="1">
      <alignment horizontal="center" vertical="center"/>
    </xf>
    <xf numFmtId="3" fontId="16" fillId="0" borderId="42" xfId="0" applyNumberFormat="1" applyFont="1" applyFill="1" applyBorder="1" applyAlignment="1">
      <alignment horizontal="center" vertical="center"/>
    </xf>
    <xf numFmtId="3" fontId="16" fillId="0" borderId="47" xfId="0" applyNumberFormat="1" applyFont="1" applyFill="1" applyBorder="1" applyAlignment="1">
      <alignment horizontal="center" vertical="center"/>
    </xf>
    <xf numFmtId="0" fontId="16" fillId="0" borderId="114" xfId="0" applyFont="1" applyFill="1" applyBorder="1" applyAlignment="1">
      <alignment horizontal="center" vertical="center"/>
    </xf>
    <xf numFmtId="0" fontId="0" fillId="0" borderId="2" xfId="0" applyFill="1" applyBorder="1" applyAlignment="1">
      <alignment horizontal="center" vertical="center"/>
    </xf>
    <xf numFmtId="0" fontId="0" fillId="0" borderId="16" xfId="0" applyFill="1" applyBorder="1" applyAlignment="1">
      <alignment horizontal="center" vertical="center"/>
    </xf>
    <xf numFmtId="0" fontId="0" fillId="0" borderId="18" xfId="0" applyFill="1" applyBorder="1" applyAlignment="1">
      <alignment horizontal="center" vertical="center"/>
    </xf>
    <xf numFmtId="184" fontId="0" fillId="0" borderId="0" xfId="0" applyNumberFormat="1" applyFill="1" applyBorder="1" applyAlignment="1">
      <alignment horizontal="center" vertical="center"/>
    </xf>
    <xf numFmtId="184" fontId="0" fillId="0" borderId="20" xfId="0" applyNumberFormat="1" applyFill="1" applyBorder="1" applyAlignment="1">
      <alignment horizontal="center" vertical="center"/>
    </xf>
    <xf numFmtId="0" fontId="15" fillId="0" borderId="3" xfId="0" applyFont="1" applyFill="1" applyBorder="1" applyAlignment="1">
      <alignment horizontal="center" vertical="center"/>
    </xf>
    <xf numFmtId="181" fontId="0" fillId="0" borderId="13" xfId="0" applyNumberFormat="1" applyFill="1" applyBorder="1" applyAlignment="1">
      <alignment horizontal="right" vertical="center"/>
    </xf>
    <xf numFmtId="181" fontId="0" fillId="0" borderId="0" xfId="0" applyNumberFormat="1" applyFill="1" applyBorder="1" applyAlignment="1">
      <alignment horizontal="right" vertical="center"/>
    </xf>
    <xf numFmtId="181" fontId="0" fillId="0" borderId="13" xfId="0" applyNumberFormat="1" applyFill="1" applyBorder="1" applyAlignment="1">
      <alignment vertical="center"/>
    </xf>
    <xf numFmtId="177" fontId="0" fillId="0" borderId="0" xfId="0" applyNumberFormat="1" applyFill="1" applyBorder="1" applyAlignment="1">
      <alignment horizontal="right" vertical="center"/>
    </xf>
    <xf numFmtId="177" fontId="0" fillId="0" borderId="0" xfId="0" applyNumberFormat="1" applyFill="1" applyBorder="1" applyAlignment="1">
      <alignment horizontal="center" vertical="center"/>
    </xf>
    <xf numFmtId="3" fontId="0" fillId="0" borderId="14" xfId="0" applyNumberFormat="1" applyFill="1" applyBorder="1" applyAlignment="1">
      <alignment horizontal="center" vertical="center"/>
    </xf>
    <xf numFmtId="3" fontId="0" fillId="0" borderId="0" xfId="0" applyNumberFormat="1" applyFont="1" applyFill="1" applyBorder="1" applyAlignment="1">
      <alignment horizontal="center" vertical="center"/>
    </xf>
    <xf numFmtId="177" fontId="0" fillId="0" borderId="0" xfId="0" applyNumberFormat="1" applyFont="1" applyFill="1" applyBorder="1" applyAlignment="1">
      <alignment vertical="center"/>
    </xf>
    <xf numFmtId="0" fontId="9" fillId="0" borderId="0" xfId="0" applyFont="1" applyFill="1" applyAlignment="1">
      <alignment horizontal="righ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6" xfId="0" applyFont="1" applyFill="1" applyBorder="1" applyAlignment="1">
      <alignment horizontal="center" vertical="center" shrinkToFit="1"/>
    </xf>
    <xf numFmtId="0" fontId="4" fillId="0" borderId="9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92" xfId="0" applyFont="1" applyFill="1" applyBorder="1" applyAlignment="1">
      <alignment horizontal="center" vertical="center" shrinkToFit="1"/>
    </xf>
    <xf numFmtId="207" fontId="0" fillId="0" borderId="13" xfId="0" applyNumberFormat="1" applyFill="1" applyBorder="1" applyAlignment="1">
      <alignment horizontal="center" vertical="center"/>
    </xf>
    <xf numFmtId="189" fontId="3" fillId="0" borderId="0" xfId="0" applyNumberFormat="1" applyFont="1" applyFill="1" applyBorder="1" applyAlignment="1">
      <alignment horizontal="center" vertical="center"/>
    </xf>
    <xf numFmtId="181" fontId="0" fillId="0" borderId="0" xfId="0" applyNumberFormat="1" applyFont="1" applyFill="1" applyBorder="1" applyAlignment="1">
      <alignment horizontal="right" vertical="center"/>
    </xf>
    <xf numFmtId="181" fontId="3"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181" fontId="0" fillId="0" borderId="13"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indent="1"/>
    </xf>
    <xf numFmtId="177" fontId="0" fillId="0" borderId="0" xfId="0" applyNumberFormat="1" applyFont="1" applyFill="1" applyBorder="1" applyAlignment="1">
      <alignment horizontal="right" vertical="center" indent="1"/>
    </xf>
    <xf numFmtId="192" fontId="0" fillId="0" borderId="13" xfId="0" applyNumberFormat="1" applyFont="1" applyFill="1" applyBorder="1" applyAlignment="1">
      <alignment horizontal="right" vertical="center"/>
    </xf>
    <xf numFmtId="177" fontId="3" fillId="0" borderId="0" xfId="0" applyNumberFormat="1" applyFont="1" applyFill="1" applyBorder="1" applyAlignment="1">
      <alignment horizontal="right" vertical="center" indent="1"/>
    </xf>
    <xf numFmtId="177" fontId="0" fillId="0" borderId="13" xfId="0" applyNumberFormat="1" applyFont="1" applyFill="1" applyBorder="1" applyAlignment="1">
      <alignment horizontal="center" vertical="center"/>
    </xf>
    <xf numFmtId="177" fontId="0" fillId="0" borderId="13" xfId="0" applyNumberFormat="1" applyFont="1" applyFill="1" applyBorder="1" applyAlignment="1">
      <alignment horizontal="right" vertical="center" indent="1"/>
    </xf>
    <xf numFmtId="177" fontId="0" fillId="0" borderId="0" xfId="0" applyNumberFormat="1" applyFont="1" applyFill="1" applyBorder="1" applyAlignment="1">
      <alignment horizontal="center" vertical="center"/>
    </xf>
    <xf numFmtId="192" fontId="0" fillId="0" borderId="14"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indent="1"/>
    </xf>
    <xf numFmtId="177" fontId="0" fillId="0" borderId="13" xfId="0" applyNumberFormat="1" applyFont="1" applyFill="1" applyBorder="1" applyAlignment="1">
      <alignment horizontal="right" vertical="center"/>
    </xf>
    <xf numFmtId="177" fontId="0" fillId="0" borderId="79"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0" fontId="0" fillId="0" borderId="114" xfId="0" applyFont="1" applyFill="1" applyBorder="1" applyAlignment="1">
      <alignment horizontal="center" vertical="center"/>
    </xf>
    <xf numFmtId="0" fontId="0" fillId="0" borderId="90" xfId="0" applyFill="1" applyBorder="1" applyAlignment="1">
      <alignment horizontal="center" vertical="center"/>
    </xf>
    <xf numFmtId="177" fontId="0" fillId="0" borderId="14" xfId="0" applyNumberFormat="1" applyFont="1" applyFill="1" applyBorder="1" applyAlignment="1">
      <alignment horizontal="center" vertical="center"/>
    </xf>
    <xf numFmtId="0" fontId="0" fillId="0" borderId="9" xfId="0" applyFont="1" applyFill="1" applyBorder="1" applyAlignment="1">
      <alignment horizontal="center" vertical="center" shrinkToFit="1"/>
    </xf>
    <xf numFmtId="181" fontId="0" fillId="0" borderId="14" xfId="0" applyNumberFormat="1" applyFont="1" applyFill="1" applyBorder="1" applyAlignment="1">
      <alignment horizontal="right" vertical="center"/>
    </xf>
    <xf numFmtId="183" fontId="0" fillId="0" borderId="13" xfId="0" applyNumberFormat="1" applyFill="1" applyBorder="1" applyAlignment="1">
      <alignment horizontal="right" vertical="center"/>
    </xf>
    <xf numFmtId="192" fontId="0" fillId="0" borderId="13" xfId="0" applyNumberFormat="1" applyFill="1" applyBorder="1" applyAlignment="1">
      <alignment vertical="center"/>
    </xf>
    <xf numFmtId="183" fontId="0" fillId="0" borderId="13" xfId="0" applyNumberFormat="1" applyFill="1" applyBorder="1" applyAlignment="1">
      <alignment vertical="center"/>
    </xf>
    <xf numFmtId="0" fontId="0" fillId="0" borderId="1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17" xfId="0" applyFont="1" applyFill="1" applyBorder="1" applyAlignment="1">
      <alignment horizontal="center" vertical="center"/>
    </xf>
    <xf numFmtId="192" fontId="0" fillId="0" borderId="0" xfId="0" applyNumberFormat="1" applyFill="1" applyBorder="1" applyAlignment="1">
      <alignment vertical="center"/>
    </xf>
    <xf numFmtId="183" fontId="0" fillId="0" borderId="0" xfId="0" applyNumberFormat="1" applyFill="1" applyBorder="1" applyAlignment="1">
      <alignment vertical="center"/>
    </xf>
    <xf numFmtId="183" fontId="15" fillId="0" borderId="0" xfId="0" applyNumberFormat="1" applyFont="1" applyFill="1" applyBorder="1" applyAlignment="1">
      <alignment horizontal="right" vertical="center"/>
    </xf>
    <xf numFmtId="192" fontId="3" fillId="0" borderId="0" xfId="0" applyNumberFormat="1" applyFont="1" applyFill="1" applyBorder="1" applyAlignment="1">
      <alignment horizontal="right" vertical="center"/>
    </xf>
    <xf numFmtId="0" fontId="0" fillId="0" borderId="11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9" xfId="0" applyFont="1" applyFill="1" applyBorder="1" applyAlignment="1">
      <alignment horizontal="center" vertical="center"/>
    </xf>
    <xf numFmtId="181" fontId="0" fillId="0" borderId="14" xfId="0" applyNumberFormat="1" applyFont="1" applyFill="1" applyBorder="1" applyAlignment="1">
      <alignment horizontal="center" vertical="center"/>
    </xf>
    <xf numFmtId="181" fontId="0" fillId="0" borderId="77"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181" fontId="0" fillId="0" borderId="0" xfId="0" applyNumberFormat="1" applyFont="1" applyFill="1" applyAlignment="1">
      <alignment horizontal="center" vertical="center"/>
    </xf>
    <xf numFmtId="181" fontId="0" fillId="0" borderId="20" xfId="0" applyNumberFormat="1" applyFont="1" applyFill="1" applyBorder="1" applyAlignment="1">
      <alignment horizontal="center" vertical="center"/>
    </xf>
    <xf numFmtId="183" fontId="0" fillId="0" borderId="0" xfId="0" applyNumberFormat="1" applyFont="1" applyFill="1" applyBorder="1" applyAlignment="1">
      <alignment vertical="center"/>
    </xf>
    <xf numFmtId="183" fontId="0" fillId="0" borderId="0" xfId="0" applyNumberFormat="1" applyFont="1" applyFill="1" applyBorder="1" applyAlignment="1">
      <alignment horizontal="right" vertical="center"/>
    </xf>
    <xf numFmtId="192" fontId="3" fillId="0" borderId="0" xfId="0" applyNumberFormat="1" applyFont="1" applyFill="1" applyAlignment="1">
      <alignment horizontal="right" vertical="center"/>
    </xf>
    <xf numFmtId="192" fontId="3" fillId="0" borderId="20" xfId="0" applyNumberFormat="1" applyFont="1" applyFill="1" applyBorder="1" applyAlignment="1">
      <alignment horizontal="right" vertical="center"/>
    </xf>
    <xf numFmtId="192" fontId="0" fillId="0" borderId="0" xfId="0" applyNumberFormat="1" applyFill="1" applyBorder="1" applyAlignment="1">
      <alignment horizontal="right" vertical="center"/>
    </xf>
    <xf numFmtId="192" fontId="0" fillId="0" borderId="20" xfId="0" applyNumberFormat="1" applyFill="1" applyBorder="1" applyAlignment="1">
      <alignment horizontal="right" vertical="center"/>
    </xf>
    <xf numFmtId="0" fontId="0" fillId="0" borderId="12" xfId="0" applyFill="1" applyBorder="1" applyAlignment="1">
      <alignment horizontal="center" vertical="center"/>
    </xf>
    <xf numFmtId="0" fontId="0" fillId="0" borderId="93" xfId="0" applyFill="1" applyBorder="1" applyAlignment="1">
      <alignment horizontal="center" vertical="center"/>
    </xf>
    <xf numFmtId="181" fontId="0" fillId="0" borderId="13" xfId="0" applyNumberFormat="1" applyFill="1" applyBorder="1" applyAlignment="1">
      <alignment horizontal="center" vertical="center"/>
    </xf>
    <xf numFmtId="181" fontId="0" fillId="0" borderId="49" xfId="0" applyNumberFormat="1" applyFill="1" applyBorder="1" applyAlignment="1">
      <alignment horizontal="center" vertical="center"/>
    </xf>
    <xf numFmtId="184" fontId="0" fillId="0" borderId="13" xfId="0" applyNumberFormat="1" applyFill="1" applyBorder="1" applyAlignment="1">
      <alignment horizontal="center" vertical="center"/>
    </xf>
    <xf numFmtId="184" fontId="0" fillId="0" borderId="49" xfId="0" applyNumberFormat="1" applyFill="1" applyBorder="1" applyAlignment="1">
      <alignment horizontal="center" vertical="center"/>
    </xf>
    <xf numFmtId="200" fontId="0" fillId="0" borderId="14" xfId="0" applyNumberFormat="1" applyFont="1" applyFill="1" applyBorder="1" applyAlignment="1">
      <alignment horizontal="center" vertical="center"/>
    </xf>
    <xf numFmtId="200" fontId="0" fillId="0" borderId="77" xfId="0" applyNumberFormat="1" applyFont="1" applyFill="1" applyBorder="1" applyAlignment="1">
      <alignment horizontal="center" vertical="center"/>
    </xf>
    <xf numFmtId="200" fontId="0" fillId="0" borderId="0" xfId="0" applyNumberFormat="1" applyFont="1" applyFill="1" applyBorder="1" applyAlignment="1">
      <alignment horizontal="center" vertical="center"/>
    </xf>
    <xf numFmtId="200" fontId="0" fillId="0" borderId="20" xfId="0" applyNumberFormat="1" applyFont="1" applyFill="1" applyBorder="1" applyAlignment="1">
      <alignment horizontal="center" vertical="center"/>
    </xf>
    <xf numFmtId="177" fontId="3" fillId="0" borderId="13" xfId="0" applyNumberFormat="1" applyFont="1" applyFill="1" applyBorder="1" applyAlignment="1">
      <alignment vertical="center"/>
    </xf>
    <xf numFmtId="177" fontId="0" fillId="0" borderId="13" xfId="0" applyNumberFormat="1" applyFont="1" applyFill="1" applyBorder="1" applyAlignment="1">
      <alignment vertical="center"/>
    </xf>
    <xf numFmtId="0" fontId="0" fillId="0" borderId="121"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88" xfId="0" applyFont="1" applyFill="1" applyBorder="1" applyAlignment="1">
      <alignment horizontal="center" vertical="center"/>
    </xf>
    <xf numFmtId="189" fontId="0" fillId="0" borderId="14" xfId="0" applyNumberFormat="1" applyFont="1" applyFill="1" applyBorder="1" applyAlignment="1">
      <alignment horizontal="right" vertical="center"/>
    </xf>
    <xf numFmtId="191" fontId="0" fillId="0" borderId="13" xfId="0" applyNumberFormat="1" applyFill="1" applyBorder="1" applyAlignment="1">
      <alignment horizontal="right" vertical="center"/>
    </xf>
    <xf numFmtId="191" fontId="0" fillId="0" borderId="49" xfId="0" applyNumberFormat="1" applyFill="1" applyBorder="1" applyAlignment="1">
      <alignment horizontal="right" vertical="center"/>
    </xf>
    <xf numFmtId="198" fontId="0" fillId="0" borderId="0" xfId="0" applyNumberFormat="1" applyFill="1" applyBorder="1" applyAlignment="1">
      <alignment horizontal="right" vertical="center"/>
    </xf>
    <xf numFmtId="198" fontId="0" fillId="0" borderId="20" xfId="0" applyNumberFormat="1" applyFill="1" applyBorder="1" applyAlignment="1">
      <alignment horizontal="right" vertical="center"/>
    </xf>
    <xf numFmtId="0" fontId="0" fillId="0" borderId="12" xfId="0" applyFill="1" applyBorder="1" applyAlignment="1">
      <alignment horizontal="distributed" vertical="center" justifyLastLine="1"/>
    </xf>
    <xf numFmtId="0" fontId="0" fillId="0" borderId="23" xfId="0" applyFont="1" applyFill="1" applyBorder="1" applyAlignment="1">
      <alignment horizontal="distributed" vertical="center" justifyLastLine="1"/>
    </xf>
    <xf numFmtId="0" fontId="0" fillId="0" borderId="119" xfId="0" applyFill="1" applyBorder="1" applyAlignment="1">
      <alignment horizontal="center" vertical="center"/>
    </xf>
    <xf numFmtId="0" fontId="3" fillId="0" borderId="12" xfId="0" applyFont="1" applyFill="1" applyBorder="1" applyAlignment="1">
      <alignment horizontal="distributed" vertical="center" justifyLastLine="1"/>
    </xf>
    <xf numFmtId="0" fontId="3" fillId="0" borderId="23" xfId="0" applyFont="1" applyFill="1" applyBorder="1" applyAlignment="1">
      <alignment horizontal="distributed" vertical="center" justifyLastLine="1"/>
    </xf>
    <xf numFmtId="182" fontId="0" fillId="0" borderId="14" xfId="0" applyNumberFormat="1" applyFill="1" applyBorder="1" applyAlignment="1">
      <alignment horizontal="right" vertical="center"/>
    </xf>
    <xf numFmtId="182" fontId="0" fillId="0" borderId="0" xfId="0" applyNumberFormat="1" applyFont="1" applyFill="1" applyBorder="1" applyAlignment="1">
      <alignment horizontal="right" vertical="center"/>
    </xf>
    <xf numFmtId="0" fontId="0" fillId="0" borderId="118" xfId="0" applyFill="1" applyBorder="1" applyAlignment="1">
      <alignment horizontal="distributed" vertical="center" justifyLastLine="1"/>
    </xf>
    <xf numFmtId="0" fontId="0" fillId="0" borderId="19" xfId="0" applyFont="1" applyFill="1" applyBorder="1" applyAlignment="1">
      <alignment horizontal="distributed" vertical="center" justifyLastLine="1"/>
    </xf>
    <xf numFmtId="177" fontId="0" fillId="0" borderId="14" xfId="0" applyNumberFormat="1" applyFont="1" applyFill="1" applyBorder="1" applyAlignment="1">
      <alignment vertical="center"/>
    </xf>
    <xf numFmtId="198" fontId="3" fillId="0" borderId="0" xfId="0" applyNumberFormat="1" applyFont="1" applyFill="1" applyBorder="1" applyAlignment="1">
      <alignment horizontal="right" vertical="center"/>
    </xf>
    <xf numFmtId="198" fontId="3" fillId="0" borderId="20"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98" fontId="0" fillId="0" borderId="20" xfId="0" applyNumberFormat="1" applyFont="1" applyFill="1" applyBorder="1" applyAlignment="1">
      <alignment horizontal="right" vertical="center"/>
    </xf>
    <xf numFmtId="192" fontId="0" fillId="0" borderId="77" xfId="0" applyNumberFormat="1" applyFont="1" applyFill="1" applyBorder="1" applyAlignment="1">
      <alignment horizontal="right" vertical="center"/>
    </xf>
    <xf numFmtId="177" fontId="0" fillId="0" borderId="0" xfId="0" applyNumberFormat="1" applyFont="1" applyFill="1" applyAlignment="1">
      <alignment horizontal="right" vertical="center"/>
    </xf>
    <xf numFmtId="177" fontId="0" fillId="0" borderId="20" xfId="0" applyNumberFormat="1" applyFont="1" applyFill="1" applyBorder="1" applyAlignment="1">
      <alignment horizontal="right" vertical="center"/>
    </xf>
    <xf numFmtId="0" fontId="0" fillId="0" borderId="0" xfId="0" applyFill="1" applyAlignment="1">
      <alignment horizontal="right" vertical="center"/>
    </xf>
    <xf numFmtId="189" fontId="0" fillId="0" borderId="0" xfId="0" applyNumberFormat="1" applyFont="1" applyFill="1" applyBorder="1" applyAlignment="1">
      <alignment horizontal="right" vertical="center"/>
    </xf>
    <xf numFmtId="198" fontId="0" fillId="0" borderId="14" xfId="0" applyNumberFormat="1" applyFont="1" applyFill="1" applyBorder="1" applyAlignment="1">
      <alignment horizontal="right" vertical="center"/>
    </xf>
    <xf numFmtId="198" fontId="0" fillId="0" borderId="77" xfId="0" applyNumberFormat="1" applyFont="1" applyFill="1" applyBorder="1" applyAlignment="1">
      <alignment horizontal="right" vertical="center"/>
    </xf>
    <xf numFmtId="189" fontId="3"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shrinkToFit="1"/>
    </xf>
    <xf numFmtId="176" fontId="4" fillId="0" borderId="42" xfId="0" applyNumberFormat="1" applyFont="1" applyFill="1" applyBorder="1" applyAlignment="1">
      <alignment horizontal="right" vertical="center" shrinkToFit="1"/>
    </xf>
    <xf numFmtId="0" fontId="4" fillId="0" borderId="42" xfId="0" applyFont="1" applyFill="1" applyBorder="1" applyAlignment="1">
      <alignment horizontal="right" vertical="center"/>
    </xf>
    <xf numFmtId="0" fontId="4" fillId="0" borderId="0" xfId="0" applyFont="1" applyFill="1" applyBorder="1" applyAlignment="1">
      <alignment horizontal="right" vertical="center"/>
    </xf>
    <xf numFmtId="189" fontId="4" fillId="0" borderId="14" xfId="0" applyNumberFormat="1" applyFont="1" applyFill="1" applyBorder="1" applyAlignment="1">
      <alignment horizontal="right" vertical="center"/>
    </xf>
    <xf numFmtId="189" fontId="4" fillId="0" borderId="42"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189" fontId="4" fillId="0" borderId="0" xfId="0" applyNumberFormat="1" applyFont="1" applyFill="1" applyBorder="1" applyAlignment="1">
      <alignment horizontal="right" vertical="center"/>
    </xf>
    <xf numFmtId="0" fontId="10" fillId="0" borderId="0" xfId="0" applyFont="1" applyFill="1" applyBorder="1" applyAlignment="1">
      <alignment horizontal="right" vertical="center"/>
    </xf>
    <xf numFmtId="176" fontId="4" fillId="0" borderId="14" xfId="0" applyNumberFormat="1" applyFont="1" applyFill="1" applyBorder="1" applyAlignment="1">
      <alignment horizontal="right" vertical="center" shrinkToFit="1"/>
    </xf>
    <xf numFmtId="176" fontId="4" fillId="0" borderId="14" xfId="0" applyNumberFormat="1" applyFont="1" applyFill="1" applyBorder="1" applyAlignment="1">
      <alignment horizontal="right" vertical="center"/>
    </xf>
    <xf numFmtId="0" fontId="0" fillId="0" borderId="105" xfId="0" applyFill="1" applyBorder="1" applyAlignment="1">
      <alignment horizontal="center" vertical="center"/>
    </xf>
    <xf numFmtId="0" fontId="0" fillId="0" borderId="107" xfId="0" applyFont="1" applyFill="1" applyBorder="1" applyAlignment="1">
      <alignment horizontal="center" vertical="center" shrinkToFit="1"/>
    </xf>
    <xf numFmtId="0" fontId="8" fillId="0" borderId="107"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186" fontId="4" fillId="0" borderId="0" xfId="0" applyNumberFormat="1" applyFont="1" applyFill="1" applyBorder="1" applyAlignment="1">
      <alignment vertical="center" shrinkToFit="1"/>
    </xf>
    <xf numFmtId="189" fontId="4" fillId="0" borderId="0" xfId="0" applyNumberFormat="1" applyFont="1" applyFill="1" applyBorder="1" applyAlignment="1">
      <alignment vertical="center" shrinkToFit="1"/>
    </xf>
    <xf numFmtId="181" fontId="4" fillId="0" borderId="20" xfId="0" applyNumberFormat="1" applyFont="1" applyFill="1" applyBorder="1" applyAlignment="1">
      <alignment vertical="center" shrinkToFit="1"/>
    </xf>
    <xf numFmtId="181" fontId="4" fillId="0" borderId="44" xfId="0" applyNumberFormat="1" applyFont="1" applyFill="1" applyBorder="1" applyAlignment="1">
      <alignment vertical="center" shrinkToFit="1"/>
    </xf>
    <xf numFmtId="177" fontId="4" fillId="0" borderId="0" xfId="0" applyNumberFormat="1" applyFont="1" applyFill="1" applyBorder="1" applyAlignment="1">
      <alignment horizontal="right" vertical="center" shrinkToFit="1"/>
    </xf>
    <xf numFmtId="181" fontId="4" fillId="0" borderId="0" xfId="0" applyNumberFormat="1" applyFont="1" applyFill="1" applyBorder="1" applyAlignment="1">
      <alignment horizontal="right" vertical="center" shrinkToFit="1"/>
    </xf>
    <xf numFmtId="0" fontId="0" fillId="0" borderId="15"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86" fontId="4" fillId="0" borderId="42" xfId="0" applyNumberFormat="1" applyFont="1" applyFill="1" applyBorder="1" applyAlignment="1">
      <alignment vertical="center" shrinkToFit="1"/>
    </xf>
    <xf numFmtId="189" fontId="4" fillId="0" borderId="42" xfId="0" applyNumberFormat="1" applyFont="1" applyFill="1" applyBorder="1" applyAlignment="1">
      <alignment vertical="center" shrinkToFit="1"/>
    </xf>
    <xf numFmtId="0" fontId="0" fillId="0" borderId="108"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186" fontId="10" fillId="0" borderId="0" xfId="0" applyNumberFormat="1" applyFont="1" applyFill="1" applyBorder="1" applyAlignment="1">
      <alignment horizontal="right" vertical="center" shrinkToFit="1"/>
    </xf>
    <xf numFmtId="181" fontId="4" fillId="0" borderId="78" xfId="0" applyNumberFormat="1" applyFont="1" applyFill="1" applyBorder="1" applyAlignment="1">
      <alignment vertical="center" shrinkToFit="1"/>
    </xf>
    <xf numFmtId="181" fontId="4" fillId="0" borderId="47" xfId="0" applyNumberFormat="1" applyFont="1" applyFill="1" applyBorder="1" applyAlignment="1">
      <alignment vertical="center" shrinkToFit="1"/>
    </xf>
    <xf numFmtId="177" fontId="4" fillId="0" borderId="42" xfId="0" applyNumberFormat="1" applyFont="1" applyFill="1" applyBorder="1" applyAlignment="1">
      <alignment horizontal="right" vertical="center" shrinkToFit="1"/>
    </xf>
    <xf numFmtId="181" fontId="4" fillId="0" borderId="42" xfId="0" applyNumberFormat="1" applyFont="1" applyFill="1" applyBorder="1" applyAlignment="1">
      <alignment horizontal="right" vertical="center" shrinkToFit="1"/>
    </xf>
    <xf numFmtId="181" fontId="4" fillId="0" borderId="0" xfId="0" applyNumberFormat="1" applyFont="1" applyFill="1" applyBorder="1" applyAlignment="1">
      <alignment vertical="center" shrinkToFit="1"/>
    </xf>
    <xf numFmtId="186"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186" fontId="4" fillId="0" borderId="0" xfId="0" applyNumberFormat="1" applyFont="1" applyFill="1" applyBorder="1" applyAlignment="1">
      <alignment horizontal="right" vertical="center"/>
    </xf>
    <xf numFmtId="189" fontId="4" fillId="0" borderId="44" xfId="0" applyNumberFormat="1" applyFont="1" applyFill="1" applyBorder="1" applyAlignment="1">
      <alignment horizontal="right" vertical="center"/>
    </xf>
    <xf numFmtId="189" fontId="10" fillId="0" borderId="20" xfId="0" applyNumberFormat="1" applyFont="1" applyFill="1" applyBorder="1" applyAlignment="1">
      <alignment horizontal="right" vertical="center" shrinkToFit="1"/>
    </xf>
    <xf numFmtId="189" fontId="10" fillId="0" borderId="44" xfId="0" applyNumberFormat="1" applyFont="1" applyFill="1" applyBorder="1" applyAlignment="1">
      <alignment horizontal="right" vertical="center" shrinkToFit="1"/>
    </xf>
    <xf numFmtId="177" fontId="10" fillId="0" borderId="0" xfId="0" applyNumberFormat="1" applyFont="1" applyFill="1" applyBorder="1" applyAlignment="1">
      <alignment horizontal="right" vertical="center" shrinkToFit="1"/>
    </xf>
    <xf numFmtId="181" fontId="10" fillId="0" borderId="0" xfId="0" applyNumberFormat="1" applyFont="1" applyFill="1" applyBorder="1" applyAlignment="1">
      <alignment horizontal="right" vertical="center" shrinkToFit="1"/>
    </xf>
    <xf numFmtId="189" fontId="4" fillId="0" borderId="20" xfId="0" applyNumberFormat="1" applyFont="1" applyFill="1" applyBorder="1" applyAlignment="1">
      <alignment horizontal="right" vertical="center"/>
    </xf>
    <xf numFmtId="180" fontId="4" fillId="0" borderId="0" xfId="0" applyNumberFormat="1" applyFont="1" applyFill="1" applyBorder="1" applyAlignment="1">
      <alignment horizontal="right" vertical="center"/>
    </xf>
    <xf numFmtId="180" fontId="4" fillId="0" borderId="20" xfId="0" applyNumberFormat="1" applyFont="1" applyFill="1" applyBorder="1" applyAlignment="1">
      <alignment horizontal="right" vertical="center"/>
    </xf>
    <xf numFmtId="180" fontId="4" fillId="0" borderId="44" xfId="0" applyNumberFormat="1" applyFont="1" applyFill="1" applyBorder="1" applyAlignment="1">
      <alignment horizontal="right" vertical="center"/>
    </xf>
    <xf numFmtId="180" fontId="4" fillId="0" borderId="0" xfId="0" applyNumberFormat="1" applyFont="1" applyFill="1" applyBorder="1" applyAlignment="1">
      <alignment horizontal="right" vertical="center" shrinkToFit="1"/>
    </xf>
    <xf numFmtId="189" fontId="10" fillId="0" borderId="0" xfId="0" applyNumberFormat="1" applyFont="1" applyFill="1" applyBorder="1" applyAlignment="1">
      <alignment horizontal="right" vertical="center" shrinkToFit="1"/>
    </xf>
    <xf numFmtId="186" fontId="4" fillId="0" borderId="14" xfId="0" applyNumberFormat="1" applyFont="1" applyFill="1" applyBorder="1" applyAlignment="1" applyProtection="1">
      <alignment horizontal="right" vertical="center"/>
    </xf>
    <xf numFmtId="186" fontId="4" fillId="0" borderId="14" xfId="0" applyNumberFormat="1" applyFont="1" applyFill="1" applyBorder="1" applyAlignment="1">
      <alignment horizontal="right" vertical="center"/>
    </xf>
    <xf numFmtId="180" fontId="4" fillId="0" borderId="14" xfId="0" applyNumberFormat="1" applyFont="1" applyFill="1" applyBorder="1" applyAlignment="1">
      <alignment horizontal="right" vertical="center"/>
    </xf>
    <xf numFmtId="189" fontId="4" fillId="0" borderId="83" xfId="0" applyNumberFormat="1" applyFont="1" applyFill="1" applyBorder="1" applyAlignment="1">
      <alignment horizontal="right" vertical="center"/>
    </xf>
    <xf numFmtId="180" fontId="4" fillId="0" borderId="14" xfId="0" applyNumberFormat="1" applyFont="1" applyFill="1" applyBorder="1" applyAlignment="1">
      <alignment horizontal="right" vertical="center" shrinkToFit="1"/>
    </xf>
    <xf numFmtId="0" fontId="3" fillId="0" borderId="82" xfId="0" applyFont="1" applyFill="1" applyBorder="1" applyAlignment="1">
      <alignment horizontal="center" vertical="center" shrinkToFit="1"/>
    </xf>
    <xf numFmtId="191" fontId="10" fillId="0" borderId="0" xfId="0" applyNumberFormat="1" applyFont="1" applyFill="1" applyBorder="1" applyAlignment="1">
      <alignment horizontal="right" vertical="center"/>
    </xf>
    <xf numFmtId="0" fontId="3" fillId="0" borderId="127" xfId="0" applyFont="1" applyFill="1" applyBorder="1" applyAlignment="1">
      <alignment horizontal="center" vertical="center" shrinkToFit="1"/>
    </xf>
    <xf numFmtId="0" fontId="3" fillId="0" borderId="1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3" fillId="0" borderId="129" xfId="0" applyFont="1" applyFill="1" applyBorder="1" applyAlignment="1">
      <alignment horizontal="center" vertical="center" shrinkToFit="1"/>
    </xf>
    <xf numFmtId="0" fontId="4" fillId="0" borderId="122" xfId="0" applyFont="1" applyFill="1" applyBorder="1" applyAlignment="1">
      <alignment horizontal="center" vertical="center"/>
    </xf>
    <xf numFmtId="0" fontId="4" fillId="0" borderId="123"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36" xfId="0" applyFont="1" applyFill="1" applyBorder="1" applyAlignment="1">
      <alignment horizontal="center" vertical="center"/>
    </xf>
    <xf numFmtId="0" fontId="10" fillId="0" borderId="42" xfId="0" applyFont="1" applyFill="1" applyBorder="1" applyAlignment="1">
      <alignment horizontal="right" vertical="center"/>
    </xf>
    <xf numFmtId="184" fontId="10" fillId="0" borderId="0" xfId="0" applyNumberFormat="1" applyFont="1" applyFill="1" applyBorder="1" applyAlignment="1">
      <alignment horizontal="right" vertical="center"/>
    </xf>
    <xf numFmtId="189" fontId="4" fillId="0" borderId="44" xfId="0" applyNumberFormat="1" applyFont="1" applyFill="1" applyBorder="1" applyAlignment="1">
      <alignment vertical="center" shrinkToFit="1"/>
    </xf>
    <xf numFmtId="0" fontId="8" fillId="0" borderId="32"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15" fillId="0" borderId="108" xfId="0" applyFont="1" applyFill="1" applyBorder="1" applyAlignment="1">
      <alignment horizontal="center" vertical="center"/>
    </xf>
    <xf numFmtId="0" fontId="15" fillId="0" borderId="37" xfId="0" applyFont="1" applyFill="1" applyBorder="1" applyAlignment="1">
      <alignment horizontal="center" vertical="center"/>
    </xf>
    <xf numFmtId="179" fontId="8" fillId="0" borderId="0" xfId="0" applyNumberFormat="1" applyFont="1" applyFill="1" applyBorder="1" applyAlignment="1">
      <alignment horizontal="right" vertical="center"/>
    </xf>
    <xf numFmtId="189" fontId="3" fillId="0" borderId="14" xfId="0" applyNumberFormat="1" applyFont="1" applyFill="1" applyBorder="1" applyAlignment="1">
      <alignment horizontal="right" vertical="center"/>
    </xf>
    <xf numFmtId="189" fontId="8" fillId="0" borderId="42" xfId="0" applyNumberFormat="1" applyFont="1" applyFill="1" applyBorder="1" applyAlignment="1">
      <alignment horizontal="right" vertical="center"/>
    </xf>
    <xf numFmtId="182" fontId="3" fillId="0" borderId="77" xfId="0" applyNumberFormat="1" applyFont="1" applyFill="1" applyBorder="1" applyAlignment="1">
      <alignment horizontal="right" vertical="center"/>
    </xf>
    <xf numFmtId="182" fontId="3" fillId="0" borderId="83" xfId="0" applyNumberFormat="1" applyFont="1" applyFill="1" applyBorder="1" applyAlignment="1">
      <alignment horizontal="right" vertical="center"/>
    </xf>
    <xf numFmtId="179" fontId="8" fillId="0" borderId="14" xfId="0" applyNumberFormat="1" applyFont="1" applyFill="1" applyBorder="1" applyAlignment="1">
      <alignment horizontal="right" vertical="center"/>
    </xf>
    <xf numFmtId="189" fontId="8" fillId="0" borderId="0" xfId="0" applyNumberFormat="1" applyFont="1" applyFill="1" applyBorder="1" applyAlignment="1">
      <alignment horizontal="right" vertical="center"/>
    </xf>
    <xf numFmtId="182" fontId="3" fillId="0" borderId="78" xfId="0" applyNumberFormat="1" applyFont="1" applyFill="1" applyBorder="1" applyAlignment="1">
      <alignment horizontal="right" vertical="center"/>
    </xf>
    <xf numFmtId="182" fontId="3" fillId="0" borderId="47" xfId="0" applyNumberFormat="1" applyFont="1" applyFill="1" applyBorder="1" applyAlignment="1">
      <alignment horizontal="right" vertical="center"/>
    </xf>
    <xf numFmtId="182" fontId="3" fillId="0" borderId="20" xfId="0" applyNumberFormat="1" applyFont="1" applyFill="1" applyBorder="1" applyAlignment="1">
      <alignment horizontal="right" vertical="center"/>
    </xf>
    <xf numFmtId="182" fontId="3" fillId="0" borderId="44" xfId="0" applyNumberFormat="1" applyFont="1" applyFill="1" applyBorder="1" applyAlignment="1">
      <alignment horizontal="right" vertical="center"/>
    </xf>
    <xf numFmtId="179" fontId="8" fillId="0" borderId="42" xfId="0" applyNumberFormat="1" applyFont="1" applyFill="1" applyBorder="1" applyAlignment="1">
      <alignment horizontal="right" vertical="center"/>
    </xf>
    <xf numFmtId="195" fontId="8" fillId="0" borderId="42" xfId="0" applyNumberFormat="1" applyFont="1" applyFill="1" applyBorder="1" applyAlignment="1">
      <alignment horizontal="right" vertical="center"/>
    </xf>
    <xf numFmtId="189" fontId="3" fillId="0" borderId="42" xfId="0" applyNumberFormat="1" applyFont="1" applyFill="1" applyBorder="1" applyAlignment="1">
      <alignment horizontal="right" vertical="center"/>
    </xf>
    <xf numFmtId="189" fontId="8" fillId="0" borderId="14" xfId="0" applyNumberFormat="1" applyFont="1" applyFill="1" applyBorder="1" applyAlignment="1">
      <alignment horizontal="right" vertical="center"/>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8" fillId="0" borderId="107" xfId="0" applyFont="1" applyFill="1" applyBorder="1" applyAlignment="1">
      <alignment horizontal="center" vertical="center"/>
    </xf>
    <xf numFmtId="0" fontId="8" fillId="0" borderId="36" xfId="0" applyFont="1" applyFill="1" applyBorder="1" applyAlignment="1">
      <alignment vertical="center"/>
    </xf>
    <xf numFmtId="0" fontId="8" fillId="0" borderId="32" xfId="0" applyFont="1" applyFill="1" applyBorder="1" applyAlignment="1">
      <alignment vertical="center"/>
    </xf>
    <xf numFmtId="0" fontId="8" fillId="0" borderId="9" xfId="0" applyFont="1" applyFill="1" applyBorder="1" applyAlignment="1">
      <alignment horizontal="center" vertical="center"/>
    </xf>
    <xf numFmtId="0" fontId="8" fillId="0" borderId="33" xfId="0" applyFont="1" applyFill="1" applyBorder="1" applyAlignment="1">
      <alignment vertical="center"/>
    </xf>
    <xf numFmtId="181" fontId="0" fillId="0" borderId="42" xfId="0" applyNumberFormat="1" applyFont="1" applyFill="1" applyBorder="1" applyAlignment="1">
      <alignment horizontal="right" vertical="center"/>
    </xf>
    <xf numFmtId="181" fontId="0" fillId="0" borderId="42" xfId="0" applyNumberFormat="1" applyFill="1" applyBorder="1" applyAlignment="1">
      <alignment horizontal="right" vertical="center"/>
    </xf>
    <xf numFmtId="181" fontId="0" fillId="0" borderId="78" xfId="0" applyNumberFormat="1" applyFont="1" applyFill="1" applyBorder="1" applyAlignment="1">
      <alignment horizontal="right" vertical="center"/>
    </xf>
    <xf numFmtId="181" fontId="0" fillId="0" borderId="47" xfId="0" applyNumberFormat="1" applyFont="1" applyFill="1" applyBorder="1" applyAlignment="1">
      <alignment horizontal="right" vertical="center"/>
    </xf>
    <xf numFmtId="0" fontId="15" fillId="0" borderId="10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4" xfId="0" applyFont="1" applyFill="1" applyBorder="1" applyAlignment="1">
      <alignment horizontal="center" vertical="center"/>
    </xf>
    <xf numFmtId="179" fontId="0" fillId="0" borderId="20" xfId="0" applyNumberFormat="1" applyFont="1" applyFill="1" applyBorder="1" applyAlignment="1">
      <alignment horizontal="right" vertical="center"/>
    </xf>
    <xf numFmtId="179" fontId="0" fillId="0" borderId="44" xfId="0" applyNumberFormat="1" applyFont="1" applyFill="1" applyBorder="1" applyAlignment="1">
      <alignment horizontal="right" vertical="center"/>
    </xf>
    <xf numFmtId="189" fontId="3" fillId="0" borderId="20" xfId="0" applyNumberFormat="1" applyFont="1" applyFill="1" applyBorder="1" applyAlignment="1">
      <alignment horizontal="right" vertical="center"/>
    </xf>
    <xf numFmtId="189" fontId="3" fillId="0" borderId="44" xfId="0" applyNumberFormat="1" applyFont="1" applyFill="1" applyBorder="1" applyAlignment="1">
      <alignment horizontal="right" vertical="center"/>
    </xf>
    <xf numFmtId="189" fontId="0" fillId="0" borderId="20" xfId="0" applyNumberFormat="1" applyFont="1" applyFill="1" applyBorder="1" applyAlignment="1">
      <alignment horizontal="right" vertical="center"/>
    </xf>
    <xf numFmtId="189" fontId="0" fillId="0" borderId="44" xfId="0" applyNumberFormat="1" applyFont="1" applyFill="1" applyBorder="1" applyAlignment="1">
      <alignment horizontal="right" vertical="center"/>
    </xf>
    <xf numFmtId="179" fontId="0" fillId="0" borderId="83" xfId="0" applyNumberFormat="1" applyFont="1" applyFill="1" applyBorder="1" applyAlignment="1">
      <alignment horizontal="right" vertical="center"/>
    </xf>
    <xf numFmtId="0" fontId="0" fillId="0" borderId="33" xfId="0" applyFont="1" applyFill="1" applyBorder="1" applyAlignment="1">
      <alignment horizontal="center" vertical="center"/>
    </xf>
    <xf numFmtId="193" fontId="0" fillId="0" borderId="12" xfId="0" applyNumberFormat="1" applyFont="1" applyFill="1" applyBorder="1" applyAlignment="1">
      <alignment horizontal="center" vertical="center"/>
    </xf>
    <xf numFmtId="189" fontId="0" fillId="0" borderId="0" xfId="0" applyNumberFormat="1" applyFill="1" applyBorder="1" applyAlignment="1">
      <alignment horizontal="right" vertical="center"/>
    </xf>
    <xf numFmtId="0" fontId="0" fillId="0" borderId="15" xfId="0" applyFont="1" applyFill="1" applyBorder="1" applyAlignment="1">
      <alignment horizontal="center" vertical="center"/>
    </xf>
    <xf numFmtId="179" fontId="0" fillId="0" borderId="42" xfId="0" applyNumberFormat="1" applyFont="1" applyFill="1" applyBorder="1" applyAlignment="1">
      <alignment vertical="center"/>
    </xf>
    <xf numFmtId="189" fontId="0" fillId="0" borderId="14" xfId="0" applyNumberFormat="1" applyFill="1" applyBorder="1" applyAlignment="1">
      <alignment horizontal="right" vertical="center"/>
    </xf>
    <xf numFmtId="178" fontId="8" fillId="0" borderId="20" xfId="0" applyNumberFormat="1" applyFont="1" applyFill="1" applyBorder="1" applyAlignment="1">
      <alignment horizontal="right" vertical="center"/>
    </xf>
    <xf numFmtId="178" fontId="8" fillId="0" borderId="44" xfId="0" applyNumberFormat="1" applyFont="1" applyFill="1" applyBorder="1" applyAlignment="1">
      <alignment horizontal="right" vertical="center"/>
    </xf>
    <xf numFmtId="178" fontId="8" fillId="0" borderId="78" xfId="0" applyNumberFormat="1" applyFont="1" applyFill="1" applyBorder="1" applyAlignment="1">
      <alignment horizontal="right" vertical="center"/>
    </xf>
    <xf numFmtId="178" fontId="8" fillId="0" borderId="47" xfId="0" applyNumberFormat="1" applyFont="1" applyFill="1" applyBorder="1" applyAlignment="1">
      <alignment horizontal="right" vertical="center"/>
    </xf>
    <xf numFmtId="179" fontId="0" fillId="0" borderId="0" xfId="0" applyNumberFormat="1" applyFont="1" applyFill="1" applyBorder="1" applyAlignment="1">
      <alignment vertical="center"/>
    </xf>
    <xf numFmtId="178" fontId="8" fillId="0" borderId="0" xfId="0" applyNumberFormat="1" applyFont="1" applyFill="1" applyBorder="1" applyAlignment="1">
      <alignment horizontal="right" vertical="center"/>
    </xf>
    <xf numFmtId="178" fontId="8" fillId="0" borderId="42" xfId="0" applyNumberFormat="1" applyFont="1" applyFill="1" applyBorder="1" applyAlignment="1">
      <alignment horizontal="right" vertical="center"/>
    </xf>
    <xf numFmtId="0" fontId="0" fillId="0" borderId="130"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56" xfId="0" applyFont="1" applyFill="1" applyBorder="1" applyAlignment="1">
      <alignment horizontal="center" vertical="center"/>
    </xf>
    <xf numFmtId="201" fontId="3" fillId="0" borderId="0" xfId="0" applyNumberFormat="1" applyFont="1" applyFill="1" applyBorder="1" applyAlignment="1">
      <alignment horizontal="right" vertical="center"/>
    </xf>
    <xf numFmtId="201" fontId="3" fillId="0" borderId="20" xfId="0" applyNumberFormat="1" applyFont="1" applyFill="1" applyBorder="1" applyAlignment="1">
      <alignment horizontal="right" vertical="center"/>
    </xf>
    <xf numFmtId="201" fontId="3" fillId="0" borderId="44" xfId="0" applyNumberFormat="1" applyFont="1" applyFill="1" applyBorder="1" applyAlignment="1">
      <alignment horizontal="right" vertical="center"/>
    </xf>
    <xf numFmtId="201" fontId="8" fillId="0" borderId="0" xfId="0" applyNumberFormat="1" applyFont="1" applyFill="1" applyBorder="1" applyAlignment="1">
      <alignment horizontal="right" vertical="center"/>
    </xf>
    <xf numFmtId="201" fontId="8" fillId="0" borderId="20" xfId="0" applyNumberFormat="1" applyFont="1" applyFill="1" applyBorder="1" applyAlignment="1">
      <alignment horizontal="right" vertical="center"/>
    </xf>
    <xf numFmtId="201" fontId="8" fillId="0" borderId="44" xfId="0" applyNumberFormat="1" applyFont="1" applyFill="1" applyBorder="1" applyAlignment="1">
      <alignment horizontal="right" vertical="center"/>
    </xf>
    <xf numFmtId="201" fontId="8" fillId="0" borderId="14" xfId="0" applyNumberFormat="1" applyFont="1" applyFill="1" applyBorder="1" applyAlignment="1">
      <alignment horizontal="right" vertical="center"/>
    </xf>
    <xf numFmtId="201" fontId="8" fillId="0" borderId="83" xfId="0" applyNumberFormat="1" applyFont="1" applyFill="1" applyBorder="1" applyAlignment="1">
      <alignment horizontal="right" vertical="center"/>
    </xf>
    <xf numFmtId="0" fontId="0" fillId="0" borderId="35"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33" xfId="0" applyFont="1" applyFill="1" applyBorder="1" applyAlignment="1">
      <alignment horizontal="center" vertical="center"/>
    </xf>
    <xf numFmtId="177" fontId="3" fillId="0" borderId="42" xfId="0" applyNumberFormat="1" applyFont="1" applyFill="1" applyBorder="1" applyAlignment="1">
      <alignment horizontal="right" vertical="center" shrinkToFit="1"/>
    </xf>
    <xf numFmtId="177" fontId="3" fillId="0" borderId="45" xfId="0" applyNumberFormat="1" applyFont="1" applyFill="1" applyBorder="1" applyAlignment="1">
      <alignment horizontal="right" vertical="center" shrinkToFit="1"/>
    </xf>
    <xf numFmtId="177" fontId="0" fillId="0" borderId="0" xfId="0" applyNumberFormat="1" applyFont="1" applyFill="1" applyBorder="1" applyAlignment="1">
      <alignment horizontal="right" vertical="center" shrinkToFit="1"/>
    </xf>
    <xf numFmtId="177" fontId="0" fillId="0" borderId="14" xfId="0" applyNumberFormat="1" applyFont="1" applyFill="1" applyBorder="1" applyAlignment="1">
      <alignment horizontal="right" vertical="center" shrinkToFit="1"/>
    </xf>
    <xf numFmtId="181" fontId="0" fillId="0" borderId="49" xfId="0" applyNumberFormat="1" applyFill="1" applyBorder="1" applyAlignment="1">
      <alignment horizontal="right" vertical="center"/>
    </xf>
    <xf numFmtId="181" fontId="0" fillId="0" borderId="20" xfId="0" applyNumberFormat="1" applyFill="1" applyBorder="1" applyAlignment="1">
      <alignment horizontal="right" vertical="center"/>
    </xf>
    <xf numFmtId="0" fontId="0" fillId="0" borderId="17"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1" xfId="0" applyFont="1" applyFill="1" applyBorder="1" applyAlignment="1">
      <alignment horizontal="center" vertical="center"/>
    </xf>
    <xf numFmtId="0" fontId="2" fillId="0" borderId="132" xfId="0" applyFont="1" applyFill="1" applyBorder="1" applyAlignment="1">
      <alignment horizontal="left" vertical="center" wrapText="1"/>
    </xf>
    <xf numFmtId="176" fontId="0" fillId="0" borderId="13" xfId="0" applyNumberFormat="1" applyFill="1" applyBorder="1" applyAlignment="1">
      <alignment horizontal="center" vertical="center"/>
    </xf>
    <xf numFmtId="176" fontId="0" fillId="0" borderId="0" xfId="0" applyNumberFormat="1" applyFill="1" applyBorder="1" applyAlignment="1">
      <alignment horizontal="center" vertical="center"/>
    </xf>
    <xf numFmtId="0" fontId="0" fillId="0" borderId="32" xfId="0" applyFont="1" applyFill="1" applyBorder="1" applyAlignment="1">
      <alignment horizontal="center" vertical="center"/>
    </xf>
    <xf numFmtId="0" fontId="8" fillId="0" borderId="9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14" xfId="0" applyFont="1" applyFill="1" applyBorder="1" applyAlignment="1">
      <alignment horizontal="center" vertical="center"/>
    </xf>
    <xf numFmtId="0" fontId="8" fillId="0" borderId="13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3" xfId="0" applyFont="1" applyFill="1" applyBorder="1" applyAlignment="1">
      <alignment horizontal="center" vertical="center" wrapText="1"/>
    </xf>
    <xf numFmtId="177" fontId="3" fillId="0" borderId="13"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xf numFmtId="201" fontId="0" fillId="0" borderId="44" xfId="0" applyNumberFormat="1" applyFont="1" applyFill="1" applyBorder="1" applyAlignment="1">
      <alignment horizontal="right" vertical="center"/>
    </xf>
    <xf numFmtId="206" fontId="0" fillId="0" borderId="0" xfId="0" applyNumberFormat="1" applyFill="1" applyBorder="1" applyAlignment="1">
      <alignment horizontal="right" vertical="center"/>
    </xf>
    <xf numFmtId="206" fontId="0" fillId="0" borderId="44" xfId="0" applyNumberFormat="1" applyFill="1" applyBorder="1" applyAlignment="1">
      <alignment horizontal="right" vertical="center"/>
    </xf>
    <xf numFmtId="201" fontId="0" fillId="0" borderId="0" xfId="0" applyNumberFormat="1" applyFill="1" applyBorder="1" applyAlignment="1">
      <alignment horizontal="right" vertical="center"/>
    </xf>
    <xf numFmtId="201" fontId="0" fillId="0" borderId="44" xfId="0" applyNumberFormat="1" applyFill="1" applyBorder="1" applyAlignment="1">
      <alignment horizontal="right" vertical="center"/>
    </xf>
    <xf numFmtId="0" fontId="0" fillId="0" borderId="39"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0" xfId="0" applyFill="1" applyBorder="1" applyAlignment="1">
      <alignment horizontal="left" vertical="top"/>
    </xf>
    <xf numFmtId="0" fontId="0" fillId="0" borderId="134" xfId="0" applyFont="1" applyFill="1" applyBorder="1" applyAlignment="1">
      <alignment horizontal="center" vertical="center"/>
    </xf>
    <xf numFmtId="178" fontId="0" fillId="0" borderId="14" xfId="0" applyNumberFormat="1" applyFill="1" applyBorder="1" applyAlignment="1">
      <alignment horizontal="right" vertical="center"/>
    </xf>
    <xf numFmtId="178" fontId="0" fillId="0" borderId="83" xfId="0" applyNumberFormat="1" applyFill="1" applyBorder="1" applyAlignment="1">
      <alignment horizontal="right" vertical="center"/>
    </xf>
    <xf numFmtId="178" fontId="0" fillId="0" borderId="0" xfId="0" applyNumberFormat="1" applyFont="1" applyFill="1" applyBorder="1" applyAlignment="1">
      <alignment horizontal="right" vertical="center"/>
    </xf>
    <xf numFmtId="178" fontId="0" fillId="0" borderId="44" xfId="0" applyNumberFormat="1" applyFont="1" applyFill="1" applyBorder="1" applyAlignment="1">
      <alignment horizontal="right" vertical="center"/>
    </xf>
    <xf numFmtId="206" fontId="0" fillId="0" borderId="42" xfId="0" applyNumberFormat="1" applyFill="1" applyBorder="1" applyAlignment="1">
      <alignment horizontal="right" vertical="center"/>
    </xf>
    <xf numFmtId="206" fontId="0" fillId="0" borderId="47" xfId="0" applyNumberFormat="1" applyFill="1" applyBorder="1" applyAlignment="1">
      <alignment horizontal="right" vertical="center"/>
    </xf>
    <xf numFmtId="201" fontId="0" fillId="0" borderId="14" xfId="0" applyNumberFormat="1" applyFill="1" applyBorder="1" applyAlignment="1">
      <alignment horizontal="right" vertical="center"/>
    </xf>
    <xf numFmtId="201" fontId="0" fillId="0" borderId="83" xfId="0" applyNumberFormat="1" applyFill="1" applyBorder="1" applyAlignment="1">
      <alignment horizontal="right" vertical="center"/>
    </xf>
    <xf numFmtId="204" fontId="0" fillId="0" borderId="0" xfId="0" applyNumberFormat="1" applyFill="1" applyBorder="1" applyAlignment="1">
      <alignment horizontal="right" vertical="center"/>
    </xf>
    <xf numFmtId="204" fontId="0" fillId="0" borderId="44" xfId="0" applyNumberFormat="1" applyFill="1" applyBorder="1" applyAlignment="1">
      <alignment horizontal="right" vertical="center"/>
    </xf>
    <xf numFmtId="204" fontId="0" fillId="0" borderId="0" xfId="0" applyNumberFormat="1" applyFont="1" applyFill="1" applyBorder="1" applyAlignment="1">
      <alignment horizontal="right" vertical="center"/>
    </xf>
    <xf numFmtId="204" fontId="0" fillId="0" borderId="44" xfId="0" applyNumberFormat="1" applyFont="1" applyFill="1" applyBorder="1" applyAlignment="1">
      <alignment horizontal="right" vertical="center"/>
    </xf>
    <xf numFmtId="0" fontId="7" fillId="0" borderId="0" xfId="0" applyFont="1" applyBorder="1" applyAlignment="1">
      <alignment horizontal="center" vertical="center"/>
    </xf>
    <xf numFmtId="0" fontId="0" fillId="0" borderId="0" xfId="0"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6903"/>
          <c:y val="3.2258064516129059E-2"/>
        </c:manualLayout>
      </c:layout>
      <c:spPr>
        <a:noFill/>
        <a:ln w="12700">
          <a:solidFill>
            <a:srgbClr val="000000"/>
          </a:solidFill>
          <a:prstDash val="solid"/>
        </a:ln>
      </c:spPr>
    </c:title>
    <c:plotArea>
      <c:layout>
        <c:manualLayout>
          <c:layoutTarget val="inner"/>
          <c:xMode val="edge"/>
          <c:yMode val="edge"/>
          <c:x val="0.21068279784112737"/>
          <c:y val="0.14516129032258071"/>
          <c:w val="0.7091998406201333"/>
          <c:h val="0.7672811059907837"/>
        </c:manualLayout>
      </c:layout>
      <c:lineChart>
        <c:grouping val="standard"/>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グラフ!$I$7:$L$7</c:f>
              <c:numCache>
                <c:formatCode>#,##0;[Red]\-#,##0</c:formatCode>
                <c:ptCount val="4"/>
                <c:pt idx="0">
                  <c:v>628</c:v>
                </c:pt>
                <c:pt idx="1">
                  <c:v>624</c:v>
                </c:pt>
                <c:pt idx="2">
                  <c:v>612</c:v>
                </c:pt>
                <c:pt idx="3">
                  <c:v>627</c:v>
                </c:pt>
              </c:numCache>
            </c:numRef>
          </c:val>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グラフ!$I$8:$L$8</c:f>
              <c:numCache>
                <c:formatCode>#,##0;[Red]\-#,##0</c:formatCode>
                <c:ptCount val="4"/>
                <c:pt idx="0">
                  <c:v>722</c:v>
                </c:pt>
                <c:pt idx="1">
                  <c:v>741</c:v>
                </c:pt>
                <c:pt idx="2">
                  <c:v>724</c:v>
                </c:pt>
                <c:pt idx="3">
                  <c:v>682</c:v>
                </c:pt>
              </c:numCache>
            </c:numRef>
          </c:val>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グラフ!$I$9:$L$9</c:f>
              <c:numCache>
                <c:formatCode>#,##0;[Red]\-#,##0</c:formatCode>
                <c:ptCount val="4"/>
                <c:pt idx="0">
                  <c:v>715</c:v>
                </c:pt>
                <c:pt idx="1">
                  <c:v>729</c:v>
                </c:pt>
                <c:pt idx="2">
                  <c:v>724</c:v>
                </c:pt>
                <c:pt idx="3">
                  <c:v>724</c:v>
                </c:pt>
              </c:numCache>
            </c:numRef>
          </c:val>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グラフ!$I$10:$L$10</c:f>
              <c:numCache>
                <c:formatCode>#,##0;[Red]\-#,##0</c:formatCode>
                <c:ptCount val="4"/>
                <c:pt idx="0">
                  <c:v>1132</c:v>
                </c:pt>
                <c:pt idx="1">
                  <c:v>1092</c:v>
                </c:pt>
                <c:pt idx="2">
                  <c:v>1063</c:v>
                </c:pt>
                <c:pt idx="3">
                  <c:v>1063</c:v>
                </c:pt>
              </c:numCache>
            </c:numRef>
          </c:val>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グラフ!$I$11:$L$11</c:f>
              <c:numCache>
                <c:formatCode>#,##0;[Red]\-#,##0</c:formatCode>
                <c:ptCount val="4"/>
                <c:pt idx="0">
                  <c:v>651</c:v>
                </c:pt>
                <c:pt idx="1">
                  <c:v>620</c:v>
                </c:pt>
                <c:pt idx="2">
                  <c:v>577</c:v>
                </c:pt>
                <c:pt idx="3">
                  <c:v>577</c:v>
                </c:pt>
              </c:numCache>
            </c:numRef>
          </c:val>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グラフ!$I$12:$L$12</c:f>
              <c:numCache>
                <c:formatCode>#,##0;[Red]\-#,##0</c:formatCode>
                <c:ptCount val="4"/>
                <c:pt idx="0">
                  <c:v>1039</c:v>
                </c:pt>
                <c:pt idx="1">
                  <c:v>1042</c:v>
                </c:pt>
                <c:pt idx="2">
                  <c:v>1038</c:v>
                </c:pt>
                <c:pt idx="3">
                  <c:v>1038</c:v>
                </c:pt>
              </c:numCache>
            </c:numRef>
          </c:val>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グラフ!$I$13:$L$13</c:f>
              <c:numCache>
                <c:formatCode>#,##0;[Red]\-#,##0</c:formatCode>
                <c:ptCount val="4"/>
                <c:pt idx="0">
                  <c:v>717</c:v>
                </c:pt>
                <c:pt idx="1">
                  <c:v>691</c:v>
                </c:pt>
                <c:pt idx="2">
                  <c:v>659</c:v>
                </c:pt>
                <c:pt idx="3">
                  <c:v>659</c:v>
                </c:pt>
              </c:numCache>
            </c:numRef>
          </c:val>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グラフ!$I$14:$L$14</c:f>
              <c:numCache>
                <c:formatCode>#,##0;[Red]\-#,##0</c:formatCode>
                <c:ptCount val="4"/>
                <c:pt idx="0">
                  <c:v>857</c:v>
                </c:pt>
                <c:pt idx="1">
                  <c:v>895</c:v>
                </c:pt>
                <c:pt idx="2">
                  <c:v>872</c:v>
                </c:pt>
                <c:pt idx="3">
                  <c:v>872</c:v>
                </c:pt>
              </c:numCache>
            </c:numRef>
          </c:val>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グラフ!$I$15:$L$15</c:f>
              <c:numCache>
                <c:formatCode>#,##0;[Red]\-#,##0</c:formatCode>
                <c:ptCount val="4"/>
                <c:pt idx="0">
                  <c:v>767</c:v>
                </c:pt>
                <c:pt idx="1">
                  <c:v>778</c:v>
                </c:pt>
                <c:pt idx="2">
                  <c:v>770</c:v>
                </c:pt>
                <c:pt idx="3">
                  <c:v>770</c:v>
                </c:pt>
              </c:numCache>
            </c:numRef>
          </c:val>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グラフ!$I$16:$L$16</c:f>
              <c:numCache>
                <c:formatCode>#,##0;[Red]\-#,##0</c:formatCode>
                <c:ptCount val="4"/>
                <c:pt idx="0">
                  <c:v>746</c:v>
                </c:pt>
                <c:pt idx="1">
                  <c:v>702</c:v>
                </c:pt>
                <c:pt idx="2">
                  <c:v>692</c:v>
                </c:pt>
                <c:pt idx="3">
                  <c:v>692</c:v>
                </c:pt>
              </c:numCache>
            </c:numRef>
          </c:val>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グラフ!$I$17:$L$17</c:f>
              <c:numCache>
                <c:formatCode>#,##0;[Red]\-#,##0</c:formatCode>
                <c:ptCount val="4"/>
                <c:pt idx="0">
                  <c:v>561</c:v>
                </c:pt>
                <c:pt idx="1">
                  <c:v>570</c:v>
                </c:pt>
                <c:pt idx="2">
                  <c:v>538</c:v>
                </c:pt>
                <c:pt idx="3">
                  <c:v>538</c:v>
                </c:pt>
              </c:numCache>
            </c:numRef>
          </c:val>
        </c:ser>
        <c:marker val="1"/>
        <c:axId val="104107008"/>
        <c:axId val="104112896"/>
      </c:lineChart>
      <c:catAx>
        <c:axId val="104107008"/>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112896"/>
        <c:crossesAt val="0"/>
        <c:auto val="1"/>
        <c:lblAlgn val="ctr"/>
        <c:lblOffset val="100"/>
        <c:tickLblSkip val="1"/>
        <c:tickMarkSkip val="1"/>
      </c:catAx>
      <c:valAx>
        <c:axId val="104112896"/>
        <c:scaling>
          <c:orientation val="minMax"/>
          <c:max val="1150"/>
          <c:min val="50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1733E-2"/>
              <c:y val="0.50691244239631339"/>
            </c:manualLayout>
          </c:layout>
          <c:spPr>
            <a:noFill/>
            <a:ln w="25400">
              <a:noFill/>
            </a:ln>
          </c:spPr>
        </c:title>
        <c:numFmt formatCode="#,##0\ ;&quot; -&quot;#,##0\ ;&quot; - &quot;;@\ "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107008"/>
        <c:crosses val="autoZero"/>
        <c:crossBetween val="midCat"/>
        <c:majorUnit val="100"/>
      </c:valAx>
      <c:spPr>
        <a:noFill/>
        <a:ln w="12700">
          <a:solidFill>
            <a:srgbClr val="000000"/>
          </a:solidFill>
          <a:prstDash val="solid"/>
        </a:ln>
      </c:spPr>
    </c:plotArea>
    <c:legend>
      <c:legendPos val="r"/>
      <c:layout>
        <c:manualLayout>
          <c:xMode val="edge"/>
          <c:yMode val="edge"/>
          <c:x val="0.70623238860720983"/>
          <c:y val="0.35714285714285754"/>
          <c:w val="0.21661752221625152"/>
          <c:h val="0.35944700460829476"/>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44474875444"/>
          <c:y val="3.125E-2"/>
        </c:manualLayout>
      </c:layout>
      <c:spPr>
        <a:solidFill>
          <a:srgbClr val="FFFFFF"/>
        </a:solidFill>
        <a:ln w="12700">
          <a:solidFill>
            <a:srgbClr val="000000"/>
          </a:solidFill>
          <a:prstDash val="solid"/>
        </a:ln>
      </c:spPr>
    </c:title>
    <c:plotArea>
      <c:layout>
        <c:manualLayout>
          <c:layoutTarget val="inner"/>
          <c:xMode val="edge"/>
          <c:yMode val="edge"/>
          <c:x val="0.13913082860854997"/>
          <c:y val="0.15625000000000011"/>
          <c:w val="0.82608929486326677"/>
          <c:h val="0.61778846153846212"/>
        </c:manualLayout>
      </c:layout>
      <c:lineChart>
        <c:grouping val="standard"/>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グラフ!$I$38:$M$38</c:f>
              <c:numCache>
                <c:formatCode>#,##0;[Red]#,##0</c:formatCode>
                <c:ptCount val="5"/>
                <c:pt idx="0">
                  <c:v>1193</c:v>
                </c:pt>
                <c:pt idx="1">
                  <c:v>1198</c:v>
                </c:pt>
                <c:pt idx="2">
                  <c:v>1200</c:v>
                </c:pt>
                <c:pt idx="3">
                  <c:v>1200</c:v>
                </c:pt>
                <c:pt idx="4">
                  <c:v>1196</c:v>
                </c:pt>
              </c:numCache>
            </c:numRef>
          </c:val>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グラフ!$I$39:$M$39</c:f>
              <c:numCache>
                <c:formatCode>#,##0;[Red]#,##0</c:formatCode>
                <c:ptCount val="5"/>
                <c:pt idx="0">
                  <c:v>917</c:v>
                </c:pt>
                <c:pt idx="1">
                  <c:v>884</c:v>
                </c:pt>
                <c:pt idx="2">
                  <c:v>881</c:v>
                </c:pt>
                <c:pt idx="3">
                  <c:v>876</c:v>
                </c:pt>
                <c:pt idx="4">
                  <c:v>905</c:v>
                </c:pt>
              </c:numCache>
            </c:numRef>
          </c:val>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グラフ!$I$40:$M$40</c:f>
              <c:numCache>
                <c:formatCode>#,##0;[Red]#,##0</c:formatCode>
                <c:ptCount val="5"/>
                <c:pt idx="0">
                  <c:v>746</c:v>
                </c:pt>
                <c:pt idx="1">
                  <c:v>759</c:v>
                </c:pt>
                <c:pt idx="2">
                  <c:v>730</c:v>
                </c:pt>
                <c:pt idx="3">
                  <c:v>737</c:v>
                </c:pt>
                <c:pt idx="4">
                  <c:v>742</c:v>
                </c:pt>
              </c:numCache>
            </c:numRef>
          </c:val>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グラフ!$I$41:$M$41</c:f>
              <c:numCache>
                <c:formatCode>#,##0;[Red]#,##0</c:formatCode>
                <c:ptCount val="5"/>
                <c:pt idx="0">
                  <c:v>719</c:v>
                </c:pt>
                <c:pt idx="1">
                  <c:v>706</c:v>
                </c:pt>
                <c:pt idx="2">
                  <c:v>692</c:v>
                </c:pt>
                <c:pt idx="3">
                  <c:v>693</c:v>
                </c:pt>
                <c:pt idx="4">
                  <c:v>686</c:v>
                </c:pt>
              </c:numCache>
            </c:numRef>
          </c:val>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グラフ!$I$42:$M$42</c:f>
              <c:numCache>
                <c:formatCode>#,##0;[Red]#,##0</c:formatCode>
                <c:ptCount val="5"/>
                <c:pt idx="0">
                  <c:v>781</c:v>
                </c:pt>
                <c:pt idx="1">
                  <c:v>793</c:v>
                </c:pt>
                <c:pt idx="2">
                  <c:v>779</c:v>
                </c:pt>
                <c:pt idx="3">
                  <c:v>786</c:v>
                </c:pt>
                <c:pt idx="4">
                  <c:v>791</c:v>
                </c:pt>
              </c:numCache>
            </c:numRef>
          </c:val>
        </c:ser>
        <c:ser>
          <c:idx val="5"/>
          <c:order val="5"/>
          <c:tx>
            <c:strRef>
              <c:f>グラフ!$H$43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グラフ!$I$43:$M$43</c:f>
              <c:numCache>
                <c:formatCode>#,##0;[Red]#,##0</c:formatCode>
                <c:ptCount val="5"/>
                <c:pt idx="0">
                  <c:v>623</c:v>
                </c:pt>
                <c:pt idx="1">
                  <c:v>633</c:v>
                </c:pt>
                <c:pt idx="2">
                  <c:v>645</c:v>
                </c:pt>
                <c:pt idx="3">
                  <c:v>645</c:v>
                </c:pt>
                <c:pt idx="4">
                  <c:v>653</c:v>
                </c:pt>
              </c:numCache>
            </c:numRef>
          </c:val>
        </c:ser>
        <c:marker val="1"/>
        <c:axId val="105475072"/>
        <c:axId val="105493632"/>
      </c:lineChart>
      <c:catAx>
        <c:axId val="105475072"/>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493632"/>
        <c:crossesAt val="0"/>
        <c:auto val="1"/>
        <c:lblAlgn val="ctr"/>
        <c:lblOffset val="100"/>
        <c:tickLblSkip val="1"/>
        <c:tickMarkSkip val="1"/>
      </c:catAx>
      <c:valAx>
        <c:axId val="105493632"/>
        <c:scaling>
          <c:orientation val="minMax"/>
          <c:max val="1400"/>
          <c:min val="20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623218836775841"/>
              <c:y val="0.10096153846153855"/>
            </c:manualLayout>
          </c:layout>
          <c:spPr>
            <a:noFill/>
            <a:ln w="25400">
              <a:noFill/>
            </a:ln>
          </c:spPr>
        </c:title>
        <c:numFmt formatCode="#,##0\ ;&quot; -&quot;#,##0\ ;&quot; - &quot;;@\ " sourceLinked="0"/>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475072"/>
        <c:crosses val="autoZero"/>
        <c:crossBetween val="between"/>
        <c:majorUnit val="200"/>
      </c:valAx>
      <c:spPr>
        <a:noFill/>
        <a:ln w="12700">
          <a:solidFill>
            <a:srgbClr val="000000"/>
          </a:solidFill>
          <a:prstDash val="solid"/>
        </a:ln>
      </c:spPr>
    </c:plotArea>
    <c:legend>
      <c:legendPos val="b"/>
      <c:layout>
        <c:manualLayout>
          <c:xMode val="edge"/>
          <c:yMode val="edge"/>
          <c:x val="5.5072463768115941E-2"/>
          <c:y val="0.85336538461538469"/>
          <c:w val="0.92753623188405776"/>
          <c:h val="0.13942307692307668"/>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36595425652"/>
          <c:y val="3.117505995203837E-2"/>
        </c:manualLayout>
      </c:layout>
      <c:spPr>
        <a:solidFill>
          <a:srgbClr val="FFFFFF"/>
        </a:solidFill>
        <a:ln w="12700">
          <a:solidFill>
            <a:srgbClr val="000000"/>
          </a:solidFill>
          <a:prstDash val="solid"/>
        </a:ln>
      </c:spPr>
    </c:title>
    <c:plotArea>
      <c:layout>
        <c:manualLayout>
          <c:layoutTarget val="inner"/>
          <c:xMode val="edge"/>
          <c:yMode val="edge"/>
          <c:x val="0.11607176592658915"/>
          <c:y val="0.15587566480174797"/>
          <c:w val="0.86309774663361116"/>
          <c:h val="0.62590074635778858"/>
        </c:manualLayout>
      </c:layout>
      <c:lineChart>
        <c:grouping val="standard"/>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グラフ!$I$45:$M$45</c:f>
              <c:strCache>
                <c:ptCount val="5"/>
                <c:pt idx="0">
                  <c:v>平成20年</c:v>
                </c:pt>
                <c:pt idx="1">
                  <c:v>21年</c:v>
                </c:pt>
                <c:pt idx="2">
                  <c:v>22年</c:v>
                </c:pt>
                <c:pt idx="3">
                  <c:v>23年</c:v>
                </c:pt>
                <c:pt idx="4">
                  <c:v>24年</c:v>
                </c:pt>
              </c:strCache>
            </c:strRef>
          </c:cat>
          <c:val>
            <c:numRef>
              <c:f>グラフ!$I$46:$M$46</c:f>
              <c:numCache>
                <c:formatCode>#,##0;[Red]\-#,##0</c:formatCode>
                <c:ptCount val="5"/>
                <c:pt idx="0">
                  <c:v>277</c:v>
                </c:pt>
                <c:pt idx="1">
                  <c:v>301</c:v>
                </c:pt>
                <c:pt idx="2">
                  <c:v>295</c:v>
                </c:pt>
                <c:pt idx="3">
                  <c:v>310</c:v>
                </c:pt>
                <c:pt idx="4">
                  <c:v>295</c:v>
                </c:pt>
              </c:numCache>
            </c:numRef>
          </c:val>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グラフ!$I$45:$M$45</c:f>
              <c:strCache>
                <c:ptCount val="5"/>
                <c:pt idx="0">
                  <c:v>平成20年</c:v>
                </c:pt>
                <c:pt idx="1">
                  <c:v>21年</c:v>
                </c:pt>
                <c:pt idx="2">
                  <c:v>22年</c:v>
                </c:pt>
                <c:pt idx="3">
                  <c:v>23年</c:v>
                </c:pt>
                <c:pt idx="4">
                  <c:v>24年</c:v>
                </c:pt>
              </c:strCache>
            </c:strRef>
          </c:cat>
          <c:val>
            <c:numRef>
              <c:f>グラフ!$I$47:$M$47</c:f>
              <c:numCache>
                <c:formatCode>#,##0;[Red]\-#,##0</c:formatCode>
                <c:ptCount val="5"/>
                <c:pt idx="0">
                  <c:v>132</c:v>
                </c:pt>
                <c:pt idx="1">
                  <c:v>132</c:v>
                </c:pt>
                <c:pt idx="2">
                  <c:v>144</c:v>
                </c:pt>
                <c:pt idx="3">
                  <c:v>150</c:v>
                </c:pt>
                <c:pt idx="4">
                  <c:v>145</c:v>
                </c:pt>
              </c:numCache>
            </c:numRef>
          </c:val>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グラフ!$I$45:$M$45</c:f>
              <c:strCache>
                <c:ptCount val="5"/>
                <c:pt idx="0">
                  <c:v>平成20年</c:v>
                </c:pt>
                <c:pt idx="1">
                  <c:v>21年</c:v>
                </c:pt>
                <c:pt idx="2">
                  <c:v>22年</c:v>
                </c:pt>
                <c:pt idx="3">
                  <c:v>23年</c:v>
                </c:pt>
                <c:pt idx="4">
                  <c:v>24年</c:v>
                </c:pt>
              </c:strCache>
            </c:strRef>
          </c:cat>
          <c:val>
            <c:numRef>
              <c:f>グラフ!$I$48:$M$48</c:f>
              <c:numCache>
                <c:formatCode>#,##0;[Red]\-#,##0</c:formatCode>
                <c:ptCount val="5"/>
                <c:pt idx="0">
                  <c:v>4</c:v>
                </c:pt>
                <c:pt idx="1">
                  <c:v>4</c:v>
                </c:pt>
                <c:pt idx="2">
                  <c:v>3</c:v>
                </c:pt>
                <c:pt idx="3">
                  <c:v>2</c:v>
                </c:pt>
                <c:pt idx="4">
                  <c:v>3</c:v>
                </c:pt>
              </c:numCache>
            </c:numRef>
          </c:val>
        </c:ser>
        <c:marker val="1"/>
        <c:axId val="105537536"/>
        <c:axId val="105539072"/>
      </c:lineChart>
      <c:catAx>
        <c:axId val="105537536"/>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539072"/>
        <c:crossesAt val="0"/>
        <c:auto val="1"/>
        <c:lblAlgn val="ctr"/>
        <c:lblOffset val="100"/>
        <c:tickLblSkip val="1"/>
        <c:tickMarkSkip val="1"/>
      </c:catAx>
      <c:valAx>
        <c:axId val="105539072"/>
        <c:scaling>
          <c:orientation val="minMax"/>
          <c:max val="350"/>
          <c:min val="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90476190476191"/>
              <c:y val="0.10551558752997602"/>
            </c:manualLayout>
          </c:layout>
          <c:spPr>
            <a:noFill/>
            <a:ln w="25400">
              <a:noFill/>
            </a:ln>
          </c:spPr>
        </c:title>
        <c:numFmt formatCode="0\ ;[Red]\(0\)" sourceLinked="0"/>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537536"/>
        <c:crosses val="autoZero"/>
        <c:crossBetween val="between"/>
        <c:majorUnit val="50"/>
      </c:valAx>
      <c:spPr>
        <a:noFill/>
        <a:ln w="12700">
          <a:solidFill>
            <a:srgbClr val="000000"/>
          </a:solidFill>
          <a:prstDash val="solid"/>
        </a:ln>
      </c:spPr>
    </c:plotArea>
    <c:legend>
      <c:legendPos val="b"/>
      <c:layout>
        <c:manualLayout>
          <c:xMode val="edge"/>
          <c:yMode val="edge"/>
          <c:x val="0.13690476190476192"/>
          <c:y val="0.8848920863309353"/>
          <c:w val="0.78571428571428559"/>
          <c:h val="7.673860911270991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23</a:t>
            </a:r>
            <a:r>
              <a:rPr lang="ja-JP" altLang="en-US" sz="1000" b="0" i="0" u="none" strike="noStrike" baseline="0">
                <a:solidFill>
                  <a:srgbClr val="000000"/>
                </a:solidFill>
                <a:latin typeface="ＭＳ Ｐゴシック"/>
                <a:ea typeface="ＭＳ Ｐゴシック"/>
              </a:rPr>
              <a:t>年度歳入</a:t>
            </a:r>
          </a:p>
        </c:rich>
      </c:tx>
      <c:layout>
        <c:manualLayout>
          <c:xMode val="edge"/>
          <c:yMode val="edge"/>
          <c:x val="0.28700906344410881"/>
          <c:y val="5.0898203592814384E-2"/>
        </c:manualLayout>
      </c:layout>
      <c:spPr>
        <a:solidFill>
          <a:srgbClr val="FFFFFF"/>
        </a:solidFill>
        <a:ln w="12700">
          <a:solidFill>
            <a:srgbClr val="000000"/>
          </a:solidFill>
          <a:prstDash val="solid"/>
        </a:ln>
      </c:spPr>
    </c:title>
    <c:plotArea>
      <c:layout>
        <c:manualLayout>
          <c:layoutTarget val="inner"/>
          <c:xMode val="edge"/>
          <c:yMode val="edge"/>
          <c:x val="9.6676737160120832E-2"/>
          <c:y val="0.21257485029940121"/>
          <c:w val="0.74924471299093665"/>
          <c:h val="0.74251497005988065"/>
        </c:manualLayout>
      </c:layout>
      <c:doughnutChart>
        <c:varyColors val="1"/>
        <c:ser>
          <c:idx val="0"/>
          <c:order val="0"/>
          <c:spPr>
            <a:solidFill>
              <a:srgbClr val="FFFFFF"/>
            </a:solidFill>
            <a:ln w="12700">
              <a:solidFill>
                <a:srgbClr val="000000"/>
              </a:solidFill>
              <a:prstDash val="solid"/>
            </a:ln>
          </c:spPr>
          <c:dPt>
            <c:idx val="0"/>
            <c:spPr>
              <a:pattFill prst="divot">
                <a:fgClr>
                  <a:srgbClr val="000000"/>
                </a:fgClr>
                <a:bgClr>
                  <a:srgbClr val="FFFFFF"/>
                </a:bgClr>
              </a:pattFill>
              <a:ln w="12700">
                <a:solidFill>
                  <a:srgbClr val="000000"/>
                </a:solidFill>
                <a:prstDash val="solid"/>
              </a:ln>
            </c:spPr>
          </c:dPt>
          <c:dPt>
            <c:idx val="1"/>
            <c:spPr>
              <a:pattFill prst="ltUpDiag">
                <a:fgClr>
                  <a:srgbClr val="000000"/>
                </a:fgClr>
                <a:bgClr>
                  <a:srgbClr val="FFFFFF"/>
                </a:bgClr>
              </a:pattFill>
              <a:ln w="12700">
                <a:solidFill>
                  <a:srgbClr val="000000"/>
                </a:solidFill>
                <a:prstDash val="solid"/>
              </a:ln>
            </c:spPr>
          </c:dPt>
          <c:dLbls>
            <c:dLbl>
              <c:idx val="0"/>
              <c:layout>
                <c:manualLayout>
                  <c:x val="-1.0423110984978959E-2"/>
                  <c:y val="-5.0314102954052082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国・県</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支出金</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11.9%</a:t>
                    </a:r>
                  </a:p>
                </c:rich>
              </c:tx>
              <c:spPr>
                <a:solidFill>
                  <a:srgbClr val="FFFFFF"/>
                </a:solidFill>
                <a:ln w="12700">
                  <a:solidFill>
                    <a:srgbClr val="000000"/>
                  </a:solidFill>
                  <a:prstDash val="solid"/>
                </a:ln>
              </c:spPr>
            </c:dLbl>
            <c:dLbl>
              <c:idx val="1"/>
              <c:layout>
                <c:manualLayout>
                  <c:x val="-1.6767344689561356E-2"/>
                  <c:y val="-1.8920441525685634E-2"/>
                </c:manualLayout>
              </c:layout>
              <c:showCatName val="1"/>
              <c:showPercent val="1"/>
              <c:separator>
</c:separato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グラフ!$H$80:$I$80</c:f>
              <c:strCache>
                <c:ptCount val="2"/>
                <c:pt idx="0">
                  <c:v>国・県支出金</c:v>
                </c:pt>
                <c:pt idx="1">
                  <c:v>市支出金</c:v>
                </c:pt>
              </c:strCache>
            </c:strRef>
          </c:cat>
          <c:val>
            <c:numRef>
              <c:f>グラフ!$H$81:$I$81</c:f>
              <c:numCache>
                <c:formatCode>#,##0;[Red]\-#,##0</c:formatCode>
                <c:ptCount val="2"/>
                <c:pt idx="0">
                  <c:v>607033</c:v>
                </c:pt>
                <c:pt idx="1">
                  <c:v>4484742</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23</a:t>
            </a:r>
            <a:r>
              <a:rPr lang="ja-JP" altLang="en-US" sz="1000" b="0" i="0" u="none" strike="noStrike" baseline="0">
                <a:solidFill>
                  <a:srgbClr val="000000"/>
                </a:solidFill>
                <a:latin typeface="ＭＳ Ｐゴシック"/>
                <a:ea typeface="ＭＳ Ｐゴシック"/>
              </a:rPr>
              <a:t>年度歳出</a:t>
            </a:r>
          </a:p>
        </c:rich>
      </c:tx>
      <c:layout>
        <c:manualLayout>
          <c:xMode val="edge"/>
          <c:yMode val="edge"/>
          <c:x val="0.33623279698733333"/>
          <c:y val="6.8656716417910463E-2"/>
        </c:manualLayout>
      </c:layout>
      <c:spPr>
        <a:solidFill>
          <a:srgbClr val="FFFFFF"/>
        </a:solidFill>
        <a:ln w="12700">
          <a:solidFill>
            <a:srgbClr val="000000"/>
          </a:solidFill>
          <a:prstDash val="solid"/>
        </a:ln>
      </c:spPr>
    </c:title>
    <c:plotArea>
      <c:layout>
        <c:manualLayout>
          <c:layoutTarget val="inner"/>
          <c:xMode val="edge"/>
          <c:yMode val="edge"/>
          <c:x val="0.14492753623188406"/>
          <c:y val="0.22089552238805957"/>
          <c:w val="0.73623188405797102"/>
          <c:h val="0.75820895522388143"/>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Lbls>
            <c:dLbl>
              <c:idx val="0"/>
              <c:layout>
                <c:manualLayout>
                  <c:x val="5.4319297044390378E-3"/>
                  <c:y val="-7.7776158577192736E-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学校
教育費
</a:t>
                    </a:r>
                    <a:r>
                      <a:rPr lang="en-US" altLang="ja-JP"/>
                      <a:t>59.5%</a:t>
                    </a:r>
                  </a:p>
                </c:rich>
              </c:tx>
              <c:spPr>
                <a:solidFill>
                  <a:srgbClr val="FFFFFF"/>
                </a:solidFill>
                <a:ln w="12700">
                  <a:solidFill>
                    <a:srgbClr val="000000"/>
                  </a:solidFill>
                  <a:prstDash val="solid"/>
                </a:ln>
              </c:spPr>
            </c:dLbl>
            <c:dLbl>
              <c:idx val="1"/>
              <c:layout>
                <c:manualLayout>
                  <c:x val="2.7889992011868145E-3"/>
                  <c:y val="-2.8596231441219089E-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社会
教育費
</a:t>
                    </a:r>
                    <a:r>
                      <a:rPr lang="en-US" altLang="ja-JP"/>
                      <a:t>21.2%</a:t>
                    </a:r>
                  </a:p>
                </c:rich>
              </c:tx>
              <c:spPr>
                <a:solidFill>
                  <a:srgbClr val="FFFFFF"/>
                </a:solidFill>
                <a:ln w="12700">
                  <a:solidFill>
                    <a:srgbClr val="000000"/>
                  </a:solidFill>
                  <a:prstDash val="solid"/>
                </a:ln>
              </c:spPr>
            </c:dLbl>
            <c:dLbl>
              <c:idx val="2"/>
              <c:layout>
                <c:manualLayout>
                  <c:x val="8.3769473678927727E-3"/>
                  <c:y val="-3.7716927175148228E-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教育
行政費
</a:t>
                    </a:r>
                    <a:r>
                      <a:rPr lang="en-US" altLang="ja-JP"/>
                      <a:t>19.3%</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グラフ!$H$85:$H$87</c:f>
              <c:strCache>
                <c:ptCount val="3"/>
                <c:pt idx="0">
                  <c:v>学校教育費</c:v>
                </c:pt>
                <c:pt idx="1">
                  <c:v>社会教育費</c:v>
                </c:pt>
                <c:pt idx="2">
                  <c:v>教育行政費</c:v>
                </c:pt>
              </c:strCache>
            </c:strRef>
          </c:cat>
          <c:val>
            <c:numRef>
              <c:f>グラフ!$I$85:$I$87</c:f>
              <c:numCache>
                <c:formatCode>#,##0;[Red]\-#,##0</c:formatCode>
                <c:ptCount val="3"/>
                <c:pt idx="0">
                  <c:v>3031069</c:v>
                </c:pt>
                <c:pt idx="1">
                  <c:v>1080102</c:v>
                </c:pt>
                <c:pt idx="2">
                  <c:v>980604</c:v>
                </c:pt>
              </c:numCache>
            </c:numRef>
          </c:val>
        </c:ser>
        <c:firstSliceAng val="0"/>
        <c:holeSize val="37"/>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1021671826625411"/>
          <c:y val="6.2893081761006345E-2"/>
        </c:manualLayout>
      </c:layout>
      <c:spPr>
        <a:solidFill>
          <a:srgbClr val="FFFFFF"/>
        </a:solidFill>
        <a:ln w="12700">
          <a:solidFill>
            <a:srgbClr val="000000"/>
          </a:solidFill>
          <a:prstDash val="solid"/>
        </a:ln>
      </c:spPr>
    </c:title>
    <c:plotArea>
      <c:layout>
        <c:manualLayout>
          <c:layoutTarget val="inner"/>
          <c:xMode val="edge"/>
          <c:yMode val="edge"/>
          <c:x val="0.14551094589824554"/>
          <c:y val="0.1949689526192197"/>
          <c:w val="0.81888606787416851"/>
          <c:h val="0.5786175368054266"/>
        </c:manualLayout>
      </c:layout>
      <c:barChart>
        <c:barDir val="col"/>
        <c:grouping val="clustered"/>
        <c:ser>
          <c:idx val="0"/>
          <c:order val="0"/>
          <c:tx>
            <c:strRef>
              <c:f>グラフ!$I$101</c:f>
              <c:strCache>
                <c:ptCount val="1"/>
                <c:pt idx="0">
                  <c:v>一人当り校地面積</c:v>
                </c:pt>
              </c:strCache>
            </c:strRef>
          </c:tx>
          <c:spPr>
            <a:pattFill prst="divot">
              <a:fgClr>
                <a:srgbClr val="000000"/>
              </a:fgClr>
              <a:bgClr>
                <a:srgbClr val="FFFFFF"/>
              </a:bgClr>
            </a:pattFill>
            <a:ln w="12700">
              <a:solidFill>
                <a:srgbClr val="000000"/>
              </a:solidFill>
              <a:prstDash val="solid"/>
            </a:ln>
          </c:spPr>
          <c:dLbls>
            <c:dLbl>
              <c:idx val="0"/>
              <c:layout>
                <c:manualLayout>
                  <c:x val="9.7364764388971554E-4"/>
                  <c:y val="1.2614052174295816E-2"/>
                </c:manualLayout>
              </c:layout>
              <c:dLblPos val="outEnd"/>
              <c:showVal val="1"/>
            </c:dLbl>
            <c:dLbl>
              <c:idx val="1"/>
              <c:layout>
                <c:manualLayout>
                  <c:x val="0"/>
                  <c:y val="1.1180992313067791E-2"/>
                </c:manualLayout>
              </c:layout>
              <c:showVal val="1"/>
            </c:dLbl>
            <c:dLbl>
              <c:idx val="2"/>
              <c:layout>
                <c:manualLayout>
                  <c:x val="0"/>
                  <c:y val="1.1180992313067791E-2"/>
                </c:manualLayout>
              </c:layout>
              <c:showVal val="1"/>
            </c:dLbl>
            <c:dLbl>
              <c:idx val="3"/>
              <c:layout>
                <c:manualLayout>
                  <c:x val="0"/>
                  <c:y val="1.1180992313067791E-2"/>
                </c:manualLayout>
              </c:layout>
              <c:showVal val="1"/>
            </c:dLbl>
            <c:dLbl>
              <c:idx val="4"/>
              <c:layout>
                <c:manualLayout>
                  <c:x val="0"/>
                  <c:y val="1.1180992313067791E-2"/>
                </c:manualLayout>
              </c:layout>
              <c:showVal val="1"/>
            </c:dLbl>
            <c:dLbl>
              <c:idx val="5"/>
              <c:layout>
                <c:manualLayout>
                  <c:x val="2.0639834881320974E-3"/>
                  <c:y val="1.1180992313067791E-2"/>
                </c:manualLayout>
              </c:layout>
              <c:showVal val="1"/>
            </c:dLbl>
            <c:dLbl>
              <c:idx val="6"/>
              <c:layout>
                <c:manualLayout>
                  <c:x val="7.5678520320118978E-17"/>
                  <c:y val="1.1180992313067791E-2"/>
                </c:manualLayout>
              </c:layout>
              <c:showVal val="1"/>
            </c:dLbl>
            <c:dLbl>
              <c:idx val="7"/>
              <c:layout>
                <c:manualLayout>
                  <c:x val="0"/>
                  <c:y val="1.1180992313067791E-2"/>
                </c:manualLayout>
              </c:layout>
              <c:showVal val="1"/>
            </c:dLbl>
            <c:dLbl>
              <c:idx val="8"/>
              <c:layout>
                <c:manualLayout>
                  <c:x val="0"/>
                  <c:y val="5.5904961565338921E-3"/>
                </c:manualLayout>
              </c:layout>
              <c:showVal val="1"/>
            </c:dLbl>
            <c:dLbl>
              <c:idx val="9"/>
              <c:layout>
                <c:manualLayout>
                  <c:x val="0"/>
                  <c:y val="1.1180992313067791E-2"/>
                </c:manualLayout>
              </c:layout>
              <c:showVal val="1"/>
            </c:dLbl>
            <c:dLbl>
              <c:idx val="10"/>
              <c:layout>
                <c:manualLayout>
                  <c:x val="0"/>
                  <c:y val="1.1180992313067819E-2"/>
                </c:manualLayout>
              </c:layout>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41.612440191387563</c:v>
                </c:pt>
                <c:pt idx="1">
                  <c:v>26.359237536656892</c:v>
                </c:pt>
                <c:pt idx="2">
                  <c:v>30.773480662983424</c:v>
                </c:pt>
                <c:pt idx="3">
                  <c:v>27.555032925682031</c:v>
                </c:pt>
                <c:pt idx="4">
                  <c:v>40.807625649913348</c:v>
                </c:pt>
                <c:pt idx="5">
                  <c:v>20.298651252408479</c:v>
                </c:pt>
                <c:pt idx="6">
                  <c:v>27.503793626707132</c:v>
                </c:pt>
                <c:pt idx="7">
                  <c:v>19.902522935779817</c:v>
                </c:pt>
                <c:pt idx="8">
                  <c:v>27.502597402597402</c:v>
                </c:pt>
                <c:pt idx="9">
                  <c:v>29.621387283236995</c:v>
                </c:pt>
                <c:pt idx="10">
                  <c:v>55.221189591078065</c:v>
                </c:pt>
              </c:numCache>
            </c:numRef>
          </c:val>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dLbls>
            <c:dLbl>
              <c:idx val="0"/>
              <c:layout>
                <c:manualLayout>
                  <c:x val="1.1143885652064403E-3"/>
                  <c:y val="8.1315307284702647E-3"/>
                </c:manualLayout>
              </c:layout>
              <c:dLblPos val="outEnd"/>
              <c:showVal val="1"/>
            </c:dLbl>
            <c:dLbl>
              <c:idx val="1"/>
              <c:layout>
                <c:manualLayout>
                  <c:x val="2.5216352599887869E-3"/>
                  <c:y val="1.1465579381193709E-2"/>
                </c:manualLayout>
              </c:layout>
              <c:dLblPos val="outEnd"/>
              <c:showVal val="1"/>
            </c:dLbl>
            <c:dLbl>
              <c:idx val="2"/>
              <c:layout>
                <c:manualLayout>
                  <c:x val="3.9287194363862412E-3"/>
                  <c:y val="1.3513373721366594E-2"/>
                </c:manualLayout>
              </c:layout>
              <c:dLblPos val="outEnd"/>
              <c:showVal val="1"/>
            </c:dLbl>
            <c:dLbl>
              <c:idx val="3"/>
              <c:layout>
                <c:manualLayout>
                  <c:x val="1.7600741083835118E-4"/>
                  <c:y val="1.4672411231614921E-2"/>
                </c:manualLayout>
              </c:layout>
              <c:dLblPos val="outEnd"/>
              <c:showVal val="1"/>
            </c:dLbl>
            <c:dLbl>
              <c:idx val="4"/>
              <c:layout>
                <c:manualLayout>
                  <c:x val="5.5126236155465119E-4"/>
                  <c:y val="1.220797085898854E-2"/>
                </c:manualLayout>
              </c:layout>
              <c:dLblPos val="outEnd"/>
              <c:showVal val="1"/>
            </c:dLbl>
            <c:dLbl>
              <c:idx val="5"/>
              <c:layout>
                <c:manualLayout>
                  <c:x val="4.103589218530346E-4"/>
                  <c:y val="1.3044124201455959E-2"/>
                </c:manualLayout>
              </c:layout>
              <c:dLblPos val="outEnd"/>
              <c:showVal val="1"/>
            </c:dLbl>
            <c:dLbl>
              <c:idx val="6"/>
              <c:layout>
                <c:manualLayout>
                  <c:x val="2.696180005363108E-4"/>
                  <c:y val="1.3114775747371207E-2"/>
                </c:manualLayout>
              </c:layout>
              <c:dLblPos val="outEnd"/>
              <c:showVal val="1"/>
            </c:dLbl>
            <c:dLbl>
              <c:idx val="7"/>
              <c:layout>
                <c:manualLayout>
                  <c:x val="1.2887707921958671E-4"/>
                  <c:y val="1.5701590760274463E-2"/>
                </c:manualLayout>
              </c:layout>
              <c:dLblPos val="outEnd"/>
              <c:showVal val="1"/>
            </c:dLbl>
            <c:dLbl>
              <c:idx val="8"/>
              <c:layout>
                <c:manualLayout>
                  <c:x val="-1.1863842097137252E-5"/>
                  <c:y val="1.1935489195925984E-2"/>
                </c:manualLayout>
              </c:layout>
              <c:dLblPos val="outEnd"/>
              <c:showVal val="1"/>
            </c:dLbl>
            <c:dLbl>
              <c:idx val="9"/>
              <c:layout>
                <c:manualLayout>
                  <c:x val="-1.7007548978978247E-3"/>
                  <c:y val="1.1142034918591151E-2"/>
                </c:manualLayout>
              </c:layout>
              <c:dLblPos val="outEnd"/>
              <c:showVal val="1"/>
            </c:dLbl>
            <c:dLbl>
              <c:idx val="10"/>
              <c:layout>
                <c:manualLayout>
                  <c:x val="2.2248766891754638E-4"/>
                  <c:y val="1.1867038632749526E-2"/>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10.712918660287082</c:v>
                </c:pt>
                <c:pt idx="1">
                  <c:v>9.6818181818181817</c:v>
                </c:pt>
                <c:pt idx="2">
                  <c:v>7.6477900552486187</c:v>
                </c:pt>
                <c:pt idx="3">
                  <c:v>6.825964252116651</c:v>
                </c:pt>
                <c:pt idx="4">
                  <c:v>10.845753899480069</c:v>
                </c:pt>
                <c:pt idx="5">
                  <c:v>7.961464354527938</c:v>
                </c:pt>
                <c:pt idx="6">
                  <c:v>9.562974203338392</c:v>
                </c:pt>
                <c:pt idx="7">
                  <c:v>7.5848623853211006</c:v>
                </c:pt>
                <c:pt idx="8">
                  <c:v>8.1363636363636367</c:v>
                </c:pt>
                <c:pt idx="9">
                  <c:v>8.3439306358381504</c:v>
                </c:pt>
                <c:pt idx="10">
                  <c:v>10.810408921933085</c:v>
                </c:pt>
              </c:numCache>
            </c:numRef>
          </c:val>
        </c:ser>
        <c:gapWidth val="30"/>
        <c:axId val="105371904"/>
        <c:axId val="105660416"/>
      </c:barChart>
      <c:catAx>
        <c:axId val="105371904"/>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660416"/>
        <c:crossesAt val="0"/>
        <c:auto val="1"/>
        <c:lblAlgn val="ctr"/>
        <c:lblOffset val="100"/>
        <c:tickLblSkip val="1"/>
        <c:tickMarkSkip val="1"/>
      </c:catAx>
      <c:valAx>
        <c:axId val="105660416"/>
        <c:scaling>
          <c:orientation val="minMax"/>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0992"/>
              <c:y val="0.14675052410901468"/>
            </c:manualLayout>
          </c:layout>
          <c:spPr>
            <a:noFill/>
            <a:ln w="25400">
              <a:noFill/>
            </a:ln>
          </c:spPr>
        </c:title>
        <c:numFmt formatCode="#,##0.0_);[Red]\(#,##0.0\)"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371904"/>
        <c:crosses val="autoZero"/>
        <c:crossBetween val="between"/>
      </c:valAx>
      <c:spPr>
        <a:noFill/>
        <a:ln w="12700">
          <a:solidFill>
            <a:srgbClr val="000000"/>
          </a:solidFill>
          <a:prstDash val="solid"/>
        </a:ln>
      </c:spPr>
    </c:plotArea>
    <c:legend>
      <c:legendPos val="r"/>
      <c:layout>
        <c:manualLayout>
          <c:xMode val="edge"/>
          <c:yMode val="edge"/>
          <c:x val="0.31578947368421101"/>
          <c:y val="0.88679245283018915"/>
          <c:w val="0.50619195046439691"/>
          <c:h val="7.547169811320753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7065"/>
          <c:y val="3.0023094688221733E-2"/>
        </c:manualLayout>
      </c:layout>
      <c:spPr>
        <a:noFill/>
        <a:ln w="12700">
          <a:solidFill>
            <a:srgbClr val="000000"/>
          </a:solidFill>
          <a:prstDash val="solid"/>
        </a:ln>
      </c:spPr>
    </c:title>
    <c:plotArea>
      <c:layout>
        <c:manualLayout>
          <c:layoutTarget val="inner"/>
          <c:xMode val="edge"/>
          <c:yMode val="edge"/>
          <c:x val="0.21131013796891848"/>
          <c:y val="0.14549669986907748"/>
          <c:w val="0.70833539206482565"/>
          <c:h val="0.766744513595774"/>
        </c:manualLayout>
      </c:layout>
      <c:lineChart>
        <c:grouping val="standard"/>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グラフ!$I$21:$M$21</c:f>
              <c:numCache>
                <c:formatCode>#,##0;[Red]\-#,##0</c:formatCode>
                <c:ptCount val="5"/>
                <c:pt idx="0">
                  <c:v>730</c:v>
                </c:pt>
                <c:pt idx="1">
                  <c:v>760</c:v>
                </c:pt>
                <c:pt idx="2">
                  <c:v>779</c:v>
                </c:pt>
                <c:pt idx="3">
                  <c:v>795</c:v>
                </c:pt>
                <c:pt idx="4">
                  <c:v>755</c:v>
                </c:pt>
              </c:numCache>
            </c:numRef>
          </c:val>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グラフ!$I$22:$M$22</c:f>
              <c:numCache>
                <c:formatCode>#,##0;[Red]\-#,##0</c:formatCode>
                <c:ptCount val="5"/>
                <c:pt idx="0">
                  <c:v>952</c:v>
                </c:pt>
                <c:pt idx="1">
                  <c:v>970</c:v>
                </c:pt>
                <c:pt idx="2">
                  <c:v>966</c:v>
                </c:pt>
                <c:pt idx="3">
                  <c:v>977</c:v>
                </c:pt>
                <c:pt idx="4">
                  <c:v>1033</c:v>
                </c:pt>
              </c:numCache>
            </c:numRef>
          </c:val>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グラフ!$I$23:$M$23</c:f>
              <c:numCache>
                <c:formatCode>#,##0;[Red]\-#,##0</c:formatCode>
                <c:ptCount val="5"/>
                <c:pt idx="0">
                  <c:v>829</c:v>
                </c:pt>
                <c:pt idx="1">
                  <c:v>851</c:v>
                </c:pt>
                <c:pt idx="2">
                  <c:v>888</c:v>
                </c:pt>
                <c:pt idx="3">
                  <c:v>926</c:v>
                </c:pt>
                <c:pt idx="4">
                  <c:v>925</c:v>
                </c:pt>
              </c:numCache>
            </c:numRef>
          </c:val>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グラフ!$I$24:$M$24</c:f>
              <c:numCache>
                <c:formatCode>#,##0;[Red]\-#,##0</c:formatCode>
                <c:ptCount val="5"/>
                <c:pt idx="0">
                  <c:v>844</c:v>
                </c:pt>
                <c:pt idx="1">
                  <c:v>818</c:v>
                </c:pt>
                <c:pt idx="2">
                  <c:v>802</c:v>
                </c:pt>
                <c:pt idx="3">
                  <c:v>807</c:v>
                </c:pt>
                <c:pt idx="4">
                  <c:v>833</c:v>
                </c:pt>
              </c:numCache>
            </c:numRef>
          </c:val>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グラフ!$I$25:$M$25</c:f>
              <c:numCache>
                <c:formatCode>#,##0;[Red]\-#,##0</c:formatCode>
                <c:ptCount val="5"/>
                <c:pt idx="0">
                  <c:v>449</c:v>
                </c:pt>
                <c:pt idx="1">
                  <c:v>430</c:v>
                </c:pt>
                <c:pt idx="2">
                  <c:v>445</c:v>
                </c:pt>
                <c:pt idx="3">
                  <c:v>442</c:v>
                </c:pt>
                <c:pt idx="4">
                  <c:v>469</c:v>
                </c:pt>
              </c:numCache>
            </c:numRef>
          </c:val>
        </c:ser>
        <c:ser>
          <c:idx val="5"/>
          <c:order val="5"/>
          <c:tx>
            <c:strRef>
              <c:f>グラフ!$H$26</c:f>
              <c:strCache>
                <c:ptCount val="1"/>
                <c:pt idx="0">
                  <c:v>昭和薬科大附属中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グラフ!$I$26:$M$26</c:f>
              <c:numCache>
                <c:formatCode>#,##0;[Red]\-#,##0</c:formatCode>
                <c:ptCount val="5"/>
                <c:pt idx="0">
                  <c:v>652</c:v>
                </c:pt>
                <c:pt idx="1">
                  <c:v>662</c:v>
                </c:pt>
                <c:pt idx="2">
                  <c:v>663</c:v>
                </c:pt>
                <c:pt idx="3">
                  <c:v>658</c:v>
                </c:pt>
                <c:pt idx="4">
                  <c:v>653</c:v>
                </c:pt>
              </c:numCache>
            </c:numRef>
          </c:val>
        </c:ser>
        <c:marker val="1"/>
        <c:axId val="104829312"/>
        <c:axId val="104831232"/>
      </c:lineChart>
      <c:catAx>
        <c:axId val="104829312"/>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831232"/>
        <c:crossesAt val="0"/>
        <c:auto val="1"/>
        <c:lblAlgn val="ctr"/>
        <c:lblOffset val="100"/>
        <c:tickLblSkip val="1"/>
        <c:tickMarkSkip val="1"/>
      </c:catAx>
      <c:valAx>
        <c:axId val="104831232"/>
        <c:scaling>
          <c:orientation val="minMax"/>
          <c:max val="1100"/>
          <c:min val="30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342"/>
            </c:manualLayout>
          </c:layout>
          <c:spPr>
            <a:noFill/>
            <a:ln w="25400">
              <a:noFill/>
            </a:ln>
          </c:spPr>
        </c:title>
        <c:numFmt formatCode="#,##0\ ;&quot; -&quot;#,##0\ ;&quot; - &quot;;@\ "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829312"/>
        <c:crosses val="autoZero"/>
        <c:crossBetween val="midCat"/>
        <c:majorUnit val="100"/>
      </c:valAx>
      <c:spPr>
        <a:noFill/>
        <a:ln w="12700">
          <a:solidFill>
            <a:srgbClr val="000000"/>
          </a:solidFill>
          <a:prstDash val="solid"/>
        </a:ln>
      </c:spPr>
    </c:plotArea>
    <c:legend>
      <c:legendPos val="r"/>
      <c:layout>
        <c:manualLayout>
          <c:xMode val="edge"/>
          <c:yMode val="edge"/>
          <c:x val="0.11309555055618062"/>
          <c:y val="0.45496584289550407"/>
          <c:w val="0.87202630921134849"/>
          <c:h val="7.3903002309468835E-2"/>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5652"/>
          <c:y val="3.125E-2"/>
        </c:manualLayout>
      </c:layout>
      <c:spPr>
        <a:noFill/>
        <a:ln w="12700">
          <a:solidFill>
            <a:srgbClr val="000000"/>
          </a:solidFill>
          <a:prstDash val="solid"/>
        </a:ln>
      </c:spPr>
    </c:title>
    <c:plotArea>
      <c:layout>
        <c:manualLayout>
          <c:layoutTarget val="inner"/>
          <c:xMode val="edge"/>
          <c:yMode val="edge"/>
          <c:x val="0.21131013796891848"/>
          <c:y val="0.15625000000000011"/>
          <c:w val="0.67559720167527515"/>
          <c:h val="0.75240384615384681"/>
        </c:manualLayout>
      </c:layout>
      <c:lineChart>
        <c:grouping val="standard"/>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グラフ!$I$38:$M$38</c:f>
              <c:numCache>
                <c:formatCode>#,##0;[Red]#,##0</c:formatCode>
                <c:ptCount val="5"/>
                <c:pt idx="0">
                  <c:v>1193</c:v>
                </c:pt>
                <c:pt idx="1">
                  <c:v>1198</c:v>
                </c:pt>
                <c:pt idx="2">
                  <c:v>1200</c:v>
                </c:pt>
                <c:pt idx="3">
                  <c:v>1200</c:v>
                </c:pt>
                <c:pt idx="4">
                  <c:v>1196</c:v>
                </c:pt>
              </c:numCache>
            </c:numRef>
          </c:val>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グラフ!$I$39:$M$39</c:f>
              <c:numCache>
                <c:formatCode>#,##0;[Red]#,##0</c:formatCode>
                <c:ptCount val="5"/>
                <c:pt idx="0">
                  <c:v>917</c:v>
                </c:pt>
                <c:pt idx="1">
                  <c:v>884</c:v>
                </c:pt>
                <c:pt idx="2">
                  <c:v>881</c:v>
                </c:pt>
                <c:pt idx="3">
                  <c:v>876</c:v>
                </c:pt>
                <c:pt idx="4">
                  <c:v>905</c:v>
                </c:pt>
              </c:numCache>
            </c:numRef>
          </c:val>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グラフ!$I$40:$M$40</c:f>
              <c:numCache>
                <c:formatCode>#,##0;[Red]#,##0</c:formatCode>
                <c:ptCount val="5"/>
                <c:pt idx="0">
                  <c:v>746</c:v>
                </c:pt>
                <c:pt idx="1">
                  <c:v>759</c:v>
                </c:pt>
                <c:pt idx="2">
                  <c:v>730</c:v>
                </c:pt>
                <c:pt idx="3">
                  <c:v>737</c:v>
                </c:pt>
                <c:pt idx="4">
                  <c:v>742</c:v>
                </c:pt>
              </c:numCache>
            </c:numRef>
          </c:val>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グラフ!$I$41:$M$41</c:f>
              <c:numCache>
                <c:formatCode>#,##0;[Red]#,##0</c:formatCode>
                <c:ptCount val="5"/>
                <c:pt idx="0">
                  <c:v>719</c:v>
                </c:pt>
                <c:pt idx="1">
                  <c:v>706</c:v>
                </c:pt>
                <c:pt idx="2">
                  <c:v>692</c:v>
                </c:pt>
                <c:pt idx="3">
                  <c:v>693</c:v>
                </c:pt>
                <c:pt idx="4">
                  <c:v>686</c:v>
                </c:pt>
              </c:numCache>
            </c:numRef>
          </c:val>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グラフ!$I$42:$M$42</c:f>
              <c:numCache>
                <c:formatCode>#,##0;[Red]#,##0</c:formatCode>
                <c:ptCount val="5"/>
                <c:pt idx="0">
                  <c:v>781</c:v>
                </c:pt>
                <c:pt idx="1">
                  <c:v>793</c:v>
                </c:pt>
                <c:pt idx="2">
                  <c:v>779</c:v>
                </c:pt>
                <c:pt idx="3">
                  <c:v>786</c:v>
                </c:pt>
                <c:pt idx="4">
                  <c:v>791</c:v>
                </c:pt>
              </c:numCache>
            </c:numRef>
          </c:val>
        </c:ser>
        <c:ser>
          <c:idx val="5"/>
          <c:order val="5"/>
          <c:tx>
            <c:strRef>
              <c:f>グラフ!$H$43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平成20年</c:v>
                </c:pt>
                <c:pt idx="1">
                  <c:v>21年</c:v>
                </c:pt>
                <c:pt idx="2">
                  <c:v>22年</c:v>
                </c:pt>
                <c:pt idx="3">
                  <c:v>23年</c:v>
                </c:pt>
                <c:pt idx="4">
                  <c:v>24年</c:v>
                </c:pt>
              </c:strCache>
            </c:strRef>
          </c:cat>
          <c:val>
            <c:numRef>
              <c:f>グラフ!$I$43:$M$43</c:f>
              <c:numCache>
                <c:formatCode>#,##0;[Red]#,##0</c:formatCode>
                <c:ptCount val="5"/>
                <c:pt idx="0">
                  <c:v>623</c:v>
                </c:pt>
                <c:pt idx="1">
                  <c:v>633</c:v>
                </c:pt>
                <c:pt idx="2">
                  <c:v>645</c:v>
                </c:pt>
                <c:pt idx="3">
                  <c:v>645</c:v>
                </c:pt>
                <c:pt idx="4">
                  <c:v>653</c:v>
                </c:pt>
              </c:numCache>
            </c:numRef>
          </c:val>
        </c:ser>
        <c:marker val="1"/>
        <c:axId val="104888192"/>
        <c:axId val="104914944"/>
      </c:lineChart>
      <c:catAx>
        <c:axId val="104888192"/>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914944"/>
        <c:crossesAt val="0"/>
        <c:auto val="1"/>
        <c:lblAlgn val="ctr"/>
        <c:lblOffset val="100"/>
        <c:tickLblSkip val="1"/>
        <c:tickMarkSkip val="1"/>
      </c:catAx>
      <c:valAx>
        <c:axId val="104914944"/>
        <c:scaling>
          <c:orientation val="minMax"/>
          <c:max val="1500"/>
          <c:min val="30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844"/>
            </c:manualLayout>
          </c:layout>
          <c:spPr>
            <a:noFill/>
            <a:ln w="25400">
              <a:noFill/>
            </a:ln>
          </c:spPr>
        </c:title>
        <c:numFmt formatCode="#,##0\ ;&quot; -&quot;#,##0\ ;&quot; - &quot;;@\ "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888192"/>
        <c:crosses val="autoZero"/>
        <c:crossBetween val="midCat"/>
        <c:majorUnit val="100"/>
      </c:valAx>
      <c:spPr>
        <a:noFill/>
        <a:ln w="12700">
          <a:solidFill>
            <a:srgbClr val="000000"/>
          </a:solidFill>
          <a:prstDash val="solid"/>
        </a:ln>
      </c:spPr>
    </c:plotArea>
    <c:legend>
      <c:legendPos val="r"/>
      <c:layout>
        <c:manualLayout>
          <c:xMode val="edge"/>
          <c:yMode val="edge"/>
          <c:x val="0.61607330333708332"/>
          <c:y val="0.44951923076923078"/>
          <c:w val="0.29761998500187492"/>
          <c:h val="0.20432692307692316"/>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5652"/>
          <c:y val="3.117505995203837E-2"/>
        </c:manualLayout>
      </c:layout>
      <c:spPr>
        <a:noFill/>
        <a:ln w="12700">
          <a:solidFill>
            <a:srgbClr val="000000"/>
          </a:solidFill>
          <a:prstDash val="solid"/>
        </a:ln>
      </c:spPr>
    </c:title>
    <c:plotArea>
      <c:layout>
        <c:manualLayout>
          <c:layoutTarget val="inner"/>
          <c:xMode val="edge"/>
          <c:yMode val="edge"/>
          <c:x val="0.18750054495833621"/>
          <c:y val="0.15587566480174797"/>
          <c:w val="0.69940679468585698"/>
          <c:h val="0.75299936534998313"/>
        </c:manualLayout>
      </c:layout>
      <c:lineChart>
        <c:grouping val="standard"/>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グラフ!$I$45:$M$45</c:f>
              <c:strCache>
                <c:ptCount val="5"/>
                <c:pt idx="0">
                  <c:v>平成20年</c:v>
                </c:pt>
                <c:pt idx="1">
                  <c:v>21年</c:v>
                </c:pt>
                <c:pt idx="2">
                  <c:v>22年</c:v>
                </c:pt>
                <c:pt idx="3">
                  <c:v>23年</c:v>
                </c:pt>
                <c:pt idx="4">
                  <c:v>24年</c:v>
                </c:pt>
              </c:strCache>
            </c:strRef>
          </c:cat>
          <c:val>
            <c:numRef>
              <c:f>グラフ!$I$46:$M$46</c:f>
              <c:numCache>
                <c:formatCode>#,##0;[Red]\-#,##0</c:formatCode>
                <c:ptCount val="5"/>
                <c:pt idx="0">
                  <c:v>277</c:v>
                </c:pt>
                <c:pt idx="1">
                  <c:v>301</c:v>
                </c:pt>
                <c:pt idx="2">
                  <c:v>295</c:v>
                </c:pt>
                <c:pt idx="3">
                  <c:v>310</c:v>
                </c:pt>
                <c:pt idx="4">
                  <c:v>295</c:v>
                </c:pt>
              </c:numCache>
            </c:numRef>
          </c:val>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グラフ!$I$45:$M$45</c:f>
              <c:strCache>
                <c:ptCount val="5"/>
                <c:pt idx="0">
                  <c:v>平成20年</c:v>
                </c:pt>
                <c:pt idx="1">
                  <c:v>21年</c:v>
                </c:pt>
                <c:pt idx="2">
                  <c:v>22年</c:v>
                </c:pt>
                <c:pt idx="3">
                  <c:v>23年</c:v>
                </c:pt>
                <c:pt idx="4">
                  <c:v>24年</c:v>
                </c:pt>
              </c:strCache>
            </c:strRef>
          </c:cat>
          <c:val>
            <c:numRef>
              <c:f>グラフ!$I$47:$M$47</c:f>
              <c:numCache>
                <c:formatCode>#,##0;[Red]\-#,##0</c:formatCode>
                <c:ptCount val="5"/>
                <c:pt idx="0">
                  <c:v>132</c:v>
                </c:pt>
                <c:pt idx="1">
                  <c:v>132</c:v>
                </c:pt>
                <c:pt idx="2">
                  <c:v>144</c:v>
                </c:pt>
                <c:pt idx="3">
                  <c:v>150</c:v>
                </c:pt>
                <c:pt idx="4">
                  <c:v>145</c:v>
                </c:pt>
              </c:numCache>
            </c:numRef>
          </c:val>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グラフ!$I$45:$M$45</c:f>
              <c:strCache>
                <c:ptCount val="5"/>
                <c:pt idx="0">
                  <c:v>平成20年</c:v>
                </c:pt>
                <c:pt idx="1">
                  <c:v>21年</c:v>
                </c:pt>
                <c:pt idx="2">
                  <c:v>22年</c:v>
                </c:pt>
                <c:pt idx="3">
                  <c:v>23年</c:v>
                </c:pt>
                <c:pt idx="4">
                  <c:v>24年</c:v>
                </c:pt>
              </c:strCache>
            </c:strRef>
          </c:cat>
          <c:val>
            <c:numRef>
              <c:f>グラフ!$I$48:$M$48</c:f>
              <c:numCache>
                <c:formatCode>#,##0;[Red]\-#,##0</c:formatCode>
                <c:ptCount val="5"/>
                <c:pt idx="0">
                  <c:v>4</c:v>
                </c:pt>
                <c:pt idx="1">
                  <c:v>4</c:v>
                </c:pt>
                <c:pt idx="2">
                  <c:v>3</c:v>
                </c:pt>
                <c:pt idx="3">
                  <c:v>2</c:v>
                </c:pt>
                <c:pt idx="4">
                  <c:v>3</c:v>
                </c:pt>
              </c:numCache>
            </c:numRef>
          </c:val>
        </c:ser>
        <c:marker val="1"/>
        <c:axId val="104753792"/>
        <c:axId val="104759680"/>
      </c:lineChart>
      <c:catAx>
        <c:axId val="104753792"/>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759680"/>
        <c:crossesAt val="0"/>
        <c:auto val="1"/>
        <c:lblAlgn val="ctr"/>
        <c:lblOffset val="100"/>
        <c:tickLblSkip val="1"/>
        <c:tickMarkSkip val="1"/>
      </c:catAx>
      <c:valAx>
        <c:axId val="104759680"/>
        <c:scaling>
          <c:orientation val="minMax"/>
          <c:max val="310"/>
          <c:min val="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185"/>
            </c:manualLayout>
          </c:layout>
          <c:spPr>
            <a:noFill/>
            <a:ln w="25400">
              <a:noFill/>
            </a:ln>
          </c:spPr>
        </c:title>
        <c:numFmt formatCode="0\ ;[Red]\(0\)"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753792"/>
        <c:crosses val="autoZero"/>
        <c:crossBetween val="midCat"/>
        <c:majorUnit val="20"/>
      </c:valAx>
      <c:spPr>
        <a:noFill/>
        <a:ln w="12700">
          <a:solidFill>
            <a:srgbClr val="000000"/>
          </a:solidFill>
          <a:prstDash val="solid"/>
        </a:ln>
      </c:spPr>
    </c:plotArea>
    <c:legend>
      <c:legendPos val="r"/>
      <c:layout>
        <c:manualLayout>
          <c:xMode val="edge"/>
          <c:yMode val="edge"/>
          <c:x val="0.44047744031996022"/>
          <c:y val="0.50359838113760891"/>
          <c:w val="0.5476206099237596"/>
          <c:h val="4.0767386091127206E-2"/>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612"/>
          <c:y val="3.5928143712574856E-2"/>
        </c:manualLayout>
      </c:layout>
      <c:spPr>
        <a:noFill/>
        <a:ln w="12700">
          <a:solidFill>
            <a:srgbClr val="000000"/>
          </a:solidFill>
          <a:prstDash val="solid"/>
        </a:ln>
      </c:spPr>
    </c:title>
    <c:plotArea>
      <c:layout>
        <c:manualLayout>
          <c:layoutTarget val="inner"/>
          <c:xMode val="edge"/>
          <c:yMode val="edge"/>
          <c:x val="0.16918453960615842"/>
          <c:y val="0.23652729189174188"/>
          <c:w val="0.6646535484527657"/>
          <c:h val="0.6586835976732055"/>
        </c:manualLayout>
      </c:layout>
      <c:doughnutChart>
        <c:varyColors val="1"/>
        <c:ser>
          <c:idx val="0"/>
          <c:order val="0"/>
          <c:spPr>
            <a:solidFill>
              <a:srgbClr val="FFFFFF"/>
            </a:solidFill>
            <a:ln w="12700">
              <a:solidFill>
                <a:srgbClr val="000000"/>
              </a:solidFill>
              <a:prstDash val="solid"/>
            </a:ln>
          </c:spPr>
          <c:dLbls>
            <c:dLbl>
              <c:idx val="0"/>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グラフ!$H$80:$J$80</c:f>
              <c:strCache>
                <c:ptCount val="3"/>
                <c:pt idx="0">
                  <c:v>国・県支出金</c:v>
                </c:pt>
                <c:pt idx="1">
                  <c:v>市支出金</c:v>
                </c:pt>
                <c:pt idx="2">
                  <c:v>私　　費</c:v>
                </c:pt>
              </c:strCache>
            </c:strRef>
          </c:cat>
          <c:val>
            <c:numRef>
              <c:f>グラフ!$H$81:$J$81</c:f>
              <c:numCache>
                <c:formatCode>#,##0;[Red]\-#,##0</c:formatCode>
                <c:ptCount val="3"/>
                <c:pt idx="0">
                  <c:v>607033</c:v>
                </c:pt>
                <c:pt idx="1">
                  <c:v>4484742</c:v>
                </c:pt>
                <c:pt idx="2" formatCode="#,##0;[Red]#,##0">
                  <c:v>0</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588"/>
          <c:y val="3.5820895522388062E-2"/>
        </c:manualLayout>
      </c:layout>
      <c:spPr>
        <a:noFill/>
        <a:ln w="12700">
          <a:solidFill>
            <a:srgbClr val="000000"/>
          </a:solidFill>
          <a:prstDash val="solid"/>
        </a:ln>
      </c:spPr>
    </c:title>
    <c:plotArea>
      <c:layout>
        <c:manualLayout>
          <c:layoutTarget val="inner"/>
          <c:xMode val="edge"/>
          <c:yMode val="edge"/>
          <c:x val="0.17971065361937741"/>
          <c:y val="0.23582089552238816"/>
          <c:w val="0.64058152338520002"/>
          <c:h val="0.65970149253731447"/>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グラフ!$H$85:$H$87</c:f>
              <c:strCache>
                <c:ptCount val="3"/>
                <c:pt idx="0">
                  <c:v>学校教育費</c:v>
                </c:pt>
                <c:pt idx="1">
                  <c:v>社会教育費</c:v>
                </c:pt>
                <c:pt idx="2">
                  <c:v>教育行政費</c:v>
                </c:pt>
              </c:strCache>
            </c:strRef>
          </c:cat>
          <c:val>
            <c:numRef>
              <c:f>グラフ!$I$85:$I$87</c:f>
              <c:numCache>
                <c:formatCode>#,##0;[Red]\-#,##0</c:formatCode>
                <c:ptCount val="3"/>
                <c:pt idx="0">
                  <c:v>3031069</c:v>
                </c:pt>
                <c:pt idx="1">
                  <c:v>1080102</c:v>
                </c:pt>
                <c:pt idx="2">
                  <c:v>980604</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3"/>
          <c:y val="2.935010482180294E-2"/>
        </c:manualLayout>
      </c:layout>
      <c:spPr>
        <a:noFill/>
        <a:ln w="12700">
          <a:solidFill>
            <a:srgbClr val="000000"/>
          </a:solidFill>
          <a:prstDash val="solid"/>
        </a:ln>
      </c:spPr>
    </c:title>
    <c:plotArea>
      <c:layout>
        <c:manualLayout>
          <c:layoutTarget val="inner"/>
          <c:xMode val="edge"/>
          <c:yMode val="edge"/>
          <c:x val="0.14396295711209411"/>
          <c:y val="0.1949689526192197"/>
          <c:w val="0.82043405666032043"/>
          <c:h val="0.70650039820082833"/>
        </c:manualLayout>
      </c:layout>
      <c:barChart>
        <c:barDir val="col"/>
        <c:grouping val="clustered"/>
        <c:ser>
          <c:idx val="0"/>
          <c:order val="0"/>
          <c:tx>
            <c:strRef>
              <c:f>グラフ!$I$101</c:f>
              <c:strCache>
                <c:ptCount val="1"/>
                <c:pt idx="0">
                  <c:v>一人当り校地面積</c:v>
                </c:pt>
              </c:strCache>
            </c:strRef>
          </c:tx>
          <c:spPr>
            <a:solidFill>
              <a:srgbClr val="FF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41.612440191387563</c:v>
                </c:pt>
                <c:pt idx="1">
                  <c:v>26.359237536656892</c:v>
                </c:pt>
                <c:pt idx="2">
                  <c:v>30.773480662983424</c:v>
                </c:pt>
                <c:pt idx="3">
                  <c:v>27.555032925682031</c:v>
                </c:pt>
                <c:pt idx="4">
                  <c:v>40.807625649913348</c:v>
                </c:pt>
                <c:pt idx="5">
                  <c:v>20.298651252408479</c:v>
                </c:pt>
                <c:pt idx="6">
                  <c:v>27.503793626707132</c:v>
                </c:pt>
                <c:pt idx="7">
                  <c:v>19.902522935779817</c:v>
                </c:pt>
                <c:pt idx="8">
                  <c:v>27.502597402597402</c:v>
                </c:pt>
                <c:pt idx="9">
                  <c:v>29.621387283236995</c:v>
                </c:pt>
                <c:pt idx="10">
                  <c:v>55.221189591078065</c:v>
                </c:pt>
              </c:numCache>
            </c:numRef>
          </c:val>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10.712918660287082</c:v>
                </c:pt>
                <c:pt idx="1">
                  <c:v>9.6818181818181817</c:v>
                </c:pt>
                <c:pt idx="2">
                  <c:v>7.6477900552486187</c:v>
                </c:pt>
                <c:pt idx="3">
                  <c:v>6.825964252116651</c:v>
                </c:pt>
                <c:pt idx="4">
                  <c:v>10.845753899480069</c:v>
                </c:pt>
                <c:pt idx="5">
                  <c:v>7.961464354527938</c:v>
                </c:pt>
                <c:pt idx="6">
                  <c:v>9.562974203338392</c:v>
                </c:pt>
                <c:pt idx="7">
                  <c:v>7.5848623853211006</c:v>
                </c:pt>
                <c:pt idx="8">
                  <c:v>8.1363636363636367</c:v>
                </c:pt>
                <c:pt idx="9">
                  <c:v>8.3439306358381504</c:v>
                </c:pt>
                <c:pt idx="10">
                  <c:v>10.810408921933085</c:v>
                </c:pt>
              </c:numCache>
            </c:numRef>
          </c:val>
        </c:ser>
        <c:gapWidth val="30"/>
        <c:axId val="105203584"/>
        <c:axId val="105205120"/>
      </c:barChart>
      <c:catAx>
        <c:axId val="105203584"/>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5205120"/>
        <c:crossesAt val="0"/>
        <c:auto val="1"/>
        <c:lblAlgn val="ctr"/>
        <c:lblOffset val="100"/>
        <c:tickLblSkip val="1"/>
        <c:tickMarkSkip val="1"/>
      </c:catAx>
      <c:valAx>
        <c:axId val="105205120"/>
        <c:scaling>
          <c:orientation val="minMax"/>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41E-2"/>
              <c:y val="0.50943506275552042"/>
            </c:manualLayout>
          </c:layout>
          <c:spPr>
            <a:noFill/>
            <a:ln w="25400">
              <a:noFill/>
            </a:ln>
          </c:spPr>
        </c:title>
        <c:numFmt formatCode="#,##0.0_);[Red]\(#,##0.0\)"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5203584"/>
        <c:crosses val="autoZero"/>
        <c:crossBetween val="between"/>
      </c:valAx>
      <c:spPr>
        <a:noFill/>
        <a:ln w="12700">
          <a:solidFill>
            <a:srgbClr val="000000"/>
          </a:solidFill>
          <a:prstDash val="solid"/>
        </a:ln>
      </c:spPr>
    </c:plotArea>
    <c:legend>
      <c:legendPos val="r"/>
      <c:layout>
        <c:manualLayout>
          <c:xMode val="edge"/>
          <c:yMode val="edge"/>
          <c:x val="0.54024816557373068"/>
          <c:y val="0.50943506275552042"/>
          <c:w val="0.32352973680147595"/>
          <c:h val="4.1928721174004147E-2"/>
        </c:manualLayout>
      </c:layout>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6903"/>
          <c:y val="3.2258034412365147E-2"/>
        </c:manualLayout>
      </c:layout>
      <c:spPr>
        <a:noFill/>
        <a:ln w="12700">
          <a:solidFill>
            <a:srgbClr val="000000"/>
          </a:solidFill>
          <a:prstDash val="solid"/>
        </a:ln>
      </c:spPr>
    </c:title>
    <c:plotArea>
      <c:layout>
        <c:manualLayout>
          <c:layoutTarget val="inner"/>
          <c:xMode val="edge"/>
          <c:yMode val="edge"/>
          <c:x val="0.13353135074437641"/>
          <c:y val="0.133333622685813"/>
          <c:w val="0.82789437461513427"/>
          <c:h val="0.63777916184713945"/>
        </c:manualLayout>
      </c:layout>
      <c:lineChart>
        <c:grouping val="standard"/>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グラフ!$I$7:$L$7</c:f>
              <c:numCache>
                <c:formatCode>#,##0;[Red]\-#,##0</c:formatCode>
                <c:ptCount val="4"/>
                <c:pt idx="0">
                  <c:v>628</c:v>
                </c:pt>
                <c:pt idx="1">
                  <c:v>624</c:v>
                </c:pt>
                <c:pt idx="2">
                  <c:v>612</c:v>
                </c:pt>
                <c:pt idx="3">
                  <c:v>627</c:v>
                </c:pt>
              </c:numCache>
            </c:numRef>
          </c:val>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グラフ!$I$8:$L$8</c:f>
              <c:numCache>
                <c:formatCode>#,##0;[Red]\-#,##0</c:formatCode>
                <c:ptCount val="4"/>
                <c:pt idx="0">
                  <c:v>722</c:v>
                </c:pt>
                <c:pt idx="1">
                  <c:v>741</c:v>
                </c:pt>
                <c:pt idx="2">
                  <c:v>724</c:v>
                </c:pt>
                <c:pt idx="3">
                  <c:v>682</c:v>
                </c:pt>
              </c:numCache>
            </c:numRef>
          </c:val>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グラフ!$I$9:$L$9</c:f>
              <c:numCache>
                <c:formatCode>#,##0;[Red]\-#,##0</c:formatCode>
                <c:ptCount val="4"/>
                <c:pt idx="0">
                  <c:v>715</c:v>
                </c:pt>
                <c:pt idx="1">
                  <c:v>729</c:v>
                </c:pt>
                <c:pt idx="2">
                  <c:v>724</c:v>
                </c:pt>
                <c:pt idx="3">
                  <c:v>724</c:v>
                </c:pt>
              </c:numCache>
            </c:numRef>
          </c:val>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グラフ!$I$10:$L$10</c:f>
              <c:numCache>
                <c:formatCode>#,##0;[Red]\-#,##0</c:formatCode>
                <c:ptCount val="4"/>
                <c:pt idx="0">
                  <c:v>1132</c:v>
                </c:pt>
                <c:pt idx="1">
                  <c:v>1092</c:v>
                </c:pt>
                <c:pt idx="2">
                  <c:v>1063</c:v>
                </c:pt>
                <c:pt idx="3">
                  <c:v>1063</c:v>
                </c:pt>
              </c:numCache>
            </c:numRef>
          </c:val>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グラフ!$I$11:$L$11</c:f>
              <c:numCache>
                <c:formatCode>#,##0;[Red]\-#,##0</c:formatCode>
                <c:ptCount val="4"/>
                <c:pt idx="0">
                  <c:v>651</c:v>
                </c:pt>
                <c:pt idx="1">
                  <c:v>620</c:v>
                </c:pt>
                <c:pt idx="2">
                  <c:v>577</c:v>
                </c:pt>
                <c:pt idx="3">
                  <c:v>577</c:v>
                </c:pt>
              </c:numCache>
            </c:numRef>
          </c:val>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グラフ!$I$12:$L$12</c:f>
              <c:numCache>
                <c:formatCode>#,##0;[Red]\-#,##0</c:formatCode>
                <c:ptCount val="4"/>
                <c:pt idx="0">
                  <c:v>1039</c:v>
                </c:pt>
                <c:pt idx="1">
                  <c:v>1042</c:v>
                </c:pt>
                <c:pt idx="2">
                  <c:v>1038</c:v>
                </c:pt>
                <c:pt idx="3">
                  <c:v>1038</c:v>
                </c:pt>
              </c:numCache>
            </c:numRef>
          </c:val>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グラフ!$I$13:$L$13</c:f>
              <c:numCache>
                <c:formatCode>#,##0;[Red]\-#,##0</c:formatCode>
                <c:ptCount val="4"/>
                <c:pt idx="0">
                  <c:v>717</c:v>
                </c:pt>
                <c:pt idx="1">
                  <c:v>691</c:v>
                </c:pt>
                <c:pt idx="2">
                  <c:v>659</c:v>
                </c:pt>
                <c:pt idx="3">
                  <c:v>659</c:v>
                </c:pt>
              </c:numCache>
            </c:numRef>
          </c:val>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グラフ!$I$14:$L$14</c:f>
              <c:numCache>
                <c:formatCode>#,##0;[Red]\-#,##0</c:formatCode>
                <c:ptCount val="4"/>
                <c:pt idx="0">
                  <c:v>857</c:v>
                </c:pt>
                <c:pt idx="1">
                  <c:v>895</c:v>
                </c:pt>
                <c:pt idx="2">
                  <c:v>872</c:v>
                </c:pt>
                <c:pt idx="3">
                  <c:v>872</c:v>
                </c:pt>
              </c:numCache>
            </c:numRef>
          </c:val>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グラフ!$I$15:$L$15</c:f>
              <c:numCache>
                <c:formatCode>#,##0;[Red]\-#,##0</c:formatCode>
                <c:ptCount val="4"/>
                <c:pt idx="0">
                  <c:v>767</c:v>
                </c:pt>
                <c:pt idx="1">
                  <c:v>778</c:v>
                </c:pt>
                <c:pt idx="2">
                  <c:v>770</c:v>
                </c:pt>
                <c:pt idx="3">
                  <c:v>770</c:v>
                </c:pt>
              </c:numCache>
            </c:numRef>
          </c:val>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グラフ!$I$16:$L$16</c:f>
              <c:numCache>
                <c:formatCode>#,##0;[Red]\-#,##0</c:formatCode>
                <c:ptCount val="4"/>
                <c:pt idx="0">
                  <c:v>746</c:v>
                </c:pt>
                <c:pt idx="1">
                  <c:v>702</c:v>
                </c:pt>
                <c:pt idx="2">
                  <c:v>692</c:v>
                </c:pt>
                <c:pt idx="3">
                  <c:v>692</c:v>
                </c:pt>
              </c:numCache>
            </c:numRef>
          </c:val>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平成21年</c:v>
                </c:pt>
                <c:pt idx="1">
                  <c:v>22年</c:v>
                </c:pt>
                <c:pt idx="2">
                  <c:v>23年</c:v>
                </c:pt>
                <c:pt idx="3">
                  <c:v>24年</c:v>
                </c:pt>
              </c:strCache>
            </c:strRef>
          </c:cat>
          <c:val>
            <c:numRef>
              <c:f>グラフ!$I$17:$L$17</c:f>
              <c:numCache>
                <c:formatCode>#,##0;[Red]\-#,##0</c:formatCode>
                <c:ptCount val="4"/>
                <c:pt idx="0">
                  <c:v>561</c:v>
                </c:pt>
                <c:pt idx="1">
                  <c:v>570</c:v>
                </c:pt>
                <c:pt idx="2">
                  <c:v>538</c:v>
                </c:pt>
                <c:pt idx="3">
                  <c:v>538</c:v>
                </c:pt>
              </c:numCache>
            </c:numRef>
          </c:val>
        </c:ser>
        <c:marker val="1"/>
        <c:axId val="105161856"/>
        <c:axId val="105163392"/>
      </c:lineChart>
      <c:catAx>
        <c:axId val="105161856"/>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163392"/>
        <c:crossesAt val="0"/>
        <c:auto val="1"/>
        <c:lblAlgn val="ctr"/>
        <c:lblOffset val="100"/>
        <c:tickLblSkip val="1"/>
        <c:tickMarkSkip val="1"/>
      </c:catAx>
      <c:valAx>
        <c:axId val="105163392"/>
        <c:scaling>
          <c:orientation val="minMax"/>
          <c:max val="1200"/>
          <c:min val="50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4946"/>
              <c:y val="8.444444444444453E-2"/>
            </c:manualLayout>
          </c:layout>
          <c:spPr>
            <a:noFill/>
            <a:ln w="25400">
              <a:noFill/>
            </a:ln>
          </c:spPr>
        </c:title>
        <c:numFmt formatCode="#,##0\ ;&quot; -&quot;#,##0\ ;&quot; - &quot;;@\ " sourceLinked="0"/>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161856"/>
        <c:crosses val="autoZero"/>
        <c:crossBetween val="between"/>
        <c:majorUnit val="100"/>
      </c:valAx>
      <c:spPr>
        <a:noFill/>
        <a:ln w="12700">
          <a:solidFill>
            <a:srgbClr val="000000"/>
          </a:solidFill>
          <a:prstDash val="solid"/>
        </a:ln>
      </c:spPr>
    </c:plotArea>
    <c:legend>
      <c:legendPos val="r"/>
      <c:layout>
        <c:manualLayout>
          <c:xMode val="edge"/>
          <c:yMode val="edge"/>
          <c:x val="5.3412462908011937E-2"/>
          <c:y val="0.84000000000000041"/>
          <c:w val="0.89317507418397668"/>
          <c:h val="0.1466666666666665"/>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492957746478873"/>
          <c:y val="2.8508771929824588E-2"/>
        </c:manualLayout>
      </c:layout>
      <c:spPr>
        <a:solidFill>
          <a:srgbClr val="FFFFFF"/>
        </a:solidFill>
        <a:ln w="12700">
          <a:solidFill>
            <a:srgbClr val="000000"/>
          </a:solidFill>
          <a:prstDash val="solid"/>
        </a:ln>
      </c:spPr>
    </c:title>
    <c:plotArea>
      <c:layout>
        <c:manualLayout>
          <c:layoutTarget val="inner"/>
          <c:xMode val="edge"/>
          <c:yMode val="edge"/>
          <c:x val="0.16338050641024757"/>
          <c:y val="0.1447371520720947"/>
          <c:w val="0.7943672897877545"/>
          <c:h val="0.62061536418792018"/>
        </c:manualLayout>
      </c:layout>
      <c:lineChart>
        <c:grouping val="standard"/>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グラフ!$I$21:$M$21</c:f>
              <c:numCache>
                <c:formatCode>#,##0;[Red]\-#,##0</c:formatCode>
                <c:ptCount val="5"/>
                <c:pt idx="0">
                  <c:v>730</c:v>
                </c:pt>
                <c:pt idx="1">
                  <c:v>760</c:v>
                </c:pt>
                <c:pt idx="2">
                  <c:v>779</c:v>
                </c:pt>
                <c:pt idx="3">
                  <c:v>795</c:v>
                </c:pt>
                <c:pt idx="4">
                  <c:v>755</c:v>
                </c:pt>
              </c:numCache>
            </c:numRef>
          </c:val>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グラフ!$I$22:$M$22</c:f>
              <c:numCache>
                <c:formatCode>#,##0;[Red]\-#,##0</c:formatCode>
                <c:ptCount val="5"/>
                <c:pt idx="0">
                  <c:v>952</c:v>
                </c:pt>
                <c:pt idx="1">
                  <c:v>970</c:v>
                </c:pt>
                <c:pt idx="2">
                  <c:v>966</c:v>
                </c:pt>
                <c:pt idx="3">
                  <c:v>977</c:v>
                </c:pt>
                <c:pt idx="4">
                  <c:v>1033</c:v>
                </c:pt>
              </c:numCache>
            </c:numRef>
          </c:val>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グラフ!$I$23:$M$23</c:f>
              <c:numCache>
                <c:formatCode>#,##0;[Red]\-#,##0</c:formatCode>
                <c:ptCount val="5"/>
                <c:pt idx="0">
                  <c:v>829</c:v>
                </c:pt>
                <c:pt idx="1">
                  <c:v>851</c:v>
                </c:pt>
                <c:pt idx="2">
                  <c:v>888</c:v>
                </c:pt>
                <c:pt idx="3">
                  <c:v>926</c:v>
                </c:pt>
                <c:pt idx="4">
                  <c:v>925</c:v>
                </c:pt>
              </c:numCache>
            </c:numRef>
          </c:val>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グラフ!$I$24:$M$24</c:f>
              <c:numCache>
                <c:formatCode>#,##0;[Red]\-#,##0</c:formatCode>
                <c:ptCount val="5"/>
                <c:pt idx="0">
                  <c:v>844</c:v>
                </c:pt>
                <c:pt idx="1">
                  <c:v>818</c:v>
                </c:pt>
                <c:pt idx="2">
                  <c:v>802</c:v>
                </c:pt>
                <c:pt idx="3">
                  <c:v>807</c:v>
                </c:pt>
                <c:pt idx="4">
                  <c:v>833</c:v>
                </c:pt>
              </c:numCache>
            </c:numRef>
          </c:val>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グラフ!$I$25:$M$25</c:f>
              <c:numCache>
                <c:formatCode>#,##0;[Red]\-#,##0</c:formatCode>
                <c:ptCount val="5"/>
                <c:pt idx="0">
                  <c:v>449</c:v>
                </c:pt>
                <c:pt idx="1">
                  <c:v>430</c:v>
                </c:pt>
                <c:pt idx="2">
                  <c:v>445</c:v>
                </c:pt>
                <c:pt idx="3">
                  <c:v>442</c:v>
                </c:pt>
                <c:pt idx="4">
                  <c:v>469</c:v>
                </c:pt>
              </c:numCache>
            </c:numRef>
          </c:val>
        </c:ser>
        <c:ser>
          <c:idx val="5"/>
          <c:order val="5"/>
          <c:tx>
            <c:strRef>
              <c:f>グラフ!$H$26</c:f>
              <c:strCache>
                <c:ptCount val="1"/>
                <c:pt idx="0">
                  <c:v>昭和薬科大附属中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グラフ!$I$20:$M$20</c:f>
              <c:strCache>
                <c:ptCount val="5"/>
                <c:pt idx="0">
                  <c:v>平成20年</c:v>
                </c:pt>
                <c:pt idx="1">
                  <c:v>21年</c:v>
                </c:pt>
                <c:pt idx="2">
                  <c:v>22年</c:v>
                </c:pt>
                <c:pt idx="3">
                  <c:v>23年</c:v>
                </c:pt>
                <c:pt idx="4">
                  <c:v>24年</c:v>
                </c:pt>
              </c:strCache>
            </c:strRef>
          </c:cat>
          <c:val>
            <c:numRef>
              <c:f>グラフ!$I$26:$M$26</c:f>
              <c:numCache>
                <c:formatCode>#,##0;[Red]\-#,##0</c:formatCode>
                <c:ptCount val="5"/>
                <c:pt idx="0">
                  <c:v>652</c:v>
                </c:pt>
                <c:pt idx="1">
                  <c:v>662</c:v>
                </c:pt>
                <c:pt idx="2">
                  <c:v>663</c:v>
                </c:pt>
                <c:pt idx="3">
                  <c:v>658</c:v>
                </c:pt>
                <c:pt idx="4">
                  <c:v>653</c:v>
                </c:pt>
              </c:numCache>
            </c:numRef>
          </c:val>
        </c:ser>
        <c:marker val="1"/>
        <c:axId val="105416192"/>
        <c:axId val="105418112"/>
      </c:lineChart>
      <c:catAx>
        <c:axId val="105416192"/>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418112"/>
        <c:crossesAt val="0"/>
        <c:auto val="1"/>
        <c:lblAlgn val="ctr"/>
        <c:lblOffset val="100"/>
        <c:tickLblSkip val="1"/>
        <c:tickMarkSkip val="1"/>
      </c:catAx>
      <c:valAx>
        <c:axId val="105418112"/>
        <c:scaling>
          <c:orientation val="minMax"/>
          <c:max val="1100"/>
          <c:min val="30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13"/>
              <c:y val="9.2105263157894829E-2"/>
            </c:manualLayout>
          </c:layout>
          <c:spPr>
            <a:noFill/>
            <a:ln w="25400">
              <a:noFill/>
            </a:ln>
          </c:spPr>
        </c:title>
        <c:numFmt formatCode="#,##0\ ;&quot; -&quot;#,##0\ ;&quot; - &quot;;@\ "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5416192"/>
        <c:crosses val="autoZero"/>
        <c:crossBetween val="between"/>
        <c:majorUnit val="100"/>
      </c:valAx>
      <c:spPr>
        <a:noFill/>
        <a:ln w="12700">
          <a:solidFill>
            <a:srgbClr val="000000"/>
          </a:solidFill>
          <a:prstDash val="solid"/>
        </a:ln>
      </c:spPr>
    </c:plotArea>
    <c:legend>
      <c:legendPos val="b"/>
      <c:layout>
        <c:manualLayout>
          <c:xMode val="edge"/>
          <c:yMode val="edge"/>
          <c:x val="0.1492957746478874"/>
          <c:y val="0.84649122807017596"/>
          <c:w val="0.77464788732394396"/>
          <c:h val="0.12719298245614027"/>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8623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86235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86235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8623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86236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86236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86236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862363" name="Line 24"/>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86236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862366"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86236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180975</xdr:colOff>
      <xdr:row>38</xdr:row>
      <xdr:rowOff>95250</xdr:rowOff>
    </xdr:from>
    <xdr:to>
      <xdr:col>6</xdr:col>
      <xdr:colOff>66675</xdr:colOff>
      <xdr:row>64</xdr:row>
      <xdr:rowOff>123825</xdr:rowOff>
    </xdr:to>
    <xdr:graphicFrame macro="">
      <xdr:nvGraphicFramePr>
        <xdr:cNvPr id="862368"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862369"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86237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862371"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152400</xdr:colOff>
      <xdr:row>83</xdr:row>
      <xdr:rowOff>104775</xdr:rowOff>
    </xdr:from>
    <xdr:to>
      <xdr:col>4</xdr:col>
      <xdr:colOff>885825</xdr:colOff>
      <xdr:row>85</xdr:row>
      <xdr:rowOff>142875</xdr:rowOff>
    </xdr:to>
    <xdr:sp macro="" textlink="" fLocksText="0">
      <xdr:nvSpPr>
        <xdr:cNvPr id="862318" name="Text Box 28"/>
        <xdr:cNvSpPr txBox="1">
          <a:spLocks noChangeArrowheads="1"/>
        </xdr:cNvSpPr>
      </xdr:nvSpPr>
      <xdr:spPr bwMode="auto">
        <a:xfrm>
          <a:off x="4572000" y="12801600"/>
          <a:ext cx="733425" cy="342900"/>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5,091,775</a:t>
          </a:r>
          <a:r>
            <a:rPr lang="ja-JP" altLang="en-US" sz="900" b="0" i="0" u="none" strike="noStrike" baseline="0">
              <a:solidFill>
                <a:srgbClr val="000000"/>
              </a:solidFill>
              <a:latin typeface="ＭＳ Ｐゴシック"/>
              <a:ea typeface="ＭＳ Ｐゴシック"/>
            </a:rPr>
            <a:t>千円</a:t>
          </a:r>
        </a:p>
      </xdr:txBody>
    </xdr:sp>
    <xdr:clientData/>
  </xdr:twoCellAnchor>
  <xdr:twoCellAnchor>
    <xdr:from>
      <xdr:col>1</xdr:col>
      <xdr:colOff>38100</xdr:colOff>
      <xdr:row>83</xdr:row>
      <xdr:rowOff>76200</xdr:rowOff>
    </xdr:from>
    <xdr:to>
      <xdr:col>1</xdr:col>
      <xdr:colOff>838200</xdr:colOff>
      <xdr:row>86</xdr:row>
      <xdr:rowOff>38100</xdr:rowOff>
    </xdr:to>
    <xdr:sp macro="" textlink="" fLocksText="0">
      <xdr:nvSpPr>
        <xdr:cNvPr id="862319" name="Text Box 28"/>
        <xdr:cNvSpPr txBox="1">
          <a:spLocks noChangeArrowheads="1"/>
        </xdr:cNvSpPr>
      </xdr:nvSpPr>
      <xdr:spPr bwMode="auto">
        <a:xfrm>
          <a:off x="1143000" y="12773025"/>
          <a:ext cx="800100" cy="419100"/>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5,091,775</a:t>
          </a:r>
          <a:r>
            <a:rPr lang="ja-JP" altLang="en-US" sz="900" b="0" i="0" u="none" strike="noStrike" baseline="0">
              <a:solidFill>
                <a:srgbClr val="000000"/>
              </a:solidFill>
              <a:latin typeface="ＭＳ Ｐゴシック"/>
              <a:ea typeface="ＭＳ Ｐゴシック"/>
            </a:rPr>
            <a:t>千円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50"/>
  <sheetViews>
    <sheetView view="pageBreakPreview" zoomScaleNormal="115" zoomScaleSheetLayoutView="115" workbookViewId="0">
      <selection activeCell="D22" sqref="D22"/>
    </sheetView>
  </sheetViews>
  <sheetFormatPr defaultRowHeight="15.95" customHeight="1"/>
  <cols>
    <col min="1" max="1" width="15.7109375" style="1" customWidth="1"/>
    <col min="2" max="2" width="10.7109375" style="1" customWidth="1"/>
    <col min="3" max="8" width="12.42578125" style="1" customWidth="1"/>
    <col min="9" max="16384" width="9.140625" style="1"/>
  </cols>
  <sheetData>
    <row r="1" spans="1:12" ht="18" customHeight="1">
      <c r="A1" s="709" t="s">
        <v>0</v>
      </c>
      <c r="B1" s="709"/>
      <c r="C1" s="709"/>
      <c r="D1" s="709"/>
      <c r="E1" s="709"/>
      <c r="F1" s="709"/>
      <c r="G1" s="709"/>
      <c r="H1" s="709"/>
      <c r="I1" s="2"/>
      <c r="J1" s="2"/>
      <c r="K1" s="2"/>
      <c r="L1" s="2"/>
    </row>
    <row r="2" spans="1:12" ht="13.5" customHeight="1">
      <c r="A2" s="2"/>
      <c r="B2" s="2"/>
      <c r="C2" s="2"/>
      <c r="D2" s="2"/>
      <c r="E2" s="2"/>
      <c r="F2" s="2"/>
      <c r="G2" s="2"/>
      <c r="H2" s="2"/>
      <c r="I2" s="2"/>
      <c r="J2" s="2"/>
      <c r="K2" s="2"/>
      <c r="L2" s="2"/>
    </row>
    <row r="3" spans="1:12" ht="15" customHeight="1">
      <c r="A3" s="2" t="s">
        <v>1</v>
      </c>
      <c r="B3" s="2"/>
      <c r="C3" s="2"/>
      <c r="D3" s="2"/>
      <c r="E3" s="2"/>
      <c r="F3" s="2"/>
      <c r="G3" s="2"/>
      <c r="H3" s="3"/>
      <c r="I3" s="2"/>
      <c r="J3" s="2"/>
      <c r="K3" s="2"/>
      <c r="L3" s="2"/>
    </row>
    <row r="4" spans="1:12" ht="23.25" customHeight="1">
      <c r="A4" s="150" t="s">
        <v>2</v>
      </c>
      <c r="B4" s="151" t="s">
        <v>3</v>
      </c>
      <c r="C4" s="416" t="s">
        <v>383</v>
      </c>
      <c r="D4" s="151" t="s">
        <v>4</v>
      </c>
      <c r="E4" s="151" t="s">
        <v>5</v>
      </c>
      <c r="F4" s="151" t="s">
        <v>6</v>
      </c>
      <c r="G4" s="416" t="s">
        <v>384</v>
      </c>
      <c r="H4" s="152" t="s">
        <v>7</v>
      </c>
      <c r="I4" s="2"/>
      <c r="J4" s="2"/>
      <c r="K4" s="2"/>
      <c r="L4" s="2"/>
    </row>
    <row r="5" spans="1:12" ht="15.95" customHeight="1">
      <c r="A5" s="309" t="s">
        <v>342</v>
      </c>
      <c r="B5" s="302">
        <f t="shared" ref="B5:B11" si="0">SUM(C5:H5)</f>
        <v>40</v>
      </c>
      <c r="C5" s="263">
        <v>11</v>
      </c>
      <c r="D5" s="263">
        <v>11</v>
      </c>
      <c r="E5" s="263">
        <v>6</v>
      </c>
      <c r="F5" s="263">
        <v>6</v>
      </c>
      <c r="G5" s="263">
        <v>2</v>
      </c>
      <c r="H5" s="303">
        <v>4</v>
      </c>
      <c r="I5" s="2"/>
      <c r="J5" s="2"/>
      <c r="K5" s="2"/>
      <c r="L5" s="2"/>
    </row>
    <row r="6" spans="1:12" ht="15.95" customHeight="1">
      <c r="A6" s="153">
        <v>19</v>
      </c>
      <c r="B6" s="302">
        <f t="shared" si="0"/>
        <v>41</v>
      </c>
      <c r="C6" s="263">
        <v>11</v>
      </c>
      <c r="D6" s="263">
        <v>11</v>
      </c>
      <c r="E6" s="263">
        <v>6</v>
      </c>
      <c r="F6" s="263">
        <v>6</v>
      </c>
      <c r="G6" s="263">
        <v>2</v>
      </c>
      <c r="H6" s="303">
        <v>5</v>
      </c>
      <c r="I6" s="8"/>
      <c r="J6" s="8"/>
      <c r="K6" s="8"/>
      <c r="L6" s="8"/>
    </row>
    <row r="7" spans="1:12" ht="15.95" customHeight="1">
      <c r="A7" s="153">
        <v>20</v>
      </c>
      <c r="B7" s="302">
        <f t="shared" si="0"/>
        <v>41</v>
      </c>
      <c r="C7" s="263">
        <v>11</v>
      </c>
      <c r="D7" s="263">
        <v>11</v>
      </c>
      <c r="E7" s="263">
        <v>6</v>
      </c>
      <c r="F7" s="263">
        <v>6</v>
      </c>
      <c r="G7" s="263">
        <v>2</v>
      </c>
      <c r="H7" s="303">
        <v>5</v>
      </c>
      <c r="I7" s="2"/>
      <c r="J7" s="2"/>
      <c r="K7" s="2"/>
      <c r="L7" s="2"/>
    </row>
    <row r="8" spans="1:12" ht="15.95" customHeight="1">
      <c r="A8" s="154">
        <v>21</v>
      </c>
      <c r="B8" s="302">
        <f t="shared" si="0"/>
        <v>41</v>
      </c>
      <c r="C8" s="263">
        <v>11</v>
      </c>
      <c r="D8" s="263">
        <v>11</v>
      </c>
      <c r="E8" s="263">
        <v>6</v>
      </c>
      <c r="F8" s="263">
        <v>6</v>
      </c>
      <c r="G8" s="263">
        <v>2</v>
      </c>
      <c r="H8" s="303">
        <v>5</v>
      </c>
      <c r="I8" s="2"/>
      <c r="J8" s="2"/>
      <c r="K8" s="2"/>
      <c r="L8" s="2"/>
    </row>
    <row r="9" spans="1:12" ht="15.95" customHeight="1">
      <c r="A9" s="154">
        <v>22</v>
      </c>
      <c r="B9" s="263">
        <f t="shared" si="0"/>
        <v>41</v>
      </c>
      <c r="C9" s="263">
        <v>11</v>
      </c>
      <c r="D9" s="263">
        <v>11</v>
      </c>
      <c r="E9" s="263">
        <v>6</v>
      </c>
      <c r="F9" s="263">
        <v>6</v>
      </c>
      <c r="G9" s="263">
        <v>2</v>
      </c>
      <c r="H9" s="303">
        <v>5</v>
      </c>
      <c r="I9" s="2"/>
      <c r="J9" s="2"/>
      <c r="K9" s="2"/>
      <c r="L9" s="2"/>
    </row>
    <row r="10" spans="1:12" ht="15.95" customHeight="1">
      <c r="A10" s="318">
        <v>23</v>
      </c>
      <c r="B10" s="263">
        <f t="shared" si="0"/>
        <v>41</v>
      </c>
      <c r="C10" s="263">
        <v>11</v>
      </c>
      <c r="D10" s="263">
        <v>11</v>
      </c>
      <c r="E10" s="263">
        <v>6</v>
      </c>
      <c r="F10" s="263">
        <v>6</v>
      </c>
      <c r="G10" s="263">
        <v>2</v>
      </c>
      <c r="H10" s="303">
        <v>5</v>
      </c>
      <c r="I10" s="8"/>
      <c r="J10" s="8"/>
      <c r="K10" s="8"/>
      <c r="L10" s="8"/>
    </row>
    <row r="11" spans="1:12" ht="15.95" customHeight="1" thickBot="1">
      <c r="A11" s="424">
        <v>24</v>
      </c>
      <c r="B11" s="261">
        <f t="shared" si="0"/>
        <v>43</v>
      </c>
      <c r="C11" s="450">
        <v>13</v>
      </c>
      <c r="D11" s="450">
        <v>11</v>
      </c>
      <c r="E11" s="450">
        <v>6</v>
      </c>
      <c r="F11" s="450">
        <v>6</v>
      </c>
      <c r="G11" s="450">
        <v>2</v>
      </c>
      <c r="H11" s="451">
        <v>5</v>
      </c>
      <c r="I11" s="8"/>
      <c r="J11" s="8"/>
      <c r="K11" s="8"/>
      <c r="L11" s="8"/>
    </row>
    <row r="12" spans="1:12" ht="15" customHeight="1">
      <c r="A12" s="415" t="s">
        <v>385</v>
      </c>
      <c r="B12" s="2"/>
      <c r="C12" s="2"/>
      <c r="D12" s="2"/>
      <c r="E12" s="2"/>
      <c r="F12" s="2"/>
      <c r="G12" s="2"/>
      <c r="H12" s="3" t="s">
        <v>8</v>
      </c>
      <c r="I12" s="2"/>
      <c r="J12" s="2"/>
      <c r="K12" s="2"/>
      <c r="L12" s="2"/>
    </row>
    <row r="13" spans="1:12" ht="13.5" customHeight="1">
      <c r="A13" s="2"/>
      <c r="B13" s="2"/>
      <c r="C13" s="2"/>
      <c r="D13" s="2"/>
      <c r="E13" s="2"/>
      <c r="F13" s="2"/>
      <c r="G13" s="2"/>
      <c r="H13" s="2"/>
      <c r="I13" s="2"/>
      <c r="J13" s="2"/>
      <c r="K13" s="2"/>
      <c r="L13" s="2"/>
    </row>
    <row r="14" spans="1:12" ht="15" customHeight="1">
      <c r="A14" s="398" t="s">
        <v>376</v>
      </c>
      <c r="B14" s="2"/>
      <c r="C14" s="398"/>
      <c r="D14" s="2"/>
      <c r="E14" s="2"/>
      <c r="F14" s="2"/>
      <c r="G14" s="2"/>
      <c r="H14" s="3" t="s">
        <v>9</v>
      </c>
      <c r="I14" s="2"/>
      <c r="J14" s="2"/>
      <c r="K14" s="2"/>
      <c r="L14" s="2"/>
    </row>
    <row r="15" spans="1:12" ht="15" customHeight="1" thickBot="1">
      <c r="A15" s="710" t="s">
        <v>10</v>
      </c>
      <c r="B15" s="146"/>
      <c r="C15" s="712" t="s">
        <v>11</v>
      </c>
      <c r="D15" s="712" t="s">
        <v>12</v>
      </c>
      <c r="E15" s="714" t="s">
        <v>13</v>
      </c>
      <c r="F15" s="714"/>
      <c r="G15" s="715" t="s">
        <v>14</v>
      </c>
      <c r="H15" s="716"/>
    </row>
    <row r="16" spans="1:12" ht="15" customHeight="1" thickBot="1">
      <c r="A16" s="711"/>
      <c r="B16" s="388" t="s">
        <v>366</v>
      </c>
      <c r="C16" s="713"/>
      <c r="D16" s="713"/>
      <c r="E16" s="719" t="s">
        <v>15</v>
      </c>
      <c r="F16" s="719"/>
      <c r="G16" s="717"/>
      <c r="H16" s="718"/>
    </row>
    <row r="17" spans="1:8" ht="15" customHeight="1" thickBot="1">
      <c r="A17" s="711"/>
      <c r="B17" s="388" t="s">
        <v>367</v>
      </c>
      <c r="C17" s="713"/>
      <c r="D17" s="713"/>
      <c r="E17" s="12" t="s">
        <v>16</v>
      </c>
      <c r="F17" s="12" t="s">
        <v>17</v>
      </c>
      <c r="G17" s="720" t="s">
        <v>18</v>
      </c>
      <c r="H17" s="721" t="s">
        <v>19</v>
      </c>
    </row>
    <row r="18" spans="1:8" ht="15" customHeight="1">
      <c r="A18" s="711"/>
      <c r="B18" s="14"/>
      <c r="C18" s="713"/>
      <c r="D18" s="713"/>
      <c r="E18" s="15" t="s">
        <v>20</v>
      </c>
      <c r="F18" s="15" t="s">
        <v>21</v>
      </c>
      <c r="G18" s="720"/>
      <c r="H18" s="721"/>
    </row>
    <row r="19" spans="1:8" ht="15.95" customHeight="1">
      <c r="A19" s="155" t="s">
        <v>22</v>
      </c>
      <c r="B19" s="452">
        <f>SUM(B20:B30)</f>
        <v>8242</v>
      </c>
      <c r="C19" s="289">
        <f>SUM(C20:C30)</f>
        <v>247119</v>
      </c>
      <c r="D19" s="289">
        <f>SUM(D20:D30)</f>
        <v>71406</v>
      </c>
      <c r="E19" s="453">
        <f t="shared" ref="E19:E31" si="1">C19/B19</f>
        <v>29.982892501819947</v>
      </c>
      <c r="F19" s="453">
        <f>D19/B19</f>
        <v>8.6636738655666097</v>
      </c>
      <c r="G19" s="289">
        <f>SUM(G20:G30)</f>
        <v>74142</v>
      </c>
      <c r="H19" s="454">
        <f>SUM(H20:H30)</f>
        <v>12380</v>
      </c>
    </row>
    <row r="20" spans="1:8" ht="15.95" customHeight="1">
      <c r="A20" s="153" t="s">
        <v>23</v>
      </c>
      <c r="B20" s="455">
        <v>627</v>
      </c>
      <c r="C20" s="290">
        <v>26091</v>
      </c>
      <c r="D20" s="290">
        <v>6717</v>
      </c>
      <c r="E20" s="456">
        <f t="shared" si="1"/>
        <v>41.612440191387563</v>
      </c>
      <c r="F20" s="456">
        <f t="shared" ref="F20:F30" si="2">D20/B20</f>
        <v>10.712918660287082</v>
      </c>
      <c r="G20" s="290">
        <v>6367</v>
      </c>
      <c r="H20" s="291">
        <v>1164</v>
      </c>
    </row>
    <row r="21" spans="1:8" ht="15.95" customHeight="1">
      <c r="A21" s="153" t="s">
        <v>24</v>
      </c>
      <c r="B21" s="455">
        <v>682</v>
      </c>
      <c r="C21" s="290">
        <v>17977</v>
      </c>
      <c r="D21" s="290">
        <v>6603</v>
      </c>
      <c r="E21" s="456">
        <f t="shared" si="1"/>
        <v>26.359237536656892</v>
      </c>
      <c r="F21" s="456">
        <f t="shared" si="2"/>
        <v>9.6818181818181817</v>
      </c>
      <c r="G21" s="290">
        <v>5180</v>
      </c>
      <c r="H21" s="291">
        <v>1215</v>
      </c>
    </row>
    <row r="22" spans="1:8" ht="15.95" customHeight="1">
      <c r="A22" s="153" t="s">
        <v>25</v>
      </c>
      <c r="B22" s="455">
        <v>724</v>
      </c>
      <c r="C22" s="290">
        <v>22280</v>
      </c>
      <c r="D22" s="290">
        <v>5537</v>
      </c>
      <c r="E22" s="456">
        <f t="shared" si="1"/>
        <v>30.773480662983424</v>
      </c>
      <c r="F22" s="456">
        <f t="shared" si="2"/>
        <v>7.6477900552486187</v>
      </c>
      <c r="G22" s="290">
        <v>7807</v>
      </c>
      <c r="H22" s="291">
        <v>1215</v>
      </c>
    </row>
    <row r="23" spans="1:8" ht="15.95" customHeight="1">
      <c r="A23" s="153" t="s">
        <v>26</v>
      </c>
      <c r="B23" s="455">
        <v>1063</v>
      </c>
      <c r="C23" s="290">
        <v>29291</v>
      </c>
      <c r="D23" s="290">
        <v>7256</v>
      </c>
      <c r="E23" s="456">
        <f t="shared" si="1"/>
        <v>27.555032925682031</v>
      </c>
      <c r="F23" s="456">
        <f t="shared" si="2"/>
        <v>6.825964252116651</v>
      </c>
      <c r="G23" s="292">
        <v>9068</v>
      </c>
      <c r="H23" s="291">
        <v>1258</v>
      </c>
    </row>
    <row r="24" spans="1:8" ht="15.95" customHeight="1">
      <c r="A24" s="153" t="s">
        <v>27</v>
      </c>
      <c r="B24" s="455">
        <v>577</v>
      </c>
      <c r="C24" s="290">
        <v>23546</v>
      </c>
      <c r="D24" s="290">
        <v>6258</v>
      </c>
      <c r="E24" s="456">
        <f t="shared" si="1"/>
        <v>40.807625649913348</v>
      </c>
      <c r="F24" s="456">
        <f t="shared" si="2"/>
        <v>10.845753899480069</v>
      </c>
      <c r="G24" s="290">
        <v>7597</v>
      </c>
      <c r="H24" s="291">
        <v>1215</v>
      </c>
    </row>
    <row r="25" spans="1:8" ht="15.95" customHeight="1">
      <c r="A25" s="153" t="s">
        <v>28</v>
      </c>
      <c r="B25" s="455">
        <v>1038</v>
      </c>
      <c r="C25" s="290">
        <v>21070</v>
      </c>
      <c r="D25" s="290">
        <v>8264</v>
      </c>
      <c r="E25" s="456">
        <f t="shared" si="1"/>
        <v>20.298651252408479</v>
      </c>
      <c r="F25" s="456">
        <f t="shared" si="2"/>
        <v>7.961464354527938</v>
      </c>
      <c r="G25" s="290">
        <v>7114</v>
      </c>
      <c r="H25" s="291">
        <v>1215</v>
      </c>
    </row>
    <row r="26" spans="1:8" ht="15.95" customHeight="1">
      <c r="A26" s="153" t="s">
        <v>29</v>
      </c>
      <c r="B26" s="455">
        <v>659</v>
      </c>
      <c r="C26" s="290">
        <v>18125</v>
      </c>
      <c r="D26" s="290">
        <v>6302</v>
      </c>
      <c r="E26" s="456">
        <f t="shared" si="1"/>
        <v>27.503793626707132</v>
      </c>
      <c r="F26" s="456">
        <f t="shared" si="2"/>
        <v>9.562974203338392</v>
      </c>
      <c r="G26" s="290">
        <v>5241</v>
      </c>
      <c r="H26" s="291">
        <v>1215</v>
      </c>
    </row>
    <row r="27" spans="1:8" ht="15.95" customHeight="1">
      <c r="A27" s="153" t="s">
        <v>30</v>
      </c>
      <c r="B27" s="455">
        <v>872</v>
      </c>
      <c r="C27" s="290">
        <v>17355</v>
      </c>
      <c r="D27" s="290">
        <v>6614</v>
      </c>
      <c r="E27" s="456">
        <f t="shared" si="1"/>
        <v>19.902522935779817</v>
      </c>
      <c r="F27" s="456">
        <f t="shared" si="2"/>
        <v>7.5848623853211006</v>
      </c>
      <c r="G27" s="290">
        <v>5965</v>
      </c>
      <c r="H27" s="291">
        <v>945</v>
      </c>
    </row>
    <row r="28" spans="1:8" ht="15.95" customHeight="1">
      <c r="A28" s="153" t="s">
        <v>31</v>
      </c>
      <c r="B28" s="455">
        <v>770</v>
      </c>
      <c r="C28" s="290">
        <v>21177</v>
      </c>
      <c r="D28" s="290">
        <v>6265</v>
      </c>
      <c r="E28" s="456">
        <f t="shared" si="1"/>
        <v>27.502597402597402</v>
      </c>
      <c r="F28" s="456">
        <f t="shared" si="2"/>
        <v>8.1363636363636367</v>
      </c>
      <c r="G28" s="290">
        <v>6933</v>
      </c>
      <c r="H28" s="291">
        <v>949</v>
      </c>
    </row>
    <row r="29" spans="1:8" ht="15.95" customHeight="1">
      <c r="A29" s="153" t="s">
        <v>32</v>
      </c>
      <c r="B29" s="455">
        <v>692</v>
      </c>
      <c r="C29" s="290">
        <v>20498</v>
      </c>
      <c r="D29" s="457">
        <v>5774</v>
      </c>
      <c r="E29" s="456">
        <f t="shared" si="1"/>
        <v>29.621387283236995</v>
      </c>
      <c r="F29" s="456">
        <f t="shared" si="2"/>
        <v>8.3439306358381504</v>
      </c>
      <c r="G29" s="290">
        <v>6015</v>
      </c>
      <c r="H29" s="291">
        <v>949</v>
      </c>
    </row>
    <row r="30" spans="1:8" ht="15.95" customHeight="1">
      <c r="A30" s="156" t="s">
        <v>33</v>
      </c>
      <c r="B30" s="455">
        <v>538</v>
      </c>
      <c r="C30" s="290">
        <v>29709</v>
      </c>
      <c r="D30" s="290">
        <v>5816</v>
      </c>
      <c r="E30" s="456">
        <f t="shared" si="1"/>
        <v>55.221189591078065</v>
      </c>
      <c r="F30" s="456">
        <f t="shared" si="2"/>
        <v>10.810408921933085</v>
      </c>
      <c r="G30" s="290">
        <v>6855</v>
      </c>
      <c r="H30" s="291">
        <v>1040</v>
      </c>
    </row>
    <row r="31" spans="1:8" ht="15.95" customHeight="1">
      <c r="A31" s="155" t="s">
        <v>34</v>
      </c>
      <c r="B31" s="458">
        <f>SUM(B32:B37)</f>
        <v>4667</v>
      </c>
      <c r="C31" s="293">
        <f>SUM(C32:C37)</f>
        <v>149676</v>
      </c>
      <c r="D31" s="293">
        <f>SUM(D32:D37)</f>
        <v>41883</v>
      </c>
      <c r="E31" s="459">
        <f t="shared" si="1"/>
        <v>32.071137775873154</v>
      </c>
      <c r="F31" s="459">
        <f t="shared" ref="F31:F40" si="3">D31/B31</f>
        <v>8.9742875508892226</v>
      </c>
      <c r="G31" s="293">
        <f>SUM(G32:G37)</f>
        <v>57378</v>
      </c>
      <c r="H31" s="294">
        <f>SUM(H32:H37)</f>
        <v>7950</v>
      </c>
    </row>
    <row r="32" spans="1:8" ht="15.95" customHeight="1">
      <c r="A32" s="153" t="s">
        <v>23</v>
      </c>
      <c r="B32" s="455">
        <v>755</v>
      </c>
      <c r="C32" s="290">
        <v>22708</v>
      </c>
      <c r="D32" s="290">
        <v>7818</v>
      </c>
      <c r="E32" s="456">
        <f t="shared" ref="E32:E38" si="4">C32/B32</f>
        <v>30.076821192052979</v>
      </c>
      <c r="F32" s="456">
        <f t="shared" si="3"/>
        <v>10.354966887417218</v>
      </c>
      <c r="G32" s="290">
        <v>9783</v>
      </c>
      <c r="H32" s="291">
        <v>1400</v>
      </c>
    </row>
    <row r="33" spans="1:8" ht="15.95" customHeight="1">
      <c r="A33" s="153" t="s">
        <v>24</v>
      </c>
      <c r="B33" s="455">
        <v>1033</v>
      </c>
      <c r="C33" s="290">
        <v>25928</v>
      </c>
      <c r="D33" s="290">
        <v>8061</v>
      </c>
      <c r="E33" s="456">
        <f t="shared" si="4"/>
        <v>25.09970958373669</v>
      </c>
      <c r="F33" s="456">
        <f t="shared" si="3"/>
        <v>7.8034849951597289</v>
      </c>
      <c r="G33" s="290">
        <v>10480</v>
      </c>
      <c r="H33" s="291">
        <v>1400</v>
      </c>
    </row>
    <row r="34" spans="1:8" ht="15.95" customHeight="1">
      <c r="A34" s="153" t="s">
        <v>25</v>
      </c>
      <c r="B34" s="455">
        <v>924</v>
      </c>
      <c r="C34" s="290">
        <v>26072</v>
      </c>
      <c r="D34" s="457">
        <v>8166</v>
      </c>
      <c r="E34" s="456">
        <f t="shared" si="4"/>
        <v>28.216450216450216</v>
      </c>
      <c r="F34" s="456">
        <f t="shared" si="3"/>
        <v>8.8376623376623371</v>
      </c>
      <c r="G34" s="290">
        <v>10323</v>
      </c>
      <c r="H34" s="291">
        <v>1400</v>
      </c>
    </row>
    <row r="35" spans="1:8" ht="15.95" customHeight="1">
      <c r="A35" s="153" t="s">
        <v>30</v>
      </c>
      <c r="B35" s="455">
        <v>833</v>
      </c>
      <c r="C35" s="290">
        <v>22777</v>
      </c>
      <c r="D35" s="290">
        <v>7725</v>
      </c>
      <c r="E35" s="456">
        <f t="shared" si="4"/>
        <v>27.343337334933974</v>
      </c>
      <c r="F35" s="456">
        <f t="shared" si="3"/>
        <v>9.2737094837935174</v>
      </c>
      <c r="G35" s="290">
        <v>7169</v>
      </c>
      <c r="H35" s="291">
        <v>1201</v>
      </c>
    </row>
    <row r="36" spans="1:8" ht="15.95" customHeight="1">
      <c r="A36" s="153" t="s">
        <v>35</v>
      </c>
      <c r="B36" s="455">
        <v>469</v>
      </c>
      <c r="C36" s="290">
        <v>32291</v>
      </c>
      <c r="D36" s="290">
        <v>5066</v>
      </c>
      <c r="E36" s="456">
        <f t="shared" si="4"/>
        <v>68.850746268656721</v>
      </c>
      <c r="F36" s="456">
        <f t="shared" si="3"/>
        <v>10.801705756929637</v>
      </c>
      <c r="G36" s="290">
        <v>9663</v>
      </c>
      <c r="H36" s="291">
        <v>1163</v>
      </c>
    </row>
    <row r="37" spans="1:8" ht="15.95" customHeight="1">
      <c r="A37" s="157" t="s">
        <v>36</v>
      </c>
      <c r="B37" s="455">
        <v>653</v>
      </c>
      <c r="C37" s="290">
        <v>19900</v>
      </c>
      <c r="D37" s="290">
        <v>5047</v>
      </c>
      <c r="E37" s="456">
        <f t="shared" si="4"/>
        <v>30.474732006125574</v>
      </c>
      <c r="F37" s="456">
        <f t="shared" si="3"/>
        <v>7.7289433384379782</v>
      </c>
      <c r="G37" s="290">
        <v>9960</v>
      </c>
      <c r="H37" s="291">
        <v>1386</v>
      </c>
    </row>
    <row r="38" spans="1:8" ht="15.95" customHeight="1">
      <c r="A38" s="155" t="s">
        <v>37</v>
      </c>
      <c r="B38" s="458">
        <f>SUM(B39:B44)</f>
        <v>4977</v>
      </c>
      <c r="C38" s="293">
        <f t="shared" ref="C38:H38" si="5">SUM(C39:C44)</f>
        <v>274233</v>
      </c>
      <c r="D38" s="293">
        <f t="shared" si="5"/>
        <v>74851</v>
      </c>
      <c r="E38" s="459">
        <f t="shared" si="4"/>
        <v>55.100060277275468</v>
      </c>
      <c r="F38" s="459">
        <f t="shared" si="3"/>
        <v>15.039381153305204</v>
      </c>
      <c r="G38" s="293">
        <f t="shared" si="5"/>
        <v>89477</v>
      </c>
      <c r="H38" s="294">
        <f t="shared" si="5"/>
        <v>15138</v>
      </c>
    </row>
    <row r="39" spans="1:8" ht="15.95" customHeight="1">
      <c r="A39" s="153" t="s">
        <v>38</v>
      </c>
      <c r="B39" s="455">
        <v>1196</v>
      </c>
      <c r="C39" s="290">
        <v>37663</v>
      </c>
      <c r="D39" s="290">
        <v>13316</v>
      </c>
      <c r="E39" s="456">
        <f t="shared" ref="E39:E44" si="6">C39/B39</f>
        <v>31.490802675585286</v>
      </c>
      <c r="F39" s="456">
        <f t="shared" si="3"/>
        <v>11.133779264214047</v>
      </c>
      <c r="G39" s="290">
        <v>16422</v>
      </c>
      <c r="H39" s="291">
        <v>2420</v>
      </c>
    </row>
    <row r="40" spans="1:8" ht="15.95" customHeight="1">
      <c r="A40" s="153" t="s">
        <v>39</v>
      </c>
      <c r="B40" s="455">
        <v>905</v>
      </c>
      <c r="C40" s="290">
        <v>35544</v>
      </c>
      <c r="D40" s="290">
        <v>6571</v>
      </c>
      <c r="E40" s="456">
        <f>C40/B40</f>
        <v>39.275138121546959</v>
      </c>
      <c r="F40" s="456">
        <f t="shared" si="3"/>
        <v>7.2607734806629836</v>
      </c>
      <c r="G40" s="290">
        <v>15750</v>
      </c>
      <c r="H40" s="298">
        <v>4505</v>
      </c>
    </row>
    <row r="41" spans="1:8" ht="15.95" customHeight="1">
      <c r="A41" s="153" t="s">
        <v>40</v>
      </c>
      <c r="B41" s="455">
        <v>742</v>
      </c>
      <c r="C41" s="290">
        <v>37843</v>
      </c>
      <c r="D41" s="290">
        <v>17769</v>
      </c>
      <c r="E41" s="456">
        <f t="shared" si="6"/>
        <v>51.001347708894876</v>
      </c>
      <c r="F41" s="456">
        <f t="shared" ref="F41:F48" si="7">D41/B41</f>
        <v>23.947439353099732</v>
      </c>
      <c r="G41" s="290">
        <v>12497</v>
      </c>
      <c r="H41" s="291">
        <v>1876</v>
      </c>
    </row>
    <row r="42" spans="1:8" ht="15.95" customHeight="1">
      <c r="A42" s="153" t="s">
        <v>41</v>
      </c>
      <c r="B42" s="455">
        <v>686</v>
      </c>
      <c r="C42" s="290">
        <v>47986</v>
      </c>
      <c r="D42" s="290">
        <v>15165</v>
      </c>
      <c r="E42" s="456">
        <f>C42/B42</f>
        <v>69.95043731778425</v>
      </c>
      <c r="F42" s="456">
        <f t="shared" si="7"/>
        <v>22.106413994169095</v>
      </c>
      <c r="G42" s="290">
        <v>11663</v>
      </c>
      <c r="H42" s="291">
        <v>2178</v>
      </c>
    </row>
    <row r="43" spans="1:8" ht="15.95" customHeight="1">
      <c r="A43" s="153" t="s">
        <v>42</v>
      </c>
      <c r="B43" s="455">
        <v>795</v>
      </c>
      <c r="C43" s="290">
        <v>73147</v>
      </c>
      <c r="D43" s="290">
        <v>15900</v>
      </c>
      <c r="E43" s="456">
        <f>C43/B43</f>
        <v>92.008805031446542</v>
      </c>
      <c r="F43" s="456">
        <f t="shared" si="7"/>
        <v>20</v>
      </c>
      <c r="G43" s="290">
        <v>14615</v>
      </c>
      <c r="H43" s="291">
        <v>1485</v>
      </c>
    </row>
    <row r="44" spans="1:8" ht="15.95" customHeight="1">
      <c r="A44" s="386" t="s">
        <v>36</v>
      </c>
      <c r="B44" s="455">
        <v>653</v>
      </c>
      <c r="C44" s="290">
        <v>42050</v>
      </c>
      <c r="D44" s="290">
        <v>6130</v>
      </c>
      <c r="E44" s="456">
        <f t="shared" si="6"/>
        <v>64.395099540581924</v>
      </c>
      <c r="F44" s="456">
        <f t="shared" si="7"/>
        <v>9.387442572741195</v>
      </c>
      <c r="G44" s="290">
        <v>18530</v>
      </c>
      <c r="H44" s="291">
        <v>2674</v>
      </c>
    </row>
    <row r="45" spans="1:8" ht="15.95" customHeight="1">
      <c r="A45" s="155" t="s">
        <v>43</v>
      </c>
      <c r="B45" s="458">
        <f>SUM(B46:B48)</f>
        <v>443</v>
      </c>
      <c r="C45" s="293">
        <f t="shared" ref="C45:H45" si="8">SUM(C46:C48)</f>
        <v>71113</v>
      </c>
      <c r="D45" s="293">
        <f>SUM(D46:D48)</f>
        <v>20591</v>
      </c>
      <c r="E45" s="459">
        <f>C45/B45</f>
        <v>160.52595936794583</v>
      </c>
      <c r="F45" s="459">
        <f t="shared" si="7"/>
        <v>46.480812641083524</v>
      </c>
      <c r="G45" s="293">
        <f t="shared" si="8"/>
        <v>6168</v>
      </c>
      <c r="H45" s="294">
        <f t="shared" si="8"/>
        <v>4141</v>
      </c>
    </row>
    <row r="46" spans="1:8" ht="15.95" customHeight="1">
      <c r="A46" s="153" t="s">
        <v>44</v>
      </c>
      <c r="B46" s="455">
        <v>295</v>
      </c>
      <c r="C46" s="290">
        <v>26441</v>
      </c>
      <c r="D46" s="290">
        <v>10881</v>
      </c>
      <c r="E46" s="456">
        <f>C46/B46</f>
        <v>89.630508474576274</v>
      </c>
      <c r="F46" s="456">
        <f t="shared" si="7"/>
        <v>36.884745762711866</v>
      </c>
      <c r="G46" s="290">
        <v>2490</v>
      </c>
      <c r="H46" s="291">
        <v>701</v>
      </c>
    </row>
    <row r="47" spans="1:8" ht="15.95" customHeight="1">
      <c r="A47" s="153" t="s">
        <v>45</v>
      </c>
      <c r="B47" s="455">
        <v>145</v>
      </c>
      <c r="C47" s="290">
        <v>40341</v>
      </c>
      <c r="D47" s="290">
        <v>7710</v>
      </c>
      <c r="E47" s="456">
        <f>C47/B47</f>
        <v>278.21379310344827</v>
      </c>
      <c r="F47" s="456">
        <f t="shared" si="7"/>
        <v>53.172413793103445</v>
      </c>
      <c r="G47" s="290">
        <v>3678</v>
      </c>
      <c r="H47" s="291">
        <v>965</v>
      </c>
    </row>
    <row r="48" spans="1:8" ht="15.95" customHeight="1">
      <c r="A48" s="387" t="s">
        <v>46</v>
      </c>
      <c r="B48" s="460">
        <v>3</v>
      </c>
      <c r="C48" s="299">
        <v>4331</v>
      </c>
      <c r="D48" s="299">
        <v>2000</v>
      </c>
      <c r="E48" s="461">
        <f>C48/B48</f>
        <v>1443.6666666666667</v>
      </c>
      <c r="F48" s="461">
        <f t="shared" si="7"/>
        <v>666.66666666666663</v>
      </c>
      <c r="G48" s="300">
        <v>0</v>
      </c>
      <c r="H48" s="301">
        <v>2475</v>
      </c>
    </row>
    <row r="49" spans="1:12" ht="15" customHeight="1">
      <c r="A49" s="2" t="s">
        <v>47</v>
      </c>
      <c r="B49" s="2"/>
      <c r="C49" s="2"/>
      <c r="D49" s="2"/>
      <c r="E49" s="2"/>
      <c r="H49" s="3" t="s">
        <v>48</v>
      </c>
      <c r="I49" s="2"/>
      <c r="J49" s="2"/>
      <c r="K49" s="2"/>
      <c r="L49" s="2"/>
    </row>
    <row r="50" spans="1:12" ht="15" customHeight="1">
      <c r="A50" s="2"/>
      <c r="B50" s="2"/>
      <c r="C50" s="2"/>
      <c r="D50" s="2"/>
      <c r="E50" s="2"/>
      <c r="H50" s="3" t="s">
        <v>49</v>
      </c>
      <c r="I50" s="2"/>
      <c r="J50" s="2"/>
      <c r="K50" s="2"/>
      <c r="L50" s="2"/>
    </row>
  </sheetData>
  <sheetProtection selectLockedCells="1" selectUnlockedCells="1"/>
  <mergeCells count="9">
    <mergeCell ref="A1:H1"/>
    <mergeCell ref="A15:A18"/>
    <mergeCell ref="C15:C18"/>
    <mergeCell ref="D15:D18"/>
    <mergeCell ref="E15:F15"/>
    <mergeCell ref="G15:H16"/>
    <mergeCell ref="E16:F16"/>
    <mergeCell ref="G17:G18"/>
    <mergeCell ref="H17:H18"/>
  </mergeCells>
  <phoneticPr fontId="6"/>
  <printOptions horizontalCentered="1"/>
  <pageMargins left="0.59055118110236227" right="0.59055118110236227" top="0.59055118110236227" bottom="0.59055118110236227" header="0.39370078740157483" footer="0.39370078740157483"/>
  <pageSetup paperSize="9" firstPageNumber="138" orientation="portrait" useFirstPageNumber="1" verticalDpi="300" r:id="rId1"/>
  <headerFooter alignWithMargins="0">
    <oddHeader>&amp;L教　育</oddHeader>
    <oddFooter>&amp;C&amp;11－&amp;P－</oddFooter>
  </headerFooter>
</worksheet>
</file>

<file path=xl/worksheets/sheet10.xml><?xml version="1.0" encoding="utf-8"?>
<worksheet xmlns="http://schemas.openxmlformats.org/spreadsheetml/2006/main" xmlns:r="http://schemas.openxmlformats.org/officeDocument/2006/relationships">
  <dimension ref="A1:AC48"/>
  <sheetViews>
    <sheetView view="pageBreakPreview" topLeftCell="A34" zoomScaleNormal="80" zoomScaleSheetLayoutView="115" workbookViewId="0">
      <pane xSplit="1" topLeftCell="J1" activePane="topRight" state="frozen"/>
      <selection activeCell="A51" sqref="A51:IV51"/>
      <selection pane="topRight" activeCell="P40" sqref="P40:Q40"/>
    </sheetView>
  </sheetViews>
  <sheetFormatPr defaultRowHeight="17.45" customHeight="1"/>
  <cols>
    <col min="1" max="1" width="21.7109375" style="1" customWidth="1"/>
    <col min="2" max="2" width="8.7109375" style="1" customWidth="1"/>
    <col min="3" max="6" width="7.7109375" style="1" customWidth="1"/>
    <col min="7" max="7" width="8.7109375" style="1" customWidth="1"/>
    <col min="8" max="11" width="7.28515625" style="1" customWidth="1"/>
    <col min="12" max="16" width="6.7109375" style="1" customWidth="1"/>
    <col min="17" max="17" width="6" style="1" customWidth="1"/>
    <col min="18" max="18" width="3.7109375" style="1" customWidth="1"/>
    <col min="19" max="19" width="3.5703125" style="1" customWidth="1"/>
    <col min="20" max="20" width="6.28515625" style="1" customWidth="1"/>
    <col min="21" max="21" width="7.140625" style="1" customWidth="1"/>
    <col min="22" max="23" width="6.7109375" style="1" customWidth="1"/>
    <col min="24" max="24" width="7.42578125" style="1" customWidth="1"/>
    <col min="25" max="25" width="4" style="1" customWidth="1"/>
    <col min="26" max="26" width="3" style="1" customWidth="1"/>
    <col min="27" max="27" width="6.7109375" style="1" customWidth="1"/>
    <col min="28" max="28" width="3.85546875" style="1" customWidth="1"/>
    <col min="29" max="16384" width="9.140625" style="1"/>
  </cols>
  <sheetData>
    <row r="1" spans="1:29" ht="5.0999999999999996" customHeight="1">
      <c r="A1" s="2"/>
      <c r="B1" s="2"/>
      <c r="C1" s="2"/>
      <c r="D1" s="2"/>
      <c r="E1" s="2"/>
      <c r="F1" s="2"/>
      <c r="G1" s="2"/>
      <c r="H1" s="2"/>
      <c r="I1" s="2"/>
      <c r="J1" s="2"/>
      <c r="K1" s="2"/>
      <c r="L1" s="2"/>
      <c r="M1" s="2"/>
      <c r="N1" s="2"/>
      <c r="O1" s="2"/>
      <c r="P1" s="2"/>
      <c r="Q1" s="2"/>
      <c r="R1" s="2"/>
      <c r="S1" s="2"/>
      <c r="T1" s="2"/>
      <c r="U1" s="2"/>
      <c r="V1" s="2"/>
      <c r="X1" s="2"/>
      <c r="Y1" s="2"/>
      <c r="Z1" s="2"/>
      <c r="AA1" s="3"/>
      <c r="AB1" s="3"/>
    </row>
    <row r="2" spans="1:29" ht="15" customHeight="1" thickBot="1">
      <c r="A2" s="2" t="s">
        <v>168</v>
      </c>
      <c r="B2" s="2"/>
      <c r="C2" s="2"/>
      <c r="D2" s="2"/>
      <c r="E2" s="2"/>
      <c r="F2" s="2"/>
      <c r="G2" s="2"/>
      <c r="H2" s="2"/>
      <c r="I2" s="2"/>
      <c r="J2" s="2"/>
      <c r="K2" s="2"/>
      <c r="L2" s="2"/>
      <c r="M2" s="2"/>
      <c r="N2" s="2"/>
      <c r="O2" s="2"/>
      <c r="P2" s="2"/>
      <c r="Q2" s="2"/>
      <c r="R2" s="2"/>
      <c r="S2" s="2"/>
      <c r="T2" s="2"/>
      <c r="U2" s="2"/>
      <c r="V2" s="2"/>
      <c r="X2" s="2"/>
      <c r="Y2" s="2"/>
      <c r="Z2" s="2"/>
      <c r="AA2" s="3" t="s">
        <v>122</v>
      </c>
      <c r="AB2" s="3"/>
    </row>
    <row r="3" spans="1:29" ht="24.95" customHeight="1" thickBot="1">
      <c r="A3" s="1110" t="s">
        <v>123</v>
      </c>
      <c r="B3" s="712" t="s">
        <v>89</v>
      </c>
      <c r="C3" s="146" t="s">
        <v>169</v>
      </c>
      <c r="D3" s="213"/>
      <c r="E3" s="145"/>
      <c r="F3" s="214"/>
      <c r="G3" s="712" t="s">
        <v>53</v>
      </c>
      <c r="H3" s="712" t="s">
        <v>170</v>
      </c>
      <c r="I3" s="712"/>
      <c r="J3" s="712"/>
      <c r="K3" s="712"/>
      <c r="L3" s="712" t="s">
        <v>152</v>
      </c>
      <c r="M3" s="712"/>
      <c r="N3" s="712"/>
      <c r="O3" s="712"/>
      <c r="P3" s="773" t="s">
        <v>171</v>
      </c>
      <c r="Q3" s="773"/>
      <c r="R3" s="773"/>
      <c r="S3" s="773"/>
      <c r="T3" s="773"/>
      <c r="U3" s="773" t="s">
        <v>172</v>
      </c>
      <c r="V3" s="773"/>
      <c r="W3" s="773"/>
      <c r="X3" s="1099" t="s">
        <v>173</v>
      </c>
      <c r="Y3" s="1099"/>
      <c r="Z3" s="1099"/>
      <c r="AA3" s="1100"/>
      <c r="AB3" s="96"/>
      <c r="AC3" s="2"/>
    </row>
    <row r="4" spans="1:29" ht="24.95" customHeight="1">
      <c r="A4" s="1111"/>
      <c r="B4" s="713"/>
      <c r="C4" s="720" t="s">
        <v>174</v>
      </c>
      <c r="D4" s="720"/>
      <c r="E4" s="46" t="s">
        <v>96</v>
      </c>
      <c r="F4" s="46" t="s">
        <v>97</v>
      </c>
      <c r="G4" s="713"/>
      <c r="H4" s="719" t="s">
        <v>174</v>
      </c>
      <c r="I4" s="719"/>
      <c r="J4" s="22" t="s">
        <v>55</v>
      </c>
      <c r="K4" s="13" t="s">
        <v>56</v>
      </c>
      <c r="L4" s="764" t="s">
        <v>175</v>
      </c>
      <c r="M4" s="764"/>
      <c r="N4" s="13" t="s">
        <v>55</v>
      </c>
      <c r="O4" s="22" t="s">
        <v>56</v>
      </c>
      <c r="P4" s="764" t="s">
        <v>3</v>
      </c>
      <c r="Q4" s="764"/>
      <c r="R4" s="720" t="s">
        <v>55</v>
      </c>
      <c r="S4" s="720"/>
      <c r="T4" s="13" t="s">
        <v>56</v>
      </c>
      <c r="U4" s="719" t="s">
        <v>176</v>
      </c>
      <c r="V4" s="719"/>
      <c r="W4" s="719"/>
      <c r="X4" s="1101" t="s">
        <v>176</v>
      </c>
      <c r="Y4" s="1101"/>
      <c r="Z4" s="1101"/>
      <c r="AA4" s="761"/>
      <c r="AB4" s="96"/>
      <c r="AC4" s="2"/>
    </row>
    <row r="5" spans="1:29" ht="17.100000000000001" customHeight="1">
      <c r="A5" s="309" t="s">
        <v>344</v>
      </c>
      <c r="B5" s="243">
        <v>3</v>
      </c>
      <c r="C5" s="758">
        <v>119</v>
      </c>
      <c r="D5" s="758"/>
      <c r="E5" s="103">
        <v>85</v>
      </c>
      <c r="F5" s="103">
        <v>34</v>
      </c>
      <c r="G5" s="103">
        <v>127</v>
      </c>
      <c r="H5" s="758">
        <v>440</v>
      </c>
      <c r="I5" s="758"/>
      <c r="J5" s="103">
        <v>267</v>
      </c>
      <c r="K5" s="103">
        <v>173</v>
      </c>
      <c r="L5" s="758">
        <v>266</v>
      </c>
      <c r="M5" s="758"/>
      <c r="N5" s="103">
        <v>105</v>
      </c>
      <c r="O5" s="103">
        <v>161</v>
      </c>
      <c r="P5" s="758">
        <v>84</v>
      </c>
      <c r="Q5" s="758"/>
      <c r="R5" s="758">
        <v>32</v>
      </c>
      <c r="S5" s="758"/>
      <c r="T5" s="103">
        <v>52</v>
      </c>
      <c r="U5" s="1108">
        <v>3</v>
      </c>
      <c r="V5" s="1108"/>
      <c r="W5" s="1108"/>
      <c r="X5" s="1108">
        <v>2</v>
      </c>
      <c r="Y5" s="1108"/>
      <c r="Z5" s="1108"/>
      <c r="AA5" s="1109"/>
      <c r="AB5" s="27"/>
      <c r="AC5" s="8"/>
    </row>
    <row r="6" spans="1:29" ht="17.100000000000001" customHeight="1">
      <c r="A6" s="153">
        <v>22</v>
      </c>
      <c r="B6" s="243">
        <v>3</v>
      </c>
      <c r="C6" s="723">
        <v>146</v>
      </c>
      <c r="D6" s="723"/>
      <c r="E6" s="103">
        <v>96</v>
      </c>
      <c r="F6" s="103">
        <v>50</v>
      </c>
      <c r="G6" s="103">
        <v>129</v>
      </c>
      <c r="H6" s="723">
        <v>442</v>
      </c>
      <c r="I6" s="723"/>
      <c r="J6" s="103">
        <v>266</v>
      </c>
      <c r="K6" s="103">
        <v>176</v>
      </c>
      <c r="L6" s="723">
        <v>270</v>
      </c>
      <c r="M6" s="723"/>
      <c r="N6" s="103">
        <v>107</v>
      </c>
      <c r="O6" s="103">
        <v>163</v>
      </c>
      <c r="P6" s="723">
        <v>80</v>
      </c>
      <c r="Q6" s="723"/>
      <c r="R6" s="723">
        <v>32</v>
      </c>
      <c r="S6" s="723"/>
      <c r="T6" s="103">
        <v>48</v>
      </c>
      <c r="U6" s="1105">
        <v>3</v>
      </c>
      <c r="V6" s="1105"/>
      <c r="W6" s="1105"/>
      <c r="X6" s="1106">
        <v>2</v>
      </c>
      <c r="Y6" s="1106"/>
      <c r="Z6" s="1106"/>
      <c r="AA6" s="1107"/>
      <c r="AB6" s="27"/>
      <c r="AC6" s="8"/>
    </row>
    <row r="7" spans="1:29" ht="17.100000000000001" customHeight="1">
      <c r="A7" s="336">
        <v>23</v>
      </c>
      <c r="B7" s="243">
        <v>3</v>
      </c>
      <c r="C7" s="723">
        <v>146</v>
      </c>
      <c r="D7" s="723"/>
      <c r="E7" s="103">
        <v>96</v>
      </c>
      <c r="F7" s="103">
        <v>50</v>
      </c>
      <c r="G7" s="103">
        <v>139</v>
      </c>
      <c r="H7" s="723">
        <v>462</v>
      </c>
      <c r="I7" s="723"/>
      <c r="J7" s="103">
        <v>280</v>
      </c>
      <c r="K7" s="103">
        <v>182</v>
      </c>
      <c r="L7" s="723">
        <v>291</v>
      </c>
      <c r="M7" s="723"/>
      <c r="N7" s="103">
        <v>109</v>
      </c>
      <c r="O7" s="103">
        <v>182</v>
      </c>
      <c r="P7" s="723">
        <v>85</v>
      </c>
      <c r="Q7" s="723"/>
      <c r="R7" s="723">
        <v>34</v>
      </c>
      <c r="S7" s="723"/>
      <c r="T7" s="103">
        <v>51</v>
      </c>
      <c r="U7" s="1105">
        <v>3.3</v>
      </c>
      <c r="V7" s="1105"/>
      <c r="W7" s="1105"/>
      <c r="X7" s="1106">
        <v>1.6</v>
      </c>
      <c r="Y7" s="1106"/>
      <c r="Z7" s="1106"/>
      <c r="AA7" s="1107"/>
      <c r="AB7" s="27"/>
      <c r="AC7" s="8"/>
    </row>
    <row r="8" spans="1:29" ht="17.100000000000001" customHeight="1">
      <c r="A8" s="357">
        <v>24</v>
      </c>
      <c r="B8" s="382">
        <f>SUM(B9:B11)</f>
        <v>3</v>
      </c>
      <c r="C8" s="725">
        <f>SUM(C9:D11)</f>
        <v>144</v>
      </c>
      <c r="D8" s="725"/>
      <c r="E8" s="142">
        <f>SUM(E9:E11)</f>
        <v>100</v>
      </c>
      <c r="F8" s="142">
        <f>SUM(F9:F11)</f>
        <v>44</v>
      </c>
      <c r="G8" s="142">
        <f>SUM(G9:G11)</f>
        <v>131</v>
      </c>
      <c r="H8" s="725">
        <f>SUM(H9:I11)</f>
        <v>443</v>
      </c>
      <c r="I8" s="725"/>
      <c r="J8" s="142">
        <f>SUM(J9:J11)</f>
        <v>267</v>
      </c>
      <c r="K8" s="142">
        <f>SUM(K9:K11)</f>
        <v>176</v>
      </c>
      <c r="L8" s="975">
        <f>SUM(L9:M11)</f>
        <v>304</v>
      </c>
      <c r="M8" s="975"/>
      <c r="N8" s="143">
        <f>SUM(N9:N11)</f>
        <v>112</v>
      </c>
      <c r="O8" s="143">
        <f>SUM(O9:O11)</f>
        <v>192</v>
      </c>
      <c r="P8" s="975">
        <f>SUM(P9:Q11)</f>
        <v>76</v>
      </c>
      <c r="Q8" s="975"/>
      <c r="R8" s="975">
        <f>SUM(R9:S11)</f>
        <v>35</v>
      </c>
      <c r="S8" s="975"/>
      <c r="T8" s="143">
        <f>SUM(T9:T11)</f>
        <v>41</v>
      </c>
      <c r="U8" s="1102">
        <f>H8/G8</f>
        <v>3.3816793893129771</v>
      </c>
      <c r="V8" s="1102"/>
      <c r="W8" s="1102"/>
      <c r="X8" s="1103">
        <f>H8/L8</f>
        <v>1.4572368421052631</v>
      </c>
      <c r="Y8" s="1103"/>
      <c r="Z8" s="1103"/>
      <c r="AA8" s="1104"/>
      <c r="AB8" s="27"/>
      <c r="AC8" s="8"/>
    </row>
    <row r="9" spans="1:29" ht="17.100000000000001" customHeight="1">
      <c r="A9" s="310" t="s">
        <v>177</v>
      </c>
      <c r="B9" s="244">
        <v>1</v>
      </c>
      <c r="C9" s="1096">
        <f>SUM(E9:F9)</f>
        <v>76</v>
      </c>
      <c r="D9" s="1096"/>
      <c r="E9" s="18">
        <v>59</v>
      </c>
      <c r="F9" s="18">
        <v>17</v>
      </c>
      <c r="G9" s="18">
        <v>73</v>
      </c>
      <c r="H9" s="1096">
        <f>SUM(J9:K9)</f>
        <v>295</v>
      </c>
      <c r="I9" s="1096"/>
      <c r="J9" s="18">
        <v>184</v>
      </c>
      <c r="K9" s="18">
        <v>111</v>
      </c>
      <c r="L9" s="723">
        <f>SUM(N9:O9)</f>
        <v>169</v>
      </c>
      <c r="M9" s="723"/>
      <c r="N9" s="76">
        <v>61</v>
      </c>
      <c r="O9" s="72">
        <v>108</v>
      </c>
      <c r="P9" s="723">
        <f>SUM(R9:T9)</f>
        <v>38</v>
      </c>
      <c r="Q9" s="723"/>
      <c r="R9" s="723">
        <v>17</v>
      </c>
      <c r="S9" s="723"/>
      <c r="T9" s="73">
        <v>21</v>
      </c>
      <c r="U9" s="1097">
        <f>H9/G9</f>
        <v>4.0410958904109586</v>
      </c>
      <c r="V9" s="1097"/>
      <c r="W9" s="1097"/>
      <c r="X9" s="1092">
        <f>H9/L9</f>
        <v>1.7455621301775148</v>
      </c>
      <c r="Y9" s="1092"/>
      <c r="Z9" s="1092"/>
      <c r="AA9" s="1093"/>
      <c r="AB9" s="27"/>
      <c r="AC9" s="2"/>
    </row>
    <row r="10" spans="1:29" ht="17.100000000000001" customHeight="1">
      <c r="A10" s="310" t="s">
        <v>178</v>
      </c>
      <c r="B10" s="244">
        <v>1</v>
      </c>
      <c r="C10" s="1096">
        <f>SUM(E10:F10)</f>
        <v>59</v>
      </c>
      <c r="D10" s="1096"/>
      <c r="E10" s="18">
        <v>35</v>
      </c>
      <c r="F10" s="18">
        <v>24</v>
      </c>
      <c r="G10" s="18">
        <v>56</v>
      </c>
      <c r="H10" s="1096">
        <f>SUM(J10:K10)</f>
        <v>145</v>
      </c>
      <c r="I10" s="1096"/>
      <c r="J10" s="18">
        <v>82</v>
      </c>
      <c r="K10" s="18">
        <v>63</v>
      </c>
      <c r="L10" s="723">
        <f>SUM(N10:O10)</f>
        <v>129</v>
      </c>
      <c r="M10" s="723"/>
      <c r="N10" s="76">
        <v>48</v>
      </c>
      <c r="O10" s="72">
        <v>81</v>
      </c>
      <c r="P10" s="723">
        <f>SUM(R10:T10)</f>
        <v>36</v>
      </c>
      <c r="Q10" s="723"/>
      <c r="R10" s="723">
        <v>17</v>
      </c>
      <c r="S10" s="723"/>
      <c r="T10" s="73">
        <v>19</v>
      </c>
      <c r="U10" s="1097">
        <f>H10/G10</f>
        <v>2.5892857142857144</v>
      </c>
      <c r="V10" s="1097"/>
      <c r="W10" s="1097"/>
      <c r="X10" s="1092">
        <f>H10/L10</f>
        <v>1.124031007751938</v>
      </c>
      <c r="Y10" s="1092"/>
      <c r="Z10" s="1092"/>
      <c r="AA10" s="1093"/>
      <c r="AB10" s="563"/>
      <c r="AC10" s="2"/>
    </row>
    <row r="11" spans="1:29" ht="17.100000000000001" customHeight="1" thickBot="1">
      <c r="A11" s="315" t="s">
        <v>179</v>
      </c>
      <c r="B11" s="245">
        <v>1</v>
      </c>
      <c r="C11" s="1090">
        <f>SUM(E11:F11)</f>
        <v>9</v>
      </c>
      <c r="D11" s="1090"/>
      <c r="E11" s="215">
        <v>6</v>
      </c>
      <c r="F11" s="215">
        <v>3</v>
      </c>
      <c r="G11" s="215">
        <v>2</v>
      </c>
      <c r="H11" s="1090">
        <f>SUM(J11:K11)</f>
        <v>3</v>
      </c>
      <c r="I11" s="1090"/>
      <c r="J11" s="215">
        <v>1</v>
      </c>
      <c r="K11" s="609">
        <v>2</v>
      </c>
      <c r="L11" s="733">
        <f>SUM(N11:O11)</f>
        <v>6</v>
      </c>
      <c r="M11" s="733"/>
      <c r="N11" s="611">
        <v>3</v>
      </c>
      <c r="O11" s="171">
        <v>3</v>
      </c>
      <c r="P11" s="733">
        <f>SUM(R11:T11)</f>
        <v>2</v>
      </c>
      <c r="Q11" s="733"/>
      <c r="R11" s="733">
        <v>1</v>
      </c>
      <c r="S11" s="733"/>
      <c r="T11" s="613">
        <v>1</v>
      </c>
      <c r="U11" s="1098">
        <f>H11/G11</f>
        <v>1.5</v>
      </c>
      <c r="V11" s="1098"/>
      <c r="W11" s="1098"/>
      <c r="X11" s="1094">
        <f>H11/L11</f>
        <v>0.5</v>
      </c>
      <c r="Y11" s="1094"/>
      <c r="Z11" s="1094"/>
      <c r="AA11" s="1095"/>
      <c r="AB11" s="27"/>
      <c r="AC11" s="2"/>
    </row>
    <row r="12" spans="1:29" ht="15" customHeight="1">
      <c r="A12" s="2" t="s">
        <v>439</v>
      </c>
      <c r="B12" s="2"/>
      <c r="C12" s="2"/>
      <c r="D12" s="2"/>
      <c r="E12" s="2"/>
      <c r="F12" s="2"/>
      <c r="G12" s="2"/>
      <c r="H12" s="2"/>
      <c r="I12" s="2"/>
      <c r="J12" s="2"/>
      <c r="K12" s="2"/>
      <c r="L12" s="2"/>
      <c r="M12" s="2"/>
      <c r="N12" s="2"/>
      <c r="O12" s="2"/>
      <c r="P12" s="2"/>
      <c r="Q12" s="2"/>
      <c r="R12" s="2"/>
      <c r="S12" s="2"/>
      <c r="T12" s="2"/>
      <c r="U12" s="2"/>
      <c r="V12" s="2"/>
      <c r="W12" s="2"/>
      <c r="Y12" s="2"/>
      <c r="Z12" s="2"/>
      <c r="AA12" s="3" t="s">
        <v>180</v>
      </c>
      <c r="AB12" s="3"/>
    </row>
    <row r="13" spans="1:29" ht="1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9" ht="15" customHeight="1" thickBot="1">
      <c r="A14" s="2" t="s">
        <v>181</v>
      </c>
      <c r="O14" s="2"/>
      <c r="P14" s="2"/>
      <c r="Q14" s="2"/>
      <c r="R14" s="2"/>
      <c r="S14" s="2"/>
      <c r="T14" s="2"/>
      <c r="X14" s="2"/>
      <c r="Y14" s="2"/>
      <c r="Z14" s="2"/>
      <c r="AA14" s="3" t="s">
        <v>87</v>
      </c>
      <c r="AB14" s="3"/>
    </row>
    <row r="15" spans="1:29" ht="24.95" customHeight="1" thickBot="1">
      <c r="A15" s="1065" t="s">
        <v>123</v>
      </c>
      <c r="B15" s="1086" t="s">
        <v>161</v>
      </c>
      <c r="C15" s="712"/>
      <c r="D15" s="712"/>
      <c r="E15" s="712"/>
      <c r="F15" s="712" t="s">
        <v>139</v>
      </c>
      <c r="G15" s="712"/>
      <c r="H15" s="712"/>
      <c r="I15" s="712"/>
      <c r="J15" s="146" t="s">
        <v>182</v>
      </c>
      <c r="K15" s="145"/>
      <c r="L15" s="172" t="s">
        <v>183</v>
      </c>
      <c r="M15" s="148"/>
      <c r="N15" s="712" t="s">
        <v>184</v>
      </c>
      <c r="O15" s="712"/>
      <c r="P15" s="712"/>
      <c r="Q15" s="712"/>
      <c r="R15" s="712" t="s">
        <v>185</v>
      </c>
      <c r="S15" s="712"/>
      <c r="T15" s="712"/>
      <c r="U15" s="712"/>
      <c r="V15" s="712"/>
      <c r="W15" s="715" t="s">
        <v>186</v>
      </c>
      <c r="X15" s="715"/>
      <c r="Y15" s="715"/>
      <c r="Z15" s="715"/>
      <c r="AA15" s="716"/>
      <c r="AB15" s="96"/>
    </row>
    <row r="16" spans="1:29" ht="24.95" customHeight="1">
      <c r="A16" s="1066"/>
      <c r="B16" s="61" t="s">
        <v>53</v>
      </c>
      <c r="C16" s="46" t="s">
        <v>95</v>
      </c>
      <c r="D16" s="22" t="s">
        <v>55</v>
      </c>
      <c r="E16" s="22" t="s">
        <v>56</v>
      </c>
      <c r="F16" s="22" t="s">
        <v>53</v>
      </c>
      <c r="G16" s="46" t="s">
        <v>95</v>
      </c>
      <c r="H16" s="22" t="s">
        <v>55</v>
      </c>
      <c r="I16" s="22" t="s">
        <v>56</v>
      </c>
      <c r="J16" s="22" t="s">
        <v>53</v>
      </c>
      <c r="K16" s="46" t="s">
        <v>95</v>
      </c>
      <c r="L16" s="22" t="s">
        <v>55</v>
      </c>
      <c r="M16" s="22" t="s">
        <v>56</v>
      </c>
      <c r="N16" s="22" t="s">
        <v>53</v>
      </c>
      <c r="O16" s="46" t="s">
        <v>95</v>
      </c>
      <c r="P16" s="46" t="s">
        <v>55</v>
      </c>
      <c r="Q16" s="13" t="s">
        <v>56</v>
      </c>
      <c r="R16" s="720" t="s">
        <v>53</v>
      </c>
      <c r="S16" s="720"/>
      <c r="T16" s="13" t="s">
        <v>54</v>
      </c>
      <c r="U16" s="13" t="s">
        <v>55</v>
      </c>
      <c r="V16" s="13" t="s">
        <v>56</v>
      </c>
      <c r="W16" s="104" t="s">
        <v>53</v>
      </c>
      <c r="X16" s="13" t="s">
        <v>54</v>
      </c>
      <c r="Y16" s="720" t="s">
        <v>55</v>
      </c>
      <c r="Z16" s="720"/>
      <c r="AA16" s="149" t="s">
        <v>56</v>
      </c>
      <c r="AB16" s="96"/>
    </row>
    <row r="17" spans="1:28" ht="17.100000000000001" customHeight="1">
      <c r="A17" s="312" t="s">
        <v>344</v>
      </c>
      <c r="B17" s="103">
        <v>121</v>
      </c>
      <c r="C17" s="220">
        <v>551</v>
      </c>
      <c r="D17" s="220">
        <v>378</v>
      </c>
      <c r="E17" s="220">
        <v>173</v>
      </c>
      <c r="F17" s="220">
        <v>7</v>
      </c>
      <c r="G17" s="220">
        <v>23</v>
      </c>
      <c r="H17" s="220">
        <v>14</v>
      </c>
      <c r="I17" s="220">
        <v>9</v>
      </c>
      <c r="J17" s="220">
        <v>8</v>
      </c>
      <c r="K17" s="220">
        <v>25</v>
      </c>
      <c r="L17" s="220">
        <v>17</v>
      </c>
      <c r="M17" s="220">
        <v>8</v>
      </c>
      <c r="N17" s="220">
        <v>7</v>
      </c>
      <c r="O17" s="220">
        <v>16</v>
      </c>
      <c r="P17" s="220">
        <v>11</v>
      </c>
      <c r="Q17" s="220">
        <v>5</v>
      </c>
      <c r="R17" s="1091">
        <v>9</v>
      </c>
      <c r="S17" s="1091"/>
      <c r="T17" s="73">
        <v>23</v>
      </c>
      <c r="U17" s="103">
        <v>16</v>
      </c>
      <c r="V17" s="103">
        <v>7</v>
      </c>
      <c r="W17" s="103">
        <v>8</v>
      </c>
      <c r="X17" s="103">
        <v>21</v>
      </c>
      <c r="Y17" s="758">
        <v>11</v>
      </c>
      <c r="Z17" s="758"/>
      <c r="AA17" s="217">
        <v>10</v>
      </c>
      <c r="AB17" s="107"/>
    </row>
    <row r="18" spans="1:28" ht="17.100000000000001" customHeight="1">
      <c r="A18" s="313">
        <v>22</v>
      </c>
      <c r="B18" s="220">
        <v>127</v>
      </c>
      <c r="C18" s="220">
        <v>442</v>
      </c>
      <c r="D18" s="220">
        <v>266</v>
      </c>
      <c r="E18" s="220">
        <v>176</v>
      </c>
      <c r="F18" s="220">
        <v>10</v>
      </c>
      <c r="G18" s="220">
        <v>30</v>
      </c>
      <c r="H18" s="220">
        <v>18</v>
      </c>
      <c r="I18" s="220">
        <v>12</v>
      </c>
      <c r="J18" s="220">
        <v>8</v>
      </c>
      <c r="K18" s="220">
        <v>23</v>
      </c>
      <c r="L18" s="220">
        <v>14</v>
      </c>
      <c r="M18" s="220">
        <v>9</v>
      </c>
      <c r="N18" s="220">
        <v>8</v>
      </c>
      <c r="O18" s="220">
        <v>26</v>
      </c>
      <c r="P18" s="220">
        <v>17</v>
      </c>
      <c r="Q18" s="220">
        <v>9</v>
      </c>
      <c r="R18" s="1088">
        <v>5</v>
      </c>
      <c r="S18" s="1088"/>
      <c r="T18" s="73">
        <v>14</v>
      </c>
      <c r="U18" s="103">
        <v>9</v>
      </c>
      <c r="V18" s="103">
        <v>5</v>
      </c>
      <c r="W18" s="103">
        <v>10</v>
      </c>
      <c r="X18" s="103">
        <v>28</v>
      </c>
      <c r="Y18" s="723">
        <v>18</v>
      </c>
      <c r="Z18" s="723"/>
      <c r="AA18" s="217">
        <v>10</v>
      </c>
      <c r="AB18" s="103"/>
    </row>
    <row r="19" spans="1:28" ht="17.100000000000001" customHeight="1">
      <c r="A19" s="337">
        <v>23</v>
      </c>
      <c r="B19" s="220">
        <v>129</v>
      </c>
      <c r="C19" s="220">
        <v>462</v>
      </c>
      <c r="D19" s="220">
        <v>280</v>
      </c>
      <c r="E19" s="220">
        <v>182</v>
      </c>
      <c r="F19" s="220">
        <v>8</v>
      </c>
      <c r="G19" s="220">
        <v>29</v>
      </c>
      <c r="H19" s="220">
        <v>17</v>
      </c>
      <c r="I19" s="220">
        <v>12</v>
      </c>
      <c r="J19" s="220">
        <v>12</v>
      </c>
      <c r="K19" s="220">
        <v>33</v>
      </c>
      <c r="L19" s="220">
        <v>19</v>
      </c>
      <c r="M19" s="220">
        <v>14</v>
      </c>
      <c r="N19" s="220">
        <v>8</v>
      </c>
      <c r="O19" s="220">
        <v>23</v>
      </c>
      <c r="P19" s="220">
        <v>14</v>
      </c>
      <c r="Q19" s="220">
        <v>9</v>
      </c>
      <c r="R19" s="1088">
        <v>8</v>
      </c>
      <c r="S19" s="1088"/>
      <c r="T19" s="73">
        <v>27</v>
      </c>
      <c r="U19" s="103">
        <v>18</v>
      </c>
      <c r="V19" s="103">
        <v>9</v>
      </c>
      <c r="W19" s="103">
        <v>8</v>
      </c>
      <c r="X19" s="103">
        <v>17</v>
      </c>
      <c r="Y19" s="723">
        <v>12</v>
      </c>
      <c r="Z19" s="723"/>
      <c r="AA19" s="217">
        <v>5</v>
      </c>
      <c r="AB19" s="103"/>
    </row>
    <row r="20" spans="1:28" ht="17.100000000000001" customHeight="1">
      <c r="A20" s="355">
        <v>24</v>
      </c>
      <c r="B20" s="142">
        <f>SUM(B21:B23)</f>
        <v>131</v>
      </c>
      <c r="C20" s="142">
        <f t="shared" ref="C20:K20" si="0">SUM(C21:C23)</f>
        <v>443</v>
      </c>
      <c r="D20" s="142">
        <f t="shared" si="0"/>
        <v>267</v>
      </c>
      <c r="E20" s="142">
        <f t="shared" si="0"/>
        <v>176</v>
      </c>
      <c r="F20" s="142">
        <f t="shared" si="0"/>
        <v>7</v>
      </c>
      <c r="G20" s="142">
        <f t="shared" si="0"/>
        <v>22</v>
      </c>
      <c r="H20" s="142">
        <f t="shared" si="0"/>
        <v>14</v>
      </c>
      <c r="I20" s="142">
        <f t="shared" si="0"/>
        <v>8</v>
      </c>
      <c r="J20" s="142">
        <f t="shared" si="0"/>
        <v>9</v>
      </c>
      <c r="K20" s="142">
        <f t="shared" si="0"/>
        <v>30</v>
      </c>
      <c r="L20" s="142">
        <f t="shared" ref="L20:Q20" si="1">SUM(L21:L23)</f>
        <v>18</v>
      </c>
      <c r="M20" s="142">
        <f t="shared" si="1"/>
        <v>12</v>
      </c>
      <c r="N20" s="142">
        <f t="shared" si="1"/>
        <v>12</v>
      </c>
      <c r="O20" s="142">
        <f t="shared" si="1"/>
        <v>32</v>
      </c>
      <c r="P20" s="142">
        <f t="shared" si="1"/>
        <v>19</v>
      </c>
      <c r="Q20" s="142">
        <f t="shared" si="1"/>
        <v>13</v>
      </c>
      <c r="R20" s="975">
        <f>SUM(R21:S23)</f>
        <v>7</v>
      </c>
      <c r="S20" s="975"/>
      <c r="T20" s="70">
        <f>SUM(T21:T23)</f>
        <v>21</v>
      </c>
      <c r="U20" s="70">
        <f>SUM(U21:U23)</f>
        <v>13</v>
      </c>
      <c r="V20" s="70">
        <f>SUM(V21:V23)</f>
        <v>8</v>
      </c>
      <c r="W20" s="142">
        <f>SUM(W21:W23)</f>
        <v>10</v>
      </c>
      <c r="X20" s="142">
        <f>SUM(X21:X23)</f>
        <v>29</v>
      </c>
      <c r="Y20" s="725">
        <f>SUM(Y21:Z23)</f>
        <v>18</v>
      </c>
      <c r="Z20" s="725"/>
      <c r="AA20" s="218">
        <f>SUM(AA21:AA23)</f>
        <v>11</v>
      </c>
      <c r="AB20" s="103"/>
    </row>
    <row r="21" spans="1:28" ht="17.100000000000001" customHeight="1">
      <c r="A21" s="311" t="s">
        <v>177</v>
      </c>
      <c r="B21" s="72">
        <f>SUM(F21,J21,N21,R21,W21,B33,F33,J33,N33,U33)</f>
        <v>73</v>
      </c>
      <c r="C21" s="320">
        <f>SUM(D21:E21)</f>
        <v>295</v>
      </c>
      <c r="D21" s="320">
        <v>184</v>
      </c>
      <c r="E21" s="320">
        <v>111</v>
      </c>
      <c r="F21" s="33">
        <v>4</v>
      </c>
      <c r="G21" s="72">
        <v>13</v>
      </c>
      <c r="H21" s="72">
        <v>10</v>
      </c>
      <c r="I21" s="33">
        <v>3</v>
      </c>
      <c r="J21" s="72">
        <v>4</v>
      </c>
      <c r="K21" s="72">
        <v>16</v>
      </c>
      <c r="L21" s="72">
        <v>9</v>
      </c>
      <c r="M21" s="33">
        <v>7</v>
      </c>
      <c r="N21" s="33">
        <v>5</v>
      </c>
      <c r="O21" s="72">
        <v>15</v>
      </c>
      <c r="P21" s="72">
        <v>7</v>
      </c>
      <c r="Q21" s="76">
        <v>8</v>
      </c>
      <c r="R21" s="1088">
        <v>4</v>
      </c>
      <c r="S21" s="1088"/>
      <c r="T21" s="73">
        <v>13</v>
      </c>
      <c r="U21" s="103">
        <v>9</v>
      </c>
      <c r="V21" s="103">
        <v>4</v>
      </c>
      <c r="W21" s="103">
        <v>6</v>
      </c>
      <c r="X21" s="72">
        <v>18</v>
      </c>
      <c r="Y21" s="723">
        <v>11</v>
      </c>
      <c r="Z21" s="723"/>
      <c r="AA21" s="217">
        <v>7</v>
      </c>
      <c r="AB21" s="18"/>
    </row>
    <row r="22" spans="1:28" ht="17.100000000000001" customHeight="1">
      <c r="A22" s="311" t="s">
        <v>178</v>
      </c>
      <c r="B22" s="72">
        <f>SUM(F22,J22,N22,R22,W22,B34,F34,J34,N34,U34)</f>
        <v>56</v>
      </c>
      <c r="C22" s="320">
        <f>SUM(D22:E22)</f>
        <v>145</v>
      </c>
      <c r="D22" s="320">
        <v>82</v>
      </c>
      <c r="E22" s="320">
        <v>63</v>
      </c>
      <c r="F22" s="33">
        <v>3</v>
      </c>
      <c r="G22" s="72">
        <v>8</v>
      </c>
      <c r="H22" s="72">
        <v>4</v>
      </c>
      <c r="I22" s="33">
        <v>4</v>
      </c>
      <c r="J22" s="72">
        <v>5</v>
      </c>
      <c r="K22" s="72">
        <v>14</v>
      </c>
      <c r="L22" s="72">
        <v>9</v>
      </c>
      <c r="M22" s="72">
        <v>5</v>
      </c>
      <c r="N22" s="72">
        <v>7</v>
      </c>
      <c r="O22" s="72">
        <v>17</v>
      </c>
      <c r="P22" s="72">
        <v>12</v>
      </c>
      <c r="Q22" s="76">
        <v>5</v>
      </c>
      <c r="R22" s="1088">
        <v>3</v>
      </c>
      <c r="S22" s="1088"/>
      <c r="T22" s="73">
        <v>8</v>
      </c>
      <c r="U22" s="103">
        <v>4</v>
      </c>
      <c r="V22" s="103">
        <v>4</v>
      </c>
      <c r="W22" s="103">
        <v>3</v>
      </c>
      <c r="X22" s="72">
        <v>10</v>
      </c>
      <c r="Y22" s="723">
        <v>6</v>
      </c>
      <c r="Z22" s="723"/>
      <c r="AA22" s="217">
        <v>4</v>
      </c>
      <c r="AB22" s="18"/>
    </row>
    <row r="23" spans="1:28" ht="17.100000000000001" customHeight="1" thickBot="1">
      <c r="A23" s="315" t="s">
        <v>179</v>
      </c>
      <c r="B23" s="171">
        <f>SUM(F23,J23,N23,R23,W23,B35,F35,J35,N35,U35)</f>
        <v>2</v>
      </c>
      <c r="C23" s="321">
        <f>SUM(D23:E23)</f>
        <v>3</v>
      </c>
      <c r="D23" s="321">
        <v>1</v>
      </c>
      <c r="E23" s="610">
        <v>2</v>
      </c>
      <c r="F23" s="160">
        <v>0</v>
      </c>
      <c r="G23" s="160">
        <v>1</v>
      </c>
      <c r="H23" s="160">
        <v>0</v>
      </c>
      <c r="I23" s="160">
        <v>1</v>
      </c>
      <c r="J23" s="160">
        <v>0</v>
      </c>
      <c r="K23" s="160">
        <v>0</v>
      </c>
      <c r="L23" s="160">
        <v>0</v>
      </c>
      <c r="M23" s="160">
        <v>0</v>
      </c>
      <c r="N23" s="160">
        <v>0</v>
      </c>
      <c r="O23" s="160">
        <v>0</v>
      </c>
      <c r="P23" s="160">
        <v>0</v>
      </c>
      <c r="Q23" s="160">
        <v>0</v>
      </c>
      <c r="R23" s="1073">
        <v>0</v>
      </c>
      <c r="S23" s="1073"/>
      <c r="T23" s="160">
        <v>0</v>
      </c>
      <c r="U23" s="611">
        <v>0</v>
      </c>
      <c r="V23" s="611">
        <v>0</v>
      </c>
      <c r="W23" s="611">
        <v>1</v>
      </c>
      <c r="X23" s="160">
        <v>1</v>
      </c>
      <c r="Y23" s="1072">
        <v>1</v>
      </c>
      <c r="Z23" s="1072"/>
      <c r="AA23" s="612">
        <v>0</v>
      </c>
      <c r="AB23" s="108"/>
    </row>
    <row r="24" spans="1:28" ht="15" customHeight="1">
      <c r="A24" s="2" t="s">
        <v>187</v>
      </c>
      <c r="B24" s="2"/>
      <c r="C24" s="2"/>
      <c r="D24" s="2"/>
      <c r="E24" s="2"/>
      <c r="F24" s="2"/>
      <c r="G24" s="2"/>
      <c r="H24" s="2"/>
      <c r="I24" s="2"/>
      <c r="J24" s="2"/>
      <c r="K24" s="2"/>
      <c r="L24" s="2"/>
      <c r="M24" s="2"/>
      <c r="N24" s="2"/>
      <c r="O24" s="2"/>
      <c r="P24" s="2"/>
      <c r="Q24" s="2"/>
      <c r="R24" s="2"/>
      <c r="S24" s="2"/>
      <c r="T24" s="2"/>
      <c r="U24" s="2"/>
      <c r="V24" s="2"/>
      <c r="W24" s="2"/>
      <c r="X24" s="2"/>
      <c r="Z24" s="2"/>
      <c r="AA24" s="3"/>
      <c r="AB24" s="3"/>
    </row>
    <row r="25" spans="1:28" ht="15" customHeight="1">
      <c r="A25" s="2" t="s">
        <v>188</v>
      </c>
      <c r="B25" s="2"/>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1:28" ht="15" customHeight="1" thickBot="1">
      <c r="A26" s="2"/>
      <c r="B26" s="2"/>
      <c r="C26" s="2"/>
      <c r="D26" s="2"/>
      <c r="E26" s="2"/>
      <c r="F26" s="2"/>
      <c r="G26" s="2"/>
      <c r="H26" s="2"/>
      <c r="I26" s="2"/>
      <c r="J26" s="2"/>
      <c r="K26" s="2"/>
      <c r="L26" s="2"/>
      <c r="M26" s="2"/>
      <c r="N26" s="2"/>
      <c r="O26" s="2"/>
      <c r="P26" s="2"/>
      <c r="Q26" s="2"/>
      <c r="R26" s="2"/>
      <c r="S26" s="2"/>
      <c r="T26" s="2"/>
      <c r="U26" s="2"/>
      <c r="V26" s="2"/>
      <c r="W26" s="2"/>
      <c r="X26" s="2"/>
      <c r="Y26" s="2"/>
      <c r="Z26" s="2"/>
      <c r="AA26" s="3" t="s">
        <v>87</v>
      </c>
      <c r="AB26" s="3"/>
    </row>
    <row r="27" spans="1:28" ht="24.95" customHeight="1" thickBot="1">
      <c r="A27" s="1065" t="s">
        <v>123</v>
      </c>
      <c r="B27" s="1086" t="s">
        <v>189</v>
      </c>
      <c r="C27" s="712"/>
      <c r="D27" s="712"/>
      <c r="E27" s="712"/>
      <c r="F27" s="712" t="s">
        <v>190</v>
      </c>
      <c r="G27" s="712"/>
      <c r="H27" s="712"/>
      <c r="I27" s="712"/>
      <c r="J27" s="146" t="s">
        <v>191</v>
      </c>
      <c r="K27" s="172" t="s">
        <v>192</v>
      </c>
      <c r="L27" s="219" t="s">
        <v>193</v>
      </c>
      <c r="M27" s="147" t="s">
        <v>194</v>
      </c>
      <c r="N27" s="712" t="s">
        <v>195</v>
      </c>
      <c r="O27" s="712"/>
      <c r="P27" s="712"/>
      <c r="Q27" s="712"/>
      <c r="R27" s="712"/>
      <c r="S27" s="712"/>
      <c r="T27" s="712"/>
      <c r="U27" s="715" t="s">
        <v>196</v>
      </c>
      <c r="V27" s="715"/>
      <c r="W27" s="715"/>
      <c r="X27" s="715"/>
      <c r="Y27" s="715"/>
      <c r="Z27" s="715"/>
      <c r="AA27" s="716"/>
      <c r="AB27" s="96"/>
    </row>
    <row r="28" spans="1:28" ht="24.95" customHeight="1">
      <c r="A28" s="1066"/>
      <c r="B28" s="61" t="s">
        <v>53</v>
      </c>
      <c r="C28" s="46" t="s">
        <v>95</v>
      </c>
      <c r="D28" s="22" t="s">
        <v>55</v>
      </c>
      <c r="E28" s="22" t="s">
        <v>56</v>
      </c>
      <c r="F28" s="22" t="s">
        <v>53</v>
      </c>
      <c r="G28" s="46" t="s">
        <v>95</v>
      </c>
      <c r="H28" s="22" t="s">
        <v>55</v>
      </c>
      <c r="I28" s="22" t="s">
        <v>56</v>
      </c>
      <c r="J28" s="22" t="s">
        <v>53</v>
      </c>
      <c r="K28" s="46" t="s">
        <v>95</v>
      </c>
      <c r="L28" s="22" t="s">
        <v>55</v>
      </c>
      <c r="M28" s="13" t="s">
        <v>56</v>
      </c>
      <c r="N28" s="22" t="s">
        <v>53</v>
      </c>
      <c r="O28" s="764" t="s">
        <v>197</v>
      </c>
      <c r="P28" s="764"/>
      <c r="Q28" s="1087" t="s">
        <v>55</v>
      </c>
      <c r="R28" s="1087"/>
      <c r="S28" s="720" t="s">
        <v>56</v>
      </c>
      <c r="T28" s="720"/>
      <c r="U28" s="22" t="s">
        <v>53</v>
      </c>
      <c r="V28" s="764" t="s">
        <v>3</v>
      </c>
      <c r="W28" s="764"/>
      <c r="X28" s="720" t="s">
        <v>55</v>
      </c>
      <c r="Y28" s="720"/>
      <c r="Z28" s="1089" t="s">
        <v>56</v>
      </c>
      <c r="AA28" s="721"/>
      <c r="AB28" s="96"/>
    </row>
    <row r="29" spans="1:28" ht="17.100000000000001" customHeight="1">
      <c r="A29" s="312" t="s">
        <v>344</v>
      </c>
      <c r="B29" s="103">
        <v>8</v>
      </c>
      <c r="C29" s="103">
        <v>37</v>
      </c>
      <c r="D29" s="103">
        <v>18</v>
      </c>
      <c r="E29" s="103">
        <v>19</v>
      </c>
      <c r="F29" s="103">
        <v>8</v>
      </c>
      <c r="G29" s="103">
        <v>25</v>
      </c>
      <c r="H29" s="103">
        <v>15</v>
      </c>
      <c r="I29" s="103">
        <v>10</v>
      </c>
      <c r="J29" s="103">
        <v>12</v>
      </c>
      <c r="K29" s="103">
        <v>44</v>
      </c>
      <c r="L29" s="103">
        <v>24</v>
      </c>
      <c r="M29" s="103">
        <v>20</v>
      </c>
      <c r="N29" s="103">
        <v>14</v>
      </c>
      <c r="O29" s="758">
        <v>44</v>
      </c>
      <c r="P29" s="758"/>
      <c r="Q29" s="758">
        <v>25</v>
      </c>
      <c r="R29" s="758"/>
      <c r="S29" s="758">
        <v>19</v>
      </c>
      <c r="T29" s="758"/>
      <c r="U29" s="103">
        <v>46</v>
      </c>
      <c r="V29" s="758">
        <v>191</v>
      </c>
      <c r="W29" s="758"/>
      <c r="X29" s="758">
        <v>116</v>
      </c>
      <c r="Y29" s="758"/>
      <c r="Z29" s="758">
        <v>75</v>
      </c>
      <c r="AA29" s="1085"/>
      <c r="AB29" s="76"/>
    </row>
    <row r="30" spans="1:28" ht="17.100000000000001" customHeight="1">
      <c r="A30" s="313">
        <v>22</v>
      </c>
      <c r="B30" s="103">
        <v>9</v>
      </c>
      <c r="C30" s="103">
        <v>23</v>
      </c>
      <c r="D30" s="103">
        <v>12</v>
      </c>
      <c r="E30" s="103">
        <v>11</v>
      </c>
      <c r="F30" s="103">
        <v>11</v>
      </c>
      <c r="G30" s="103">
        <v>35</v>
      </c>
      <c r="H30" s="103">
        <v>24</v>
      </c>
      <c r="I30" s="103">
        <v>11</v>
      </c>
      <c r="J30" s="103">
        <v>8</v>
      </c>
      <c r="K30" s="103">
        <v>23</v>
      </c>
      <c r="L30" s="103">
        <v>13</v>
      </c>
      <c r="M30" s="103">
        <v>10</v>
      </c>
      <c r="N30" s="103">
        <v>13</v>
      </c>
      <c r="O30" s="723">
        <v>44</v>
      </c>
      <c r="P30" s="723"/>
      <c r="Q30" s="723">
        <v>25</v>
      </c>
      <c r="R30" s="723"/>
      <c r="S30" s="723">
        <v>19</v>
      </c>
      <c r="T30" s="723"/>
      <c r="U30" s="103">
        <v>47</v>
      </c>
      <c r="V30" s="723">
        <v>196</v>
      </c>
      <c r="W30" s="723"/>
      <c r="X30" s="723">
        <v>116</v>
      </c>
      <c r="Y30" s="723"/>
      <c r="Z30" s="1079">
        <v>80</v>
      </c>
      <c r="AA30" s="1080"/>
      <c r="AB30" s="26"/>
    </row>
    <row r="31" spans="1:28" ht="17.100000000000001" customHeight="1">
      <c r="A31" s="337">
        <v>23</v>
      </c>
      <c r="B31" s="103">
        <v>10</v>
      </c>
      <c r="C31" s="103">
        <v>27</v>
      </c>
      <c r="D31" s="103">
        <v>19</v>
      </c>
      <c r="E31" s="103">
        <v>8</v>
      </c>
      <c r="F31" s="103">
        <v>12</v>
      </c>
      <c r="G31" s="103">
        <v>50</v>
      </c>
      <c r="H31" s="103">
        <v>21</v>
      </c>
      <c r="I31" s="103">
        <v>19</v>
      </c>
      <c r="J31" s="103">
        <v>11</v>
      </c>
      <c r="K31" s="103">
        <v>36</v>
      </c>
      <c r="L31" s="103">
        <v>24</v>
      </c>
      <c r="M31" s="103">
        <v>12</v>
      </c>
      <c r="N31" s="103">
        <v>10</v>
      </c>
      <c r="O31" s="723">
        <v>26</v>
      </c>
      <c r="P31" s="723"/>
      <c r="Q31" s="723">
        <v>14</v>
      </c>
      <c r="R31" s="723"/>
      <c r="S31" s="723">
        <v>12</v>
      </c>
      <c r="T31" s="723"/>
      <c r="U31" s="103">
        <v>48</v>
      </c>
      <c r="V31" s="723">
        <v>204</v>
      </c>
      <c r="W31" s="723"/>
      <c r="X31" s="723">
        <v>122</v>
      </c>
      <c r="Y31" s="723"/>
      <c r="Z31" s="1079">
        <v>82</v>
      </c>
      <c r="AA31" s="1080"/>
      <c r="AB31" s="26"/>
    </row>
    <row r="32" spans="1:28" ht="17.100000000000001" customHeight="1">
      <c r="A32" s="355">
        <v>24</v>
      </c>
      <c r="B32" s="142">
        <f t="shared" ref="B32:K32" si="2">SUM(B33:B35)</f>
        <v>8</v>
      </c>
      <c r="C32" s="142">
        <f t="shared" si="2"/>
        <v>19</v>
      </c>
      <c r="D32" s="142">
        <f t="shared" si="2"/>
        <v>14</v>
      </c>
      <c r="E32" s="142">
        <f t="shared" si="2"/>
        <v>5</v>
      </c>
      <c r="F32" s="142">
        <f t="shared" si="2"/>
        <v>12</v>
      </c>
      <c r="G32" s="142">
        <f t="shared" si="2"/>
        <v>39</v>
      </c>
      <c r="H32" s="142">
        <f t="shared" si="2"/>
        <v>28</v>
      </c>
      <c r="I32" s="142">
        <f t="shared" si="2"/>
        <v>11</v>
      </c>
      <c r="J32" s="142">
        <f t="shared" si="2"/>
        <v>14</v>
      </c>
      <c r="K32" s="142">
        <f t="shared" si="2"/>
        <v>43</v>
      </c>
      <c r="L32" s="142">
        <f>SUM(L33:L35)</f>
        <v>22</v>
      </c>
      <c r="M32" s="142">
        <f>SUM(M33:M35)</f>
        <v>21</v>
      </c>
      <c r="N32" s="142">
        <f>SUM(N33:N35)</f>
        <v>12</v>
      </c>
      <c r="O32" s="725">
        <f>SUM(O33:P35)</f>
        <v>38</v>
      </c>
      <c r="P32" s="725"/>
      <c r="Q32" s="975">
        <f>SUM(Q33:R35)</f>
        <v>26</v>
      </c>
      <c r="R32" s="975"/>
      <c r="S32" s="975">
        <f>SUM(S33:T35)</f>
        <v>12</v>
      </c>
      <c r="T32" s="975"/>
      <c r="U32" s="142">
        <f>SUM(U33:U35)</f>
        <v>40</v>
      </c>
      <c r="V32" s="725">
        <f>SUM(V33:W35)</f>
        <v>170</v>
      </c>
      <c r="W32" s="725"/>
      <c r="X32" s="975">
        <f>SUM(X33:Y35)</f>
        <v>94</v>
      </c>
      <c r="Y32" s="975"/>
      <c r="Z32" s="1081">
        <f>SUM(Z33:AA35)</f>
        <v>76</v>
      </c>
      <c r="AA32" s="1082"/>
      <c r="AB32" s="26"/>
    </row>
    <row r="33" spans="1:28" ht="17.100000000000001" customHeight="1">
      <c r="A33" s="311" t="s">
        <v>177</v>
      </c>
      <c r="B33" s="72">
        <v>5</v>
      </c>
      <c r="C33" s="72">
        <v>14</v>
      </c>
      <c r="D33" s="72">
        <v>10</v>
      </c>
      <c r="E33" s="72">
        <v>4</v>
      </c>
      <c r="F33" s="72">
        <v>7</v>
      </c>
      <c r="G33" s="72">
        <v>26</v>
      </c>
      <c r="H33" s="72">
        <v>18</v>
      </c>
      <c r="I33" s="72">
        <v>8</v>
      </c>
      <c r="J33" s="72">
        <v>7</v>
      </c>
      <c r="K33" s="72">
        <v>27</v>
      </c>
      <c r="L33" s="72">
        <v>17</v>
      </c>
      <c r="M33" s="72">
        <v>10</v>
      </c>
      <c r="N33" s="72">
        <v>6</v>
      </c>
      <c r="O33" s="723">
        <v>22</v>
      </c>
      <c r="P33" s="723"/>
      <c r="Q33" s="972">
        <v>15</v>
      </c>
      <c r="R33" s="972"/>
      <c r="S33" s="762">
        <v>7</v>
      </c>
      <c r="T33" s="762"/>
      <c r="U33" s="72">
        <v>25</v>
      </c>
      <c r="V33" s="723">
        <v>131</v>
      </c>
      <c r="W33" s="723"/>
      <c r="X33" s="972">
        <v>77</v>
      </c>
      <c r="Y33" s="972"/>
      <c r="Z33" s="1083">
        <v>54</v>
      </c>
      <c r="AA33" s="1084"/>
      <c r="AB33" s="445"/>
    </row>
    <row r="34" spans="1:28" ht="17.100000000000001" customHeight="1">
      <c r="A34" s="311" t="s">
        <v>178</v>
      </c>
      <c r="B34" s="72">
        <v>3</v>
      </c>
      <c r="C34" s="72">
        <v>5</v>
      </c>
      <c r="D34" s="72">
        <v>4</v>
      </c>
      <c r="E34" s="72">
        <v>1</v>
      </c>
      <c r="F34" s="72">
        <v>5</v>
      </c>
      <c r="G34" s="72">
        <v>13</v>
      </c>
      <c r="H34" s="72">
        <v>10</v>
      </c>
      <c r="I34" s="72">
        <v>3</v>
      </c>
      <c r="J34" s="72">
        <v>6</v>
      </c>
      <c r="K34" s="72">
        <v>15</v>
      </c>
      <c r="L34" s="72">
        <v>5</v>
      </c>
      <c r="M34" s="72">
        <v>10</v>
      </c>
      <c r="N34" s="72">
        <v>6</v>
      </c>
      <c r="O34" s="723">
        <v>16</v>
      </c>
      <c r="P34" s="723"/>
      <c r="Q34" s="972">
        <v>11</v>
      </c>
      <c r="R34" s="972"/>
      <c r="S34" s="762">
        <v>5</v>
      </c>
      <c r="T34" s="762"/>
      <c r="U34" s="72">
        <v>15</v>
      </c>
      <c r="V34" s="723">
        <v>39</v>
      </c>
      <c r="W34" s="723"/>
      <c r="X34" s="972">
        <v>17</v>
      </c>
      <c r="Y34" s="972"/>
      <c r="Z34" s="1083">
        <v>22</v>
      </c>
      <c r="AA34" s="1084"/>
      <c r="AB34" s="445"/>
    </row>
    <row r="35" spans="1:28" ht="17.100000000000001" customHeight="1" thickBot="1">
      <c r="A35" s="315" t="s">
        <v>179</v>
      </c>
      <c r="B35" s="160">
        <v>0</v>
      </c>
      <c r="C35" s="160">
        <v>0</v>
      </c>
      <c r="D35" s="160">
        <v>0</v>
      </c>
      <c r="E35" s="160">
        <v>0</v>
      </c>
      <c r="F35" s="160">
        <v>0</v>
      </c>
      <c r="G35" s="160">
        <v>0</v>
      </c>
      <c r="H35" s="160">
        <v>0</v>
      </c>
      <c r="I35" s="160">
        <v>0</v>
      </c>
      <c r="J35" s="160">
        <v>1</v>
      </c>
      <c r="K35" s="160">
        <v>1</v>
      </c>
      <c r="L35" s="160">
        <v>0</v>
      </c>
      <c r="M35" s="160">
        <v>1</v>
      </c>
      <c r="N35" s="160">
        <v>0</v>
      </c>
      <c r="O35" s="1072">
        <v>0</v>
      </c>
      <c r="P35" s="1072"/>
      <c r="Q35" s="1073">
        <v>0</v>
      </c>
      <c r="R35" s="1073"/>
      <c r="S35" s="1073">
        <v>0</v>
      </c>
      <c r="T35" s="1073"/>
      <c r="U35" s="160">
        <v>0</v>
      </c>
      <c r="V35" s="1072">
        <v>0</v>
      </c>
      <c r="W35" s="1072"/>
      <c r="X35" s="1072">
        <v>0</v>
      </c>
      <c r="Y35" s="1072"/>
      <c r="Z35" s="1074">
        <v>0</v>
      </c>
      <c r="AA35" s="1075"/>
      <c r="AB35" s="109"/>
    </row>
    <row r="36" spans="1:28" ht="15" customHeight="1">
      <c r="A36" s="2"/>
      <c r="B36" s="2"/>
      <c r="C36" s="2"/>
      <c r="D36" s="2"/>
      <c r="E36" s="2"/>
      <c r="F36" s="2"/>
      <c r="G36" s="2"/>
      <c r="H36" s="2"/>
      <c r="I36" s="2"/>
      <c r="J36" s="2"/>
      <c r="K36" s="2"/>
      <c r="L36" s="2"/>
      <c r="M36" s="2"/>
      <c r="N36" s="2"/>
      <c r="O36" s="2"/>
      <c r="P36" s="2"/>
      <c r="Q36" s="2"/>
      <c r="S36" s="2"/>
      <c r="T36" s="2"/>
      <c r="U36" s="2"/>
      <c r="V36" s="2"/>
      <c r="Y36" s="2"/>
      <c r="AA36" s="3" t="s">
        <v>180</v>
      </c>
      <c r="AB36" s="3"/>
    </row>
    <row r="37" spans="1:28" ht="15" customHeight="1">
      <c r="A37" s="2"/>
      <c r="B37" s="2"/>
      <c r="C37" s="2"/>
      <c r="D37" s="2"/>
      <c r="E37" s="2"/>
      <c r="F37" s="2"/>
      <c r="G37" s="2"/>
      <c r="H37" s="2"/>
      <c r="I37" s="2"/>
      <c r="J37" s="2"/>
      <c r="K37" s="2"/>
      <c r="L37" s="2"/>
      <c r="M37" s="2"/>
      <c r="N37" s="2"/>
      <c r="O37" s="20"/>
      <c r="P37" s="20"/>
      <c r="Q37" s="2"/>
      <c r="R37" s="2"/>
      <c r="S37" s="2"/>
      <c r="T37" s="2"/>
      <c r="U37" s="2"/>
      <c r="V37" s="2"/>
      <c r="W37" s="2"/>
      <c r="X37" s="2"/>
      <c r="Y37" s="2"/>
      <c r="Z37" s="2"/>
      <c r="AA37" s="2"/>
      <c r="AB37" s="2"/>
    </row>
    <row r="38" spans="1:28" ht="15" customHeight="1" thickBot="1">
      <c r="A38" s="2" t="s">
        <v>198</v>
      </c>
      <c r="B38" s="2"/>
      <c r="C38" s="2"/>
      <c r="D38" s="2"/>
      <c r="E38" s="2"/>
      <c r="F38" s="2"/>
      <c r="G38" s="2"/>
      <c r="H38" s="2"/>
      <c r="I38" s="2"/>
      <c r="J38" s="2"/>
      <c r="K38" s="2"/>
      <c r="L38" s="2"/>
      <c r="M38" s="2"/>
      <c r="N38" s="2"/>
      <c r="O38" s="2"/>
      <c r="P38" s="2"/>
      <c r="Q38" s="2"/>
      <c r="R38" s="2"/>
      <c r="U38" s="2"/>
      <c r="V38" s="2"/>
      <c r="X38" s="2"/>
      <c r="Y38" s="2"/>
      <c r="Z38" s="3"/>
      <c r="AA38" s="3" t="s">
        <v>87</v>
      </c>
      <c r="AB38" s="3"/>
    </row>
    <row r="39" spans="1:28" s="316" customFormat="1" ht="24.95" customHeight="1" thickBot="1">
      <c r="A39" s="1065" t="s">
        <v>145</v>
      </c>
      <c r="B39" s="1067" t="s">
        <v>326</v>
      </c>
      <c r="C39" s="1067"/>
      <c r="D39" s="1067"/>
      <c r="E39" s="1067"/>
      <c r="F39" s="739" t="s">
        <v>354</v>
      </c>
      <c r="G39" s="740"/>
      <c r="H39" s="740"/>
      <c r="I39" s="741"/>
      <c r="J39" s="1068" t="s">
        <v>355</v>
      </c>
      <c r="K39" s="1069"/>
      <c r="L39" s="1069" t="s">
        <v>340</v>
      </c>
      <c r="M39" s="1071"/>
      <c r="N39" s="1067" t="s">
        <v>341</v>
      </c>
      <c r="O39" s="1067"/>
      <c r="P39" s="1067"/>
      <c r="Q39" s="1067"/>
      <c r="R39" s="1067"/>
      <c r="S39" s="1067"/>
      <c r="T39" s="1067"/>
      <c r="U39" s="1076" t="s">
        <v>365</v>
      </c>
      <c r="V39" s="1076"/>
      <c r="W39" s="1076"/>
      <c r="X39" s="1076"/>
      <c r="Y39" s="1076"/>
      <c r="Z39" s="1076"/>
      <c r="AA39" s="1049"/>
      <c r="AB39" s="100"/>
    </row>
    <row r="40" spans="1:28" ht="24.95" customHeight="1">
      <c r="A40" s="1066"/>
      <c r="B40" s="720" t="s">
        <v>148</v>
      </c>
      <c r="C40" s="720"/>
      <c r="D40" s="22" t="s">
        <v>55</v>
      </c>
      <c r="E40" s="13" t="s">
        <v>56</v>
      </c>
      <c r="F40" s="764" t="s">
        <v>148</v>
      </c>
      <c r="G40" s="765"/>
      <c r="H40" s="13" t="s">
        <v>55</v>
      </c>
      <c r="I40" s="61" t="s">
        <v>56</v>
      </c>
      <c r="J40" s="764" t="s">
        <v>148</v>
      </c>
      <c r="K40" s="765"/>
      <c r="L40" s="13" t="s">
        <v>55</v>
      </c>
      <c r="M40" s="61" t="s">
        <v>56</v>
      </c>
      <c r="N40" s="1070" t="s">
        <v>3</v>
      </c>
      <c r="O40" s="1070"/>
      <c r="P40" s="1070" t="s">
        <v>55</v>
      </c>
      <c r="Q40" s="1070"/>
      <c r="R40" s="1070" t="s">
        <v>56</v>
      </c>
      <c r="S40" s="1070"/>
      <c r="T40" s="1070"/>
      <c r="U40" s="1077" t="s">
        <v>3</v>
      </c>
      <c r="V40" s="1077"/>
      <c r="W40" s="1077" t="s">
        <v>55</v>
      </c>
      <c r="X40" s="1077"/>
      <c r="Y40" s="1077" t="s">
        <v>56</v>
      </c>
      <c r="Z40" s="1077"/>
      <c r="AA40" s="1078"/>
      <c r="AB40" s="100"/>
    </row>
    <row r="41" spans="1:28" ht="17.100000000000001" customHeight="1">
      <c r="A41" s="311" t="s">
        <v>177</v>
      </c>
      <c r="B41" s="763">
        <v>277</v>
      </c>
      <c r="C41" s="763"/>
      <c r="D41" s="222">
        <v>168</v>
      </c>
      <c r="E41" s="222">
        <v>109</v>
      </c>
      <c r="F41" s="763">
        <v>301</v>
      </c>
      <c r="G41" s="763"/>
      <c r="H41" s="222">
        <v>190</v>
      </c>
      <c r="I41" s="222">
        <v>111</v>
      </c>
      <c r="J41" s="763">
        <v>295</v>
      </c>
      <c r="K41" s="763"/>
      <c r="L41" s="222">
        <v>182</v>
      </c>
      <c r="M41" s="222">
        <v>113</v>
      </c>
      <c r="N41" s="1064">
        <f>SUM(P41:T41)</f>
        <v>310</v>
      </c>
      <c r="O41" s="1064"/>
      <c r="P41" s="1055">
        <v>194</v>
      </c>
      <c r="Q41" s="1055"/>
      <c r="R41" s="1055">
        <v>116</v>
      </c>
      <c r="S41" s="1055"/>
      <c r="T41" s="1055"/>
      <c r="U41" s="1051">
        <f>SUM(W41:AA41)</f>
        <v>295</v>
      </c>
      <c r="V41" s="1051"/>
      <c r="W41" s="738">
        <v>184</v>
      </c>
      <c r="X41" s="738"/>
      <c r="Y41" s="1053">
        <v>111</v>
      </c>
      <c r="Z41" s="1053"/>
      <c r="AA41" s="1054"/>
      <c r="AB41" s="101"/>
    </row>
    <row r="42" spans="1:28" ht="17.100000000000001" customHeight="1">
      <c r="A42" s="311" t="s">
        <v>178</v>
      </c>
      <c r="B42" s="762">
        <v>132</v>
      </c>
      <c r="C42" s="762"/>
      <c r="D42" s="220">
        <v>73</v>
      </c>
      <c r="E42" s="220">
        <v>59</v>
      </c>
      <c r="F42" s="762">
        <v>132</v>
      </c>
      <c r="G42" s="762"/>
      <c r="H42" s="220">
        <v>74</v>
      </c>
      <c r="I42" s="220">
        <v>61</v>
      </c>
      <c r="J42" s="762">
        <v>144</v>
      </c>
      <c r="K42" s="762"/>
      <c r="L42" s="220">
        <v>82</v>
      </c>
      <c r="M42" s="220">
        <v>62</v>
      </c>
      <c r="N42" s="1056">
        <f>SUM(P42:T42)</f>
        <v>150</v>
      </c>
      <c r="O42" s="1056"/>
      <c r="P42" s="1050">
        <v>84</v>
      </c>
      <c r="Q42" s="1050"/>
      <c r="R42" s="1050">
        <v>66</v>
      </c>
      <c r="S42" s="1050"/>
      <c r="T42" s="1050"/>
      <c r="U42" s="975">
        <f>SUM(W42:AA42)</f>
        <v>145</v>
      </c>
      <c r="V42" s="975"/>
      <c r="W42" s="725">
        <v>82</v>
      </c>
      <c r="X42" s="725"/>
      <c r="Y42" s="1059">
        <v>63</v>
      </c>
      <c r="Z42" s="1059"/>
      <c r="AA42" s="1060"/>
      <c r="AB42" s="101"/>
    </row>
    <row r="43" spans="1:28" ht="17.100000000000001" customHeight="1" thickBot="1">
      <c r="A43" s="315" t="s">
        <v>179</v>
      </c>
      <c r="B43" s="752">
        <v>4</v>
      </c>
      <c r="C43" s="752"/>
      <c r="D43" s="223">
        <v>3</v>
      </c>
      <c r="E43" s="223">
        <v>1</v>
      </c>
      <c r="F43" s="752">
        <v>4</v>
      </c>
      <c r="G43" s="752"/>
      <c r="H43" s="223">
        <v>3</v>
      </c>
      <c r="I43" s="223">
        <v>1</v>
      </c>
      <c r="J43" s="752">
        <v>3</v>
      </c>
      <c r="K43" s="752"/>
      <c r="L43" s="223">
        <v>2</v>
      </c>
      <c r="M43" s="223">
        <v>1</v>
      </c>
      <c r="N43" s="1052">
        <f>SUM(P43:T43)</f>
        <v>2</v>
      </c>
      <c r="O43" s="1052"/>
      <c r="P43" s="1061">
        <v>2</v>
      </c>
      <c r="Q43" s="1061"/>
      <c r="R43" s="1062">
        <v>0</v>
      </c>
      <c r="S43" s="1062"/>
      <c r="T43" s="1062"/>
      <c r="U43" s="1063">
        <f>SUM(W43:AA43)</f>
        <v>3</v>
      </c>
      <c r="V43" s="1063"/>
      <c r="W43" s="724">
        <v>1</v>
      </c>
      <c r="X43" s="724"/>
      <c r="Y43" s="1057">
        <v>2</v>
      </c>
      <c r="Z43" s="1057"/>
      <c r="AA43" s="1058"/>
      <c r="AB43" s="101"/>
    </row>
    <row r="44" spans="1:28" ht="15" customHeight="1">
      <c r="K44" s="2"/>
      <c r="L44" s="2"/>
      <c r="M44" s="2"/>
      <c r="N44" s="2"/>
      <c r="O44" s="2"/>
      <c r="P44" s="2"/>
      <c r="R44" s="2"/>
      <c r="U44" s="2"/>
      <c r="V44" s="2"/>
      <c r="X44" s="2"/>
      <c r="Z44" s="20"/>
      <c r="AA44" s="3" t="s">
        <v>180</v>
      </c>
      <c r="AB44" s="3"/>
    </row>
    <row r="45" spans="1:28" ht="17.45" customHeight="1">
      <c r="L45" s="2"/>
      <c r="M45" s="2"/>
      <c r="N45" s="2"/>
      <c r="O45" s="2"/>
      <c r="P45" s="2"/>
      <c r="Q45" s="2"/>
      <c r="R45" s="2"/>
      <c r="S45" s="2"/>
      <c r="T45" s="2"/>
      <c r="U45" s="2"/>
      <c r="V45" s="2"/>
      <c r="W45" s="2"/>
      <c r="X45" s="2"/>
      <c r="Y45" s="2"/>
      <c r="Z45" s="2"/>
      <c r="AA45" s="2"/>
      <c r="AB45" s="2"/>
    </row>
    <row r="48" spans="1:28" ht="17.45" customHeight="1">
      <c r="Q48" s="96"/>
      <c r="R48" s="112"/>
      <c r="U48" s="113"/>
      <c r="V48" s="113"/>
    </row>
  </sheetData>
  <sheetProtection selectLockedCells="1" selectUnlockedCells="1"/>
  <mergeCells count="182">
    <mergeCell ref="N43:O43"/>
    <mergeCell ref="F42:G42"/>
    <mergeCell ref="B42:C42"/>
    <mergeCell ref="B43:C43"/>
    <mergeCell ref="F43:G43"/>
    <mergeCell ref="J43:K43"/>
    <mergeCell ref="J42:K42"/>
    <mergeCell ref="N42:O42"/>
    <mergeCell ref="W41:X41"/>
    <mergeCell ref="P43:Q43"/>
    <mergeCell ref="R43:T43"/>
    <mergeCell ref="P42:Q42"/>
    <mergeCell ref="R42:T42"/>
    <mergeCell ref="U43:V43"/>
    <mergeCell ref="U42:V42"/>
    <mergeCell ref="P41:Q41"/>
    <mergeCell ref="R41:T41"/>
    <mergeCell ref="B41:C41"/>
    <mergeCell ref="F41:G41"/>
    <mergeCell ref="J41:K41"/>
    <mergeCell ref="N41:O41"/>
    <mergeCell ref="A39:A40"/>
    <mergeCell ref="B39:E39"/>
    <mergeCell ref="F39:I39"/>
    <mergeCell ref="J39:K39"/>
    <mergeCell ref="B40:C40"/>
    <mergeCell ref="F40:G40"/>
    <mergeCell ref="J40:K40"/>
    <mergeCell ref="L39:M39"/>
    <mergeCell ref="N39:T39"/>
    <mergeCell ref="P40:Q40"/>
    <mergeCell ref="R40:T40"/>
    <mergeCell ref="N40:O40"/>
    <mergeCell ref="Z35:AA35"/>
    <mergeCell ref="V35:W35"/>
    <mergeCell ref="X35:Y35"/>
    <mergeCell ref="Z34:AA34"/>
    <mergeCell ref="V33:W33"/>
    <mergeCell ref="X33:Y33"/>
    <mergeCell ref="Z33:AA33"/>
    <mergeCell ref="Y41:AA41"/>
    <mergeCell ref="Y43:AA43"/>
    <mergeCell ref="W42:X42"/>
    <mergeCell ref="Y42:AA42"/>
    <mergeCell ref="W43:X43"/>
    <mergeCell ref="U41:V41"/>
    <mergeCell ref="W40:X40"/>
    <mergeCell ref="Y40:AA40"/>
    <mergeCell ref="U39:AA39"/>
    <mergeCell ref="U40:V40"/>
    <mergeCell ref="O35:P35"/>
    <mergeCell ref="Q35:R35"/>
    <mergeCell ref="S35:T35"/>
    <mergeCell ref="X34:Y34"/>
    <mergeCell ref="O34:P34"/>
    <mergeCell ref="O33:P33"/>
    <mergeCell ref="Q34:R34"/>
    <mergeCell ref="V31:W31"/>
    <mergeCell ref="V29:W29"/>
    <mergeCell ref="X32:Y32"/>
    <mergeCell ref="S34:T34"/>
    <mergeCell ref="V34:W34"/>
    <mergeCell ref="Z32:AA32"/>
    <mergeCell ref="V32:W32"/>
    <mergeCell ref="X31:Y31"/>
    <mergeCell ref="Z31:AA31"/>
    <mergeCell ref="X30:Y30"/>
    <mergeCell ref="Z30:AA30"/>
    <mergeCell ref="X29:Y29"/>
    <mergeCell ref="Q33:R33"/>
    <mergeCell ref="O32:P32"/>
    <mergeCell ref="Q32:R32"/>
    <mergeCell ref="S31:T31"/>
    <mergeCell ref="S32:T32"/>
    <mergeCell ref="S33:T33"/>
    <mergeCell ref="O31:P31"/>
    <mergeCell ref="Q31:R31"/>
    <mergeCell ref="Z29:AA29"/>
    <mergeCell ref="Y16:Z16"/>
    <mergeCell ref="A27:A28"/>
    <mergeCell ref="B27:E27"/>
    <mergeCell ref="F27:I27"/>
    <mergeCell ref="N27:T27"/>
    <mergeCell ref="S30:T30"/>
    <mergeCell ref="V30:W30"/>
    <mergeCell ref="Q29:R29"/>
    <mergeCell ref="S29:T29"/>
    <mergeCell ref="O30:P30"/>
    <mergeCell ref="Q30:R30"/>
    <mergeCell ref="U27:AA27"/>
    <mergeCell ref="O28:P28"/>
    <mergeCell ref="Q28:R28"/>
    <mergeCell ref="S28:T28"/>
    <mergeCell ref="V28:W28"/>
    <mergeCell ref="X28:Y28"/>
    <mergeCell ref="Z28:AA28"/>
    <mergeCell ref="O29:P29"/>
    <mergeCell ref="R21:S21"/>
    <mergeCell ref="Y21:Z21"/>
    <mergeCell ref="R23:S23"/>
    <mergeCell ref="Y23:Z23"/>
    <mergeCell ref="R22:S22"/>
    <mergeCell ref="Y22:Z22"/>
    <mergeCell ref="R20:S20"/>
    <mergeCell ref="Y20:Z20"/>
    <mergeCell ref="R17:S17"/>
    <mergeCell ref="Y17:Z17"/>
    <mergeCell ref="R18:S18"/>
    <mergeCell ref="Y18:Z18"/>
    <mergeCell ref="R19:S19"/>
    <mergeCell ref="Y19:Z19"/>
    <mergeCell ref="A15:A16"/>
    <mergeCell ref="B15:E15"/>
    <mergeCell ref="F15:I15"/>
    <mergeCell ref="N15:Q15"/>
    <mergeCell ref="C11:D11"/>
    <mergeCell ref="L8:M8"/>
    <mergeCell ref="X10:AA10"/>
    <mergeCell ref="C9:D9"/>
    <mergeCell ref="R10:S10"/>
    <mergeCell ref="U10:W10"/>
    <mergeCell ref="C10:D10"/>
    <mergeCell ref="H10:I10"/>
    <mergeCell ref="L10:M10"/>
    <mergeCell ref="P10:Q10"/>
    <mergeCell ref="R9:S9"/>
    <mergeCell ref="H11:I11"/>
    <mergeCell ref="L11:M11"/>
    <mergeCell ref="P11:Q11"/>
    <mergeCell ref="R11:S11"/>
    <mergeCell ref="X11:AA11"/>
    <mergeCell ref="R15:V15"/>
    <mergeCell ref="U11:W11"/>
    <mergeCell ref="W15:AA15"/>
    <mergeCell ref="R16:S16"/>
    <mergeCell ref="C7:D7"/>
    <mergeCell ref="H9:I9"/>
    <mergeCell ref="L9:M9"/>
    <mergeCell ref="P9:Q9"/>
    <mergeCell ref="C8:D8"/>
    <mergeCell ref="H8:I8"/>
    <mergeCell ref="X8:AA8"/>
    <mergeCell ref="C5:D5"/>
    <mergeCell ref="H7:I7"/>
    <mergeCell ref="L7:M7"/>
    <mergeCell ref="P7:Q7"/>
    <mergeCell ref="H6:I6"/>
    <mergeCell ref="C6:D6"/>
    <mergeCell ref="L6:M6"/>
    <mergeCell ref="P6:Q6"/>
    <mergeCell ref="H5:I5"/>
    <mergeCell ref="U5:W5"/>
    <mergeCell ref="P8:Q8"/>
    <mergeCell ref="X9:AA9"/>
    <mergeCell ref="X6:AA6"/>
    <mergeCell ref="U9:W9"/>
    <mergeCell ref="U7:W7"/>
    <mergeCell ref="X7:AA7"/>
    <mergeCell ref="R8:S8"/>
    <mergeCell ref="U8:W8"/>
    <mergeCell ref="U6:W6"/>
    <mergeCell ref="R7:S7"/>
    <mergeCell ref="R6:S6"/>
    <mergeCell ref="L4:M4"/>
    <mergeCell ref="X3:AA3"/>
    <mergeCell ref="X5:AA5"/>
    <mergeCell ref="P5:Q5"/>
    <mergeCell ref="L3:O3"/>
    <mergeCell ref="P3:T3"/>
    <mergeCell ref="U3:W3"/>
    <mergeCell ref="P4:Q4"/>
    <mergeCell ref="A3:A4"/>
    <mergeCell ref="B3:B4"/>
    <mergeCell ref="G3:G4"/>
    <mergeCell ref="H3:K3"/>
    <mergeCell ref="C4:D4"/>
    <mergeCell ref="H4:I4"/>
    <mergeCell ref="X4:AA4"/>
    <mergeCell ref="R4:S4"/>
    <mergeCell ref="U4:W4"/>
    <mergeCell ref="R5:S5"/>
    <mergeCell ref="L5:M5"/>
  </mergeCells>
  <phoneticPr fontId="6"/>
  <printOptions horizontalCentered="1"/>
  <pageMargins left="0.59055118110236227" right="0.59055118110236227" top="0.59055118110236227" bottom="0.59055118110236227" header="0.39370078740157483" footer="0.39370078740157483"/>
  <pageSetup paperSize="9" firstPageNumber="146" orientation="portrait" useFirstPageNumber="1" horizontalDpi="300" verticalDpi="300" r:id="rId1"/>
  <headerFooter alignWithMargins="0">
    <oddHeader>&amp;R教　育</oddHeader>
    <oddFooter>&amp;C&amp;11&amp;A</oddFooter>
  </headerFooter>
  <colBreaks count="1" manualBreakCount="1">
    <brk id="11" max="1048575" man="1"/>
  </colBreaks>
  <ignoredErrors>
    <ignoredError sqref="L27" numberStoredAsText="1"/>
  </ignoredErrors>
</worksheet>
</file>

<file path=xl/worksheets/sheet11.xml><?xml version="1.0" encoding="utf-8"?>
<worksheet xmlns="http://schemas.openxmlformats.org/spreadsheetml/2006/main" xmlns:r="http://schemas.openxmlformats.org/officeDocument/2006/relationships">
  <sheetPr enableFormatConditionsCalculation="0">
    <outlinePr summaryBelow="0" summaryRight="0"/>
  </sheetPr>
  <dimension ref="A1:X43"/>
  <sheetViews>
    <sheetView showOutlineSymbols="0" view="pageBreakPreview" zoomScaleNormal="90" workbookViewId="0">
      <selection activeCell="P35" sqref="P35"/>
    </sheetView>
  </sheetViews>
  <sheetFormatPr defaultRowHeight="21" customHeight="1" outlineLevelRow="1" outlineLevelCol="1"/>
  <cols>
    <col min="1" max="1" width="0.7109375" style="1" customWidth="1"/>
    <col min="2" max="2" width="12.85546875" style="1" customWidth="1"/>
    <col min="3" max="3" width="0.7109375" style="1" customWidth="1"/>
    <col min="4" max="4" width="7" style="1" customWidth="1"/>
    <col min="5" max="5" width="6.7109375" style="1" customWidth="1"/>
    <col min="6" max="7" width="6.28515625" style="1" customWidth="1" outlineLevel="1"/>
    <col min="8" max="8" width="6.7109375" style="1" customWidth="1"/>
    <col min="9" max="10" width="6.42578125" style="1" customWidth="1" outlineLevel="1"/>
    <col min="11" max="11" width="6.140625" style="1" customWidth="1"/>
    <col min="12" max="12" width="6.140625" style="1" customWidth="1" outlineLevel="1"/>
    <col min="13" max="13" width="6.42578125" style="1" customWidth="1" outlineLevel="1"/>
    <col min="14" max="14" width="8.7109375" style="1" customWidth="1"/>
    <col min="15" max="15" width="6.5703125" style="1" customWidth="1" outlineLevel="1"/>
    <col min="16" max="16" width="6.42578125" style="1" customWidth="1" outlineLevel="1"/>
    <col min="17" max="16384" width="9.140625" style="1"/>
  </cols>
  <sheetData>
    <row r="1" spans="1:24" ht="5.0999999999999996" customHeight="1">
      <c r="A1" s="2"/>
      <c r="C1" s="2"/>
      <c r="D1" s="2"/>
      <c r="E1" s="2"/>
      <c r="F1" s="2"/>
      <c r="G1" s="2"/>
      <c r="H1" s="2"/>
      <c r="I1" s="2"/>
      <c r="J1" s="2"/>
      <c r="K1" s="2"/>
      <c r="L1" s="2"/>
      <c r="M1" s="2"/>
      <c r="N1" s="2"/>
      <c r="O1" s="2"/>
      <c r="P1" s="3"/>
      <c r="Q1" s="2"/>
      <c r="R1" s="2"/>
      <c r="S1" s="2"/>
      <c r="T1" s="2"/>
      <c r="U1" s="2"/>
      <c r="V1" s="2"/>
      <c r="W1" s="2"/>
      <c r="X1" s="2"/>
    </row>
    <row r="2" spans="1:24" ht="15" customHeight="1" thickBot="1">
      <c r="A2" s="2" t="s">
        <v>410</v>
      </c>
      <c r="C2" s="2"/>
      <c r="D2" s="2"/>
      <c r="E2" s="2"/>
      <c r="F2" s="2"/>
      <c r="G2" s="2"/>
      <c r="H2" s="2"/>
      <c r="I2" s="2"/>
      <c r="J2" s="2"/>
      <c r="K2" s="2"/>
      <c r="L2" s="2"/>
      <c r="M2" s="2"/>
      <c r="N2" s="2"/>
      <c r="O2" s="2"/>
      <c r="P2" s="3" t="s">
        <v>199</v>
      </c>
      <c r="Q2" s="2"/>
      <c r="R2" s="2"/>
      <c r="S2" s="2"/>
      <c r="T2" s="2"/>
      <c r="U2" s="2"/>
      <c r="V2" s="2"/>
      <c r="W2" s="2"/>
      <c r="X2" s="2"/>
    </row>
    <row r="3" spans="1:24" ht="24.95" customHeight="1" thickBot="1">
      <c r="A3" s="304"/>
      <c r="B3" s="1125" t="s">
        <v>2</v>
      </c>
      <c r="C3" s="214"/>
      <c r="D3" s="145"/>
      <c r="E3" s="712" t="s">
        <v>200</v>
      </c>
      <c r="F3" s="712"/>
      <c r="G3" s="712"/>
      <c r="H3" s="712"/>
      <c r="I3" s="712"/>
      <c r="J3" s="712"/>
      <c r="K3" s="712" t="s">
        <v>201</v>
      </c>
      <c r="L3" s="712"/>
      <c r="M3" s="712"/>
      <c r="N3" s="715" t="s">
        <v>202</v>
      </c>
      <c r="O3" s="715"/>
      <c r="P3" s="716"/>
      <c r="Q3" s="20"/>
      <c r="R3" s="2"/>
    </row>
    <row r="4" spans="1:24" ht="24.95" customHeight="1" thickBot="1">
      <c r="A4" s="158"/>
      <c r="B4" s="910"/>
      <c r="C4" s="114"/>
      <c r="D4" s="96" t="s">
        <v>89</v>
      </c>
      <c r="E4" s="720" t="s">
        <v>203</v>
      </c>
      <c r="F4" s="720"/>
      <c r="G4" s="720"/>
      <c r="H4" s="720" t="s">
        <v>204</v>
      </c>
      <c r="I4" s="720"/>
      <c r="J4" s="720"/>
      <c r="K4" s="720" t="s">
        <v>205</v>
      </c>
      <c r="L4" s="720" t="s">
        <v>55</v>
      </c>
      <c r="M4" s="720" t="s">
        <v>56</v>
      </c>
      <c r="N4" s="904" t="s">
        <v>205</v>
      </c>
      <c r="O4" s="720" t="s">
        <v>55</v>
      </c>
      <c r="P4" s="721" t="s">
        <v>56</v>
      </c>
      <c r="Q4" s="20"/>
      <c r="R4" s="2"/>
    </row>
    <row r="5" spans="1:24" ht="24.95" customHeight="1">
      <c r="A5" s="305"/>
      <c r="B5" s="910"/>
      <c r="C5" s="115"/>
      <c r="D5" s="97"/>
      <c r="E5" s="22" t="s">
        <v>205</v>
      </c>
      <c r="F5" s="22" t="s">
        <v>55</v>
      </c>
      <c r="G5" s="22" t="s">
        <v>56</v>
      </c>
      <c r="H5" s="22" t="s">
        <v>205</v>
      </c>
      <c r="I5" s="22" t="s">
        <v>55</v>
      </c>
      <c r="J5" s="22" t="s">
        <v>56</v>
      </c>
      <c r="K5" s="720"/>
      <c r="L5" s="720"/>
      <c r="M5" s="720"/>
      <c r="N5" s="904"/>
      <c r="O5" s="720"/>
      <c r="P5" s="721"/>
      <c r="Q5" s="20"/>
      <c r="R5" s="2"/>
    </row>
    <row r="6" spans="1:24" ht="20.100000000000001" customHeight="1">
      <c r="A6" s="158"/>
      <c r="B6" s="96" t="s">
        <v>356</v>
      </c>
      <c r="C6" s="87"/>
      <c r="D6" s="76">
        <v>5</v>
      </c>
      <c r="E6" s="103">
        <v>65</v>
      </c>
      <c r="F6" s="103">
        <v>24</v>
      </c>
      <c r="G6" s="103">
        <v>41</v>
      </c>
      <c r="H6" s="103">
        <v>289</v>
      </c>
      <c r="I6" s="103">
        <v>213</v>
      </c>
      <c r="J6" s="103">
        <v>76</v>
      </c>
      <c r="K6" s="103">
        <v>24</v>
      </c>
      <c r="L6" s="103">
        <v>10</v>
      </c>
      <c r="M6" s="103">
        <v>14</v>
      </c>
      <c r="N6" s="103">
        <v>695</v>
      </c>
      <c r="O6" s="103">
        <v>209</v>
      </c>
      <c r="P6" s="265">
        <v>486</v>
      </c>
      <c r="Q6" s="26"/>
      <c r="R6" s="8"/>
    </row>
    <row r="7" spans="1:24" ht="20.100000000000001" customHeight="1">
      <c r="A7" s="158"/>
      <c r="B7" s="98">
        <v>22</v>
      </c>
      <c r="C7" s="87"/>
      <c r="D7" s="76">
        <v>6</v>
      </c>
      <c r="E7" s="103">
        <v>73</v>
      </c>
      <c r="F7" s="103">
        <v>27</v>
      </c>
      <c r="G7" s="103">
        <v>46</v>
      </c>
      <c r="H7" s="103">
        <v>296</v>
      </c>
      <c r="I7" s="103">
        <v>201</v>
      </c>
      <c r="J7" s="103">
        <v>95</v>
      </c>
      <c r="K7" s="103">
        <v>26</v>
      </c>
      <c r="L7" s="103">
        <v>9</v>
      </c>
      <c r="M7" s="103">
        <v>17</v>
      </c>
      <c r="N7" s="103">
        <v>856</v>
      </c>
      <c r="O7" s="103">
        <v>218</v>
      </c>
      <c r="P7" s="265">
        <v>638</v>
      </c>
      <c r="Q7" s="26"/>
      <c r="R7" s="8"/>
    </row>
    <row r="8" spans="1:24" ht="20.100000000000001" customHeight="1">
      <c r="A8" s="158"/>
      <c r="B8" s="338">
        <v>23</v>
      </c>
      <c r="C8" s="339"/>
      <c r="D8" s="446">
        <v>6</v>
      </c>
      <c r="E8" s="246">
        <f>F8+G8</f>
        <v>78</v>
      </c>
      <c r="F8" s="246">
        <v>28</v>
      </c>
      <c r="G8" s="246">
        <v>50</v>
      </c>
      <c r="H8" s="246">
        <f>I8+J8</f>
        <v>383</v>
      </c>
      <c r="I8" s="246">
        <v>190</v>
      </c>
      <c r="J8" s="246">
        <v>193</v>
      </c>
      <c r="K8" s="246">
        <f>L8+M8</f>
        <v>27</v>
      </c>
      <c r="L8" s="432">
        <v>9</v>
      </c>
      <c r="M8" s="246">
        <v>18</v>
      </c>
      <c r="N8" s="246">
        <f>O8+P8</f>
        <v>981</v>
      </c>
      <c r="O8" s="246">
        <v>255</v>
      </c>
      <c r="P8" s="615">
        <v>726</v>
      </c>
      <c r="Q8" s="26"/>
      <c r="R8" s="8"/>
    </row>
    <row r="9" spans="1:24" ht="23.25" customHeight="1" collapsed="1" thickBot="1">
      <c r="A9" s="306"/>
      <c r="B9" s="421">
        <v>24</v>
      </c>
      <c r="C9" s="267"/>
      <c r="D9" s="447">
        <f t="shared" ref="D9:J9" si="0">SUM(D10:D20)</f>
        <v>6</v>
      </c>
      <c r="E9" s="447">
        <f>SUM(E10:E20)</f>
        <v>75</v>
      </c>
      <c r="F9" s="616">
        <f t="shared" si="0"/>
        <v>27</v>
      </c>
      <c r="G9" s="616">
        <f t="shared" si="0"/>
        <v>48</v>
      </c>
      <c r="H9" s="616">
        <f t="shared" si="0"/>
        <v>264</v>
      </c>
      <c r="I9" s="616">
        <f t="shared" si="0"/>
        <v>179</v>
      </c>
      <c r="J9" s="616">
        <f t="shared" si="0"/>
        <v>85</v>
      </c>
      <c r="K9" s="616">
        <f>L9+M9</f>
        <v>29</v>
      </c>
      <c r="L9" s="616">
        <f>SUM(L10:L20)</f>
        <v>10</v>
      </c>
      <c r="M9" s="616">
        <f>SUM(M10:M20)</f>
        <v>19</v>
      </c>
      <c r="N9" s="616">
        <f>O9+P9</f>
        <v>1040</v>
      </c>
      <c r="O9" s="616">
        <f>SUM(O10:O20)</f>
        <v>298</v>
      </c>
      <c r="P9" s="617">
        <f>SUM(P10:P20)</f>
        <v>742</v>
      </c>
      <c r="Q9" s="26"/>
      <c r="R9" s="8"/>
    </row>
    <row r="10" spans="1:24" ht="23.25" hidden="1" customHeight="1" outlineLevel="1" thickBot="1">
      <c r="A10" s="26"/>
      <c r="B10" s="426" t="s">
        <v>408</v>
      </c>
      <c r="C10" s="275"/>
      <c r="D10" s="431">
        <v>1</v>
      </c>
      <c r="E10" s="427">
        <v>3</v>
      </c>
      <c r="F10" s="428">
        <v>0</v>
      </c>
      <c r="G10" s="428">
        <v>3</v>
      </c>
      <c r="H10" s="429">
        <v>2</v>
      </c>
      <c r="I10" s="429">
        <v>1</v>
      </c>
      <c r="J10" s="429">
        <v>1</v>
      </c>
      <c r="K10" s="428">
        <v>5</v>
      </c>
      <c r="L10" s="429">
        <v>0</v>
      </c>
      <c r="M10" s="428">
        <v>5</v>
      </c>
      <c r="N10" s="428">
        <f>SUM(O10:P10)</f>
        <v>65</v>
      </c>
      <c r="O10" s="428">
        <v>4</v>
      </c>
      <c r="P10" s="430">
        <v>61</v>
      </c>
      <c r="Q10" s="26"/>
      <c r="R10" s="8"/>
    </row>
    <row r="11" spans="1:24" ht="18" hidden="1" customHeight="1" outlineLevel="1">
      <c r="A11" s="249"/>
      <c r="B11" s="102" t="s">
        <v>206</v>
      </c>
      <c r="C11" s="618"/>
      <c r="D11" s="1124">
        <v>1</v>
      </c>
      <c r="E11" s="869">
        <f>SUM(F11:G12)</f>
        <v>23</v>
      </c>
      <c r="F11" s="869">
        <v>3</v>
      </c>
      <c r="G11" s="869">
        <v>20</v>
      </c>
      <c r="H11" s="869">
        <f>SUM(I11:J12)</f>
        <v>102</v>
      </c>
      <c r="I11" s="869">
        <v>65</v>
      </c>
      <c r="J11" s="869">
        <v>37</v>
      </c>
      <c r="K11" s="869">
        <f>SUM(L11:M12)</f>
        <v>5</v>
      </c>
      <c r="L11" s="869">
        <v>2</v>
      </c>
      <c r="M11" s="869">
        <v>3</v>
      </c>
      <c r="N11" s="869">
        <f>SUM(O11:P12)</f>
        <v>322</v>
      </c>
      <c r="O11" s="869">
        <v>65</v>
      </c>
      <c r="P11" s="1118">
        <v>257</v>
      </c>
      <c r="Q11" s="20"/>
      <c r="R11" s="2"/>
    </row>
    <row r="12" spans="1:24" ht="18" hidden="1" customHeight="1" outlineLevel="1">
      <c r="A12" s="249"/>
      <c r="B12" s="619" t="s">
        <v>207</v>
      </c>
      <c r="C12" s="618"/>
      <c r="D12" s="1124"/>
      <c r="E12" s="869"/>
      <c r="F12" s="869"/>
      <c r="G12" s="869"/>
      <c r="H12" s="869"/>
      <c r="I12" s="869"/>
      <c r="J12" s="869"/>
      <c r="K12" s="869"/>
      <c r="L12" s="869"/>
      <c r="M12" s="869"/>
      <c r="N12" s="869"/>
      <c r="O12" s="869"/>
      <c r="P12" s="1118"/>
      <c r="Q12" s="20"/>
      <c r="R12" s="2"/>
    </row>
    <row r="13" spans="1:24" ht="18" hidden="1" customHeight="1" outlineLevel="1">
      <c r="A13" s="268"/>
      <c r="B13" s="102" t="s">
        <v>208</v>
      </c>
      <c r="C13" s="620"/>
      <c r="D13" s="1124">
        <v>1</v>
      </c>
      <c r="E13" s="869">
        <f>SUM(F13:G14)</f>
        <v>5</v>
      </c>
      <c r="F13" s="869">
        <v>0</v>
      </c>
      <c r="G13" s="869">
        <v>5</v>
      </c>
      <c r="H13" s="869">
        <f>SUM(I13:J14)</f>
        <v>79</v>
      </c>
      <c r="I13" s="869">
        <v>58</v>
      </c>
      <c r="J13" s="869">
        <v>21</v>
      </c>
      <c r="K13" s="869">
        <f>SUM(L13:M14)</f>
        <v>1</v>
      </c>
      <c r="L13" s="869">
        <v>0</v>
      </c>
      <c r="M13" s="869">
        <v>1</v>
      </c>
      <c r="N13" s="869">
        <f>SUM(O13:P14)</f>
        <v>124</v>
      </c>
      <c r="O13" s="869">
        <v>0</v>
      </c>
      <c r="P13" s="1118">
        <v>124</v>
      </c>
      <c r="Q13" s="20"/>
      <c r="R13" s="2"/>
    </row>
    <row r="14" spans="1:24" ht="18" hidden="1" customHeight="1" outlineLevel="1">
      <c r="A14" s="249"/>
      <c r="B14" s="619" t="s">
        <v>209</v>
      </c>
      <c r="C14" s="618"/>
      <c r="D14" s="1124"/>
      <c r="E14" s="869"/>
      <c r="F14" s="869"/>
      <c r="G14" s="869"/>
      <c r="H14" s="869"/>
      <c r="I14" s="869"/>
      <c r="J14" s="869"/>
      <c r="K14" s="869"/>
      <c r="L14" s="869"/>
      <c r="M14" s="869"/>
      <c r="N14" s="869"/>
      <c r="O14" s="869"/>
      <c r="P14" s="1118"/>
      <c r="Q14" s="20"/>
      <c r="R14" s="2"/>
    </row>
    <row r="15" spans="1:24" ht="18" hidden="1" customHeight="1" outlineLevel="1">
      <c r="A15" s="268"/>
      <c r="B15" s="621" t="s">
        <v>210</v>
      </c>
      <c r="C15" s="620"/>
      <c r="D15" s="1124">
        <v>1</v>
      </c>
      <c r="E15" s="869">
        <f>SUM(F15:G16)</f>
        <v>8</v>
      </c>
      <c r="F15" s="869">
        <v>3</v>
      </c>
      <c r="G15" s="869">
        <v>5</v>
      </c>
      <c r="H15" s="869">
        <f>SUM(I15:J16)</f>
        <v>34</v>
      </c>
      <c r="I15" s="869">
        <v>27</v>
      </c>
      <c r="J15" s="869">
        <v>7</v>
      </c>
      <c r="K15" s="869">
        <f>SUM(L15:M16)</f>
        <v>2</v>
      </c>
      <c r="L15" s="869">
        <v>1</v>
      </c>
      <c r="M15" s="869">
        <v>1</v>
      </c>
      <c r="N15" s="869">
        <f>SUM(O15:P16)</f>
        <v>148</v>
      </c>
      <c r="O15" s="869">
        <v>72</v>
      </c>
      <c r="P15" s="1118">
        <v>76</v>
      </c>
      <c r="Q15" s="20"/>
      <c r="R15" s="2"/>
    </row>
    <row r="16" spans="1:24" ht="18" hidden="1" customHeight="1" outlineLevel="1">
      <c r="A16" s="249"/>
      <c r="B16" s="619" t="s">
        <v>7</v>
      </c>
      <c r="C16" s="618"/>
      <c r="D16" s="1124"/>
      <c r="E16" s="869"/>
      <c r="F16" s="869"/>
      <c r="G16" s="869"/>
      <c r="H16" s="869"/>
      <c r="I16" s="869"/>
      <c r="J16" s="869"/>
      <c r="K16" s="869"/>
      <c r="L16" s="869"/>
      <c r="M16" s="869"/>
      <c r="N16" s="869"/>
      <c r="O16" s="869"/>
      <c r="P16" s="1118"/>
      <c r="Q16" s="20"/>
      <c r="R16" s="2"/>
    </row>
    <row r="17" spans="1:24" ht="18" hidden="1" customHeight="1" outlineLevel="1">
      <c r="A17" s="268"/>
      <c r="B17" s="102" t="s">
        <v>211</v>
      </c>
      <c r="C17" s="620"/>
      <c r="D17" s="1124">
        <v>1</v>
      </c>
      <c r="E17" s="869">
        <f>SUM(F17:G18)</f>
        <v>27</v>
      </c>
      <c r="F17" s="869">
        <f>4+15</f>
        <v>19</v>
      </c>
      <c r="G17" s="869">
        <v>8</v>
      </c>
      <c r="H17" s="869">
        <f>SUM(I17:J18)</f>
        <v>47</v>
      </c>
      <c r="I17" s="869">
        <f>11+17</f>
        <v>28</v>
      </c>
      <c r="J17" s="869">
        <f>6+13</f>
        <v>19</v>
      </c>
      <c r="K17" s="869">
        <f>SUM(L17:M18)</f>
        <v>7</v>
      </c>
      <c r="L17" s="869">
        <v>3</v>
      </c>
      <c r="M17" s="869">
        <v>4</v>
      </c>
      <c r="N17" s="869">
        <f>SUM(O17:P18)</f>
        <v>345</v>
      </c>
      <c r="O17" s="869">
        <v>127</v>
      </c>
      <c r="P17" s="1118">
        <v>218</v>
      </c>
      <c r="Q17" s="20"/>
      <c r="R17" s="2"/>
    </row>
    <row r="18" spans="1:24" ht="18" hidden="1" customHeight="1" outlineLevel="1">
      <c r="A18" s="266"/>
      <c r="B18" s="102" t="s">
        <v>212</v>
      </c>
      <c r="C18" s="618"/>
      <c r="D18" s="1124"/>
      <c r="E18" s="869"/>
      <c r="F18" s="869"/>
      <c r="G18" s="869"/>
      <c r="H18" s="869"/>
      <c r="I18" s="869"/>
      <c r="J18" s="869"/>
      <c r="K18" s="869"/>
      <c r="L18" s="869"/>
      <c r="M18" s="869"/>
      <c r="N18" s="869"/>
      <c r="O18" s="869"/>
      <c r="P18" s="1118"/>
      <c r="Q18" s="20"/>
      <c r="R18" s="2"/>
    </row>
    <row r="19" spans="1:24" ht="18" hidden="1" customHeight="1" outlineLevel="1" thickBot="1">
      <c r="A19" s="249"/>
      <c r="B19" s="1122" t="s">
        <v>213</v>
      </c>
      <c r="C19" s="620"/>
      <c r="D19" s="1123">
        <v>1</v>
      </c>
      <c r="E19" s="868">
        <f>SUM(F19:G20)</f>
        <v>9</v>
      </c>
      <c r="F19" s="868">
        <v>2</v>
      </c>
      <c r="G19" s="868">
        <v>7</v>
      </c>
      <c r="H19" s="868">
        <f>SUM(I19:J20)</f>
        <v>0</v>
      </c>
      <c r="I19" s="868">
        <v>0</v>
      </c>
      <c r="J19" s="868">
        <v>0</v>
      </c>
      <c r="K19" s="868">
        <f>SUM(L19:M20)</f>
        <v>9</v>
      </c>
      <c r="L19" s="868">
        <v>4</v>
      </c>
      <c r="M19" s="868">
        <v>5</v>
      </c>
      <c r="N19" s="868">
        <f>SUM(O19:P20)</f>
        <v>36</v>
      </c>
      <c r="O19" s="868">
        <v>30</v>
      </c>
      <c r="P19" s="1117">
        <v>6</v>
      </c>
      <c r="Q19" s="20"/>
      <c r="R19" s="2"/>
    </row>
    <row r="20" spans="1:24" ht="18" hidden="1" customHeight="1" outlineLevel="1" thickBot="1">
      <c r="A20" s="269"/>
      <c r="B20" s="1122"/>
      <c r="C20" s="622"/>
      <c r="D20" s="1123"/>
      <c r="E20" s="868"/>
      <c r="F20" s="868"/>
      <c r="G20" s="868"/>
      <c r="H20" s="868"/>
      <c r="I20" s="868"/>
      <c r="J20" s="868"/>
      <c r="K20" s="868"/>
      <c r="L20" s="868"/>
      <c r="M20" s="868"/>
      <c r="N20" s="868"/>
      <c r="O20" s="868"/>
      <c r="P20" s="1117"/>
      <c r="Q20" s="20"/>
      <c r="R20" s="2"/>
    </row>
    <row r="21" spans="1:24" ht="15" customHeight="1">
      <c r="A21" s="415" t="s">
        <v>453</v>
      </c>
      <c r="B21" s="483"/>
      <c r="C21" s="2"/>
      <c r="D21" s="2"/>
      <c r="E21" s="2"/>
      <c r="F21" s="2"/>
      <c r="G21" s="2"/>
      <c r="H21" s="2"/>
      <c r="I21" s="2"/>
      <c r="J21" s="2"/>
      <c r="K21" s="2"/>
      <c r="L21" s="262" t="s">
        <v>392</v>
      </c>
      <c r="M21" s="418"/>
      <c r="N21" s="418"/>
      <c r="O21" s="418"/>
      <c r="P21" s="262" t="s">
        <v>393</v>
      </c>
      <c r="Q21" s="2"/>
      <c r="R21" s="2"/>
      <c r="S21" s="2"/>
      <c r="T21" s="2"/>
      <c r="U21" s="2"/>
      <c r="V21" s="2"/>
      <c r="W21" s="2"/>
      <c r="X21" s="2"/>
    </row>
    <row r="22" spans="1:24" ht="15" customHeight="1">
      <c r="B22" s="2"/>
      <c r="C22" s="2"/>
      <c r="D22" s="2"/>
      <c r="E22" s="2"/>
      <c r="F22" s="2"/>
      <c r="G22" s="2"/>
      <c r="H22" s="2"/>
      <c r="I22" s="2"/>
      <c r="J22" s="2"/>
      <c r="K22" s="2"/>
      <c r="L22" s="2"/>
      <c r="M22" s="2"/>
      <c r="N22" s="2"/>
      <c r="O22" s="2"/>
      <c r="P22" s="3"/>
      <c r="Q22" s="2"/>
      <c r="R22" s="2"/>
      <c r="S22" s="2"/>
      <c r="T22" s="2"/>
      <c r="U22" s="2"/>
      <c r="V22" s="2"/>
      <c r="W22" s="2"/>
      <c r="X22" s="2"/>
    </row>
    <row r="23" spans="1:24" ht="15" hidden="1" customHeight="1" thickBot="1">
      <c r="A23" s="2" t="s">
        <v>407</v>
      </c>
      <c r="C23" s="2"/>
      <c r="D23" s="2"/>
      <c r="E23" s="2"/>
      <c r="F23" s="2"/>
      <c r="G23" s="2"/>
      <c r="H23" s="2"/>
      <c r="I23" s="2"/>
      <c r="J23" s="2"/>
      <c r="K23" s="2"/>
      <c r="L23" s="2"/>
      <c r="M23" s="2"/>
      <c r="N23" s="2"/>
      <c r="O23" s="2"/>
      <c r="P23" s="3" t="s">
        <v>199</v>
      </c>
      <c r="Q23" s="2"/>
      <c r="R23" s="2"/>
      <c r="S23" s="2"/>
      <c r="T23" s="2"/>
      <c r="U23" s="2"/>
      <c r="V23" s="2"/>
      <c r="W23" s="2"/>
      <c r="X23" s="2"/>
    </row>
    <row r="24" spans="1:24" ht="24.95" hidden="1" customHeight="1">
      <c r="A24" s="270"/>
      <c r="B24" s="57"/>
      <c r="C24" s="57"/>
      <c r="D24" s="10"/>
      <c r="E24" s="713" t="s">
        <v>200</v>
      </c>
      <c r="F24" s="713"/>
      <c r="G24" s="713"/>
      <c r="H24" s="713"/>
      <c r="I24" s="713"/>
      <c r="J24" s="713"/>
      <c r="K24" s="43"/>
      <c r="L24" s="42" t="s">
        <v>201</v>
      </c>
      <c r="M24" s="60"/>
      <c r="N24" s="43"/>
      <c r="O24" s="42" t="s">
        <v>202</v>
      </c>
      <c r="P24" s="271"/>
      <c r="Q24" s="20"/>
    </row>
    <row r="25" spans="1:24" ht="24.95" hidden="1" customHeight="1">
      <c r="A25" s="272"/>
      <c r="B25" s="96" t="s">
        <v>2</v>
      </c>
      <c r="C25" s="96"/>
      <c r="D25" s="21" t="s">
        <v>89</v>
      </c>
      <c r="E25" s="116"/>
      <c r="F25" s="117" t="s">
        <v>203</v>
      </c>
      <c r="G25" s="118"/>
      <c r="H25" s="116"/>
      <c r="I25" s="117" t="s">
        <v>204</v>
      </c>
      <c r="J25" s="119"/>
      <c r="K25" s="720" t="s">
        <v>205</v>
      </c>
      <c r="L25" s="720" t="s">
        <v>55</v>
      </c>
      <c r="M25" s="720" t="s">
        <v>56</v>
      </c>
      <c r="N25" s="720" t="s">
        <v>205</v>
      </c>
      <c r="O25" s="720" t="s">
        <v>55</v>
      </c>
      <c r="P25" s="1089" t="s">
        <v>56</v>
      </c>
      <c r="Q25" s="20"/>
    </row>
    <row r="26" spans="1:24" ht="24.95" hidden="1" customHeight="1">
      <c r="A26" s="273"/>
      <c r="B26" s="97"/>
      <c r="C26" s="97"/>
      <c r="D26" s="14"/>
      <c r="E26" s="22" t="s">
        <v>205</v>
      </c>
      <c r="F26" s="22" t="s">
        <v>55</v>
      </c>
      <c r="G26" s="22" t="s">
        <v>56</v>
      </c>
      <c r="H26" s="22" t="s">
        <v>205</v>
      </c>
      <c r="I26" s="22" t="s">
        <v>55</v>
      </c>
      <c r="J26" s="22" t="s">
        <v>56</v>
      </c>
      <c r="K26" s="720"/>
      <c r="L26" s="720"/>
      <c r="M26" s="720"/>
      <c r="N26" s="720"/>
      <c r="O26" s="720"/>
      <c r="P26" s="1089"/>
      <c r="Q26" s="20"/>
    </row>
    <row r="27" spans="1:24" ht="27" hidden="1" customHeight="1">
      <c r="A27" s="272"/>
      <c r="B27" s="96" t="s">
        <v>357</v>
      </c>
      <c r="C27" s="98"/>
      <c r="D27" s="623">
        <v>1</v>
      </c>
      <c r="E27" s="24">
        <f>SUM(F27:G27)</f>
        <v>3</v>
      </c>
      <c r="F27" s="24">
        <v>0</v>
      </c>
      <c r="G27" s="24">
        <v>3</v>
      </c>
      <c r="H27" s="624">
        <v>2</v>
      </c>
      <c r="I27" s="624">
        <v>1</v>
      </c>
      <c r="J27" s="625">
        <v>1</v>
      </c>
      <c r="K27" s="280">
        <f>SUM(L27:M27)</f>
        <v>5</v>
      </c>
      <c r="L27" s="625">
        <v>1</v>
      </c>
      <c r="M27" s="24">
        <v>4</v>
      </c>
      <c r="N27" s="24">
        <f>SUM(O27:P27)</f>
        <v>44</v>
      </c>
      <c r="O27" s="24">
        <v>0</v>
      </c>
      <c r="P27" s="62">
        <v>44</v>
      </c>
      <c r="Q27" s="26"/>
    </row>
    <row r="28" spans="1:24" ht="24" hidden="1" customHeight="1">
      <c r="A28" s="272"/>
      <c r="B28" s="98">
        <v>23</v>
      </c>
      <c r="C28" s="98"/>
      <c r="D28" s="623">
        <v>1</v>
      </c>
      <c r="E28" s="24">
        <f>SUM(F28:G28)</f>
        <v>3</v>
      </c>
      <c r="F28" s="24">
        <v>0</v>
      </c>
      <c r="G28" s="24">
        <v>3</v>
      </c>
      <c r="H28" s="625">
        <v>2</v>
      </c>
      <c r="I28" s="625">
        <v>1</v>
      </c>
      <c r="J28" s="625">
        <v>1</v>
      </c>
      <c r="K28" s="24">
        <f>SUM(L28:M28)</f>
        <v>3</v>
      </c>
      <c r="L28" s="33">
        <v>0</v>
      </c>
      <c r="M28" s="24">
        <v>3</v>
      </c>
      <c r="N28" s="24">
        <f>SUM(O28:P28)</f>
        <v>46</v>
      </c>
      <c r="O28" s="24">
        <v>0</v>
      </c>
      <c r="P28" s="62">
        <v>46</v>
      </c>
      <c r="Q28" s="26"/>
    </row>
    <row r="29" spans="1:24" ht="26.25" hidden="1" customHeight="1" thickBot="1">
      <c r="A29" s="274"/>
      <c r="Q29" s="26"/>
    </row>
    <row r="30" spans="1:24" ht="15" hidden="1" customHeight="1">
      <c r="A30" s="2"/>
      <c r="C30" s="2"/>
      <c r="D30" s="2"/>
      <c r="E30" s="2"/>
      <c r="F30" s="2"/>
      <c r="G30" s="2"/>
      <c r="H30" s="2"/>
      <c r="I30" s="2"/>
      <c r="J30" s="2"/>
      <c r="K30" s="2"/>
      <c r="L30" s="2"/>
      <c r="M30" s="2"/>
      <c r="N30" s="2"/>
      <c r="O30" s="2"/>
      <c r="P30" s="3" t="s">
        <v>8</v>
      </c>
      <c r="Q30" s="2"/>
      <c r="R30" s="2"/>
      <c r="S30" s="2"/>
      <c r="T30" s="2"/>
      <c r="U30" s="2"/>
      <c r="V30" s="2"/>
      <c r="W30" s="2"/>
      <c r="X30" s="2"/>
    </row>
    <row r="31" spans="1:24" ht="15" hidden="1" customHeight="1">
      <c r="B31" s="2"/>
      <c r="C31" s="2"/>
      <c r="D31" s="2"/>
      <c r="E31" s="2"/>
      <c r="F31" s="2"/>
      <c r="G31" s="2"/>
      <c r="H31" s="2"/>
      <c r="I31" s="2"/>
      <c r="J31" s="2"/>
      <c r="K31" s="2"/>
      <c r="L31" s="2"/>
      <c r="M31" s="2"/>
      <c r="N31" s="2"/>
      <c r="O31" s="2"/>
      <c r="P31" s="2"/>
      <c r="Q31" s="2"/>
      <c r="R31" s="2"/>
      <c r="S31" s="2"/>
      <c r="T31" s="2"/>
      <c r="U31" s="2"/>
      <c r="V31" s="2"/>
      <c r="W31" s="2"/>
      <c r="X31" s="2"/>
    </row>
    <row r="32" spans="1:24" ht="15" customHeight="1" thickBot="1">
      <c r="A32" s="2" t="s">
        <v>411</v>
      </c>
      <c r="C32" s="2"/>
      <c r="D32" s="2"/>
      <c r="E32" s="2"/>
      <c r="F32" s="2"/>
      <c r="G32" s="2"/>
      <c r="H32" s="2"/>
      <c r="I32" s="2"/>
      <c r="J32" s="2"/>
      <c r="K32" s="2"/>
      <c r="L32" s="2"/>
      <c r="M32" s="2"/>
      <c r="N32" s="2"/>
      <c r="O32" s="2"/>
      <c r="P32" s="3" t="s">
        <v>214</v>
      </c>
      <c r="Q32" s="2"/>
      <c r="R32" s="2"/>
      <c r="S32" s="2"/>
      <c r="T32" s="2"/>
      <c r="U32" s="2"/>
      <c r="V32" s="2"/>
      <c r="W32" s="2"/>
      <c r="X32" s="2"/>
    </row>
    <row r="33" spans="1:24" ht="24.95" customHeight="1" thickBot="1">
      <c r="A33" s="270"/>
      <c r="B33" s="910" t="s">
        <v>215</v>
      </c>
      <c r="C33" s="281"/>
      <c r="D33" s="1119" t="s">
        <v>216</v>
      </c>
      <c r="E33" s="1119"/>
      <c r="F33" s="1120"/>
      <c r="G33" s="1121" t="s">
        <v>217</v>
      </c>
      <c r="H33" s="1112"/>
      <c r="I33" s="1112" t="s">
        <v>218</v>
      </c>
      <c r="J33" s="1112"/>
      <c r="K33" s="1112" t="s">
        <v>219</v>
      </c>
      <c r="L33" s="1112"/>
      <c r="M33" s="1112" t="s">
        <v>220</v>
      </c>
      <c r="N33" s="1112"/>
      <c r="O33" s="276" t="s">
        <v>221</v>
      </c>
      <c r="P33" s="277" t="s">
        <v>222</v>
      </c>
      <c r="Q33" s="2"/>
      <c r="R33" s="2"/>
      <c r="S33" s="2"/>
      <c r="T33" s="2"/>
    </row>
    <row r="34" spans="1:24" ht="24.95" customHeight="1">
      <c r="A34" s="273"/>
      <c r="B34" s="910"/>
      <c r="C34" s="282"/>
      <c r="D34" s="97"/>
      <c r="E34" s="120"/>
      <c r="F34" s="285" t="s">
        <v>223</v>
      </c>
      <c r="G34" s="278"/>
      <c r="H34" s="46" t="s">
        <v>223</v>
      </c>
      <c r="I34" s="121"/>
      <c r="J34" s="46" t="s">
        <v>223</v>
      </c>
      <c r="K34" s="121"/>
      <c r="L34" s="46" t="s">
        <v>223</v>
      </c>
      <c r="M34" s="121"/>
      <c r="N34" s="46" t="s">
        <v>223</v>
      </c>
      <c r="O34" s="121" t="s">
        <v>224</v>
      </c>
      <c r="P34" s="279" t="s">
        <v>224</v>
      </c>
      <c r="Q34" s="2"/>
      <c r="R34" s="2"/>
      <c r="S34" s="2"/>
      <c r="T34" s="2"/>
    </row>
    <row r="35" spans="1:24" ht="20.100000000000001" customHeight="1">
      <c r="A35" s="272"/>
      <c r="B35" s="96" t="s">
        <v>358</v>
      </c>
      <c r="C35" s="283"/>
      <c r="D35" s="1116">
        <f>+G35+I35+K35+M35</f>
        <v>1301</v>
      </c>
      <c r="E35" s="1116"/>
      <c r="F35" s="221">
        <f>+H35+J35+L35+N35</f>
        <v>675</v>
      </c>
      <c r="G35" s="89">
        <v>1247</v>
      </c>
      <c r="H35" s="29">
        <v>645</v>
      </c>
      <c r="I35" s="29">
        <v>4</v>
      </c>
      <c r="J35" s="76">
        <v>4</v>
      </c>
      <c r="K35" s="24">
        <v>0</v>
      </c>
      <c r="L35" s="24">
        <v>0</v>
      </c>
      <c r="M35" s="29">
        <v>50</v>
      </c>
      <c r="N35" s="29">
        <v>26</v>
      </c>
      <c r="O35" s="286">
        <f>G35/D35*100</f>
        <v>95.849346656418149</v>
      </c>
      <c r="P35" s="287">
        <f>I35/D35*100</f>
        <v>0.30745580322828592</v>
      </c>
      <c r="Q35" s="2"/>
      <c r="R35" s="2"/>
      <c r="S35" s="2"/>
      <c r="T35" s="2"/>
    </row>
    <row r="36" spans="1:24" ht="20.100000000000001" customHeight="1">
      <c r="A36" s="272"/>
      <c r="B36" s="98">
        <v>21</v>
      </c>
      <c r="C36" s="283"/>
      <c r="D36" s="1115">
        <f>+G36+I36+K36+M36</f>
        <v>1491</v>
      </c>
      <c r="E36" s="1115"/>
      <c r="F36" s="626">
        <f>+H36+J36+L36+N36</f>
        <v>747</v>
      </c>
      <c r="G36" s="89">
        <v>1447</v>
      </c>
      <c r="H36" s="29">
        <v>717</v>
      </c>
      <c r="I36" s="29">
        <v>14</v>
      </c>
      <c r="J36" s="76">
        <v>11</v>
      </c>
      <c r="K36" s="24">
        <v>0</v>
      </c>
      <c r="L36" s="24">
        <v>0</v>
      </c>
      <c r="M36" s="29">
        <v>30</v>
      </c>
      <c r="N36" s="29">
        <v>19</v>
      </c>
      <c r="O36" s="286">
        <f>G36/D36*100</f>
        <v>97.048960429242115</v>
      </c>
      <c r="P36" s="287">
        <f>I36/D36*100</f>
        <v>0.93896713615023475</v>
      </c>
      <c r="Q36" s="8"/>
      <c r="R36" s="8"/>
      <c r="S36" s="8"/>
      <c r="T36" s="8"/>
    </row>
    <row r="37" spans="1:24" ht="20.100000000000001" customHeight="1">
      <c r="A37" s="272"/>
      <c r="B37" s="98">
        <v>22</v>
      </c>
      <c r="C37" s="283"/>
      <c r="D37" s="1115">
        <f>+G37+I37+K37+M37</f>
        <v>1490</v>
      </c>
      <c r="E37" s="1115"/>
      <c r="F37" s="29">
        <f>+H37+J37+L37+N37</f>
        <v>767</v>
      </c>
      <c r="G37" s="89">
        <v>1443</v>
      </c>
      <c r="H37" s="29">
        <v>754</v>
      </c>
      <c r="I37" s="24">
        <v>0</v>
      </c>
      <c r="J37" s="24">
        <v>0</v>
      </c>
      <c r="K37" s="24">
        <v>0</v>
      </c>
      <c r="L37" s="24">
        <v>0</v>
      </c>
      <c r="M37" s="29">
        <v>47</v>
      </c>
      <c r="N37" s="29">
        <v>13</v>
      </c>
      <c r="O37" s="286">
        <f>G37/D37*100</f>
        <v>96.845637583892625</v>
      </c>
      <c r="P37" s="287">
        <f>I37/D37*100</f>
        <v>0</v>
      </c>
      <c r="Q37" s="8"/>
      <c r="R37" s="8"/>
      <c r="S37" s="8"/>
      <c r="T37" s="8"/>
    </row>
    <row r="38" spans="1:24" ht="20.100000000000001" customHeight="1">
      <c r="A38" s="272"/>
      <c r="B38" s="98">
        <v>23</v>
      </c>
      <c r="C38" s="283"/>
      <c r="D38" s="1115">
        <f>+G38+I38+K38+M38</f>
        <v>1280</v>
      </c>
      <c r="E38" s="1115"/>
      <c r="F38" s="29">
        <f>+H38+J38+L38+N38</f>
        <v>660</v>
      </c>
      <c r="G38" s="340">
        <v>1239</v>
      </c>
      <c r="H38" s="263">
        <v>638</v>
      </c>
      <c r="I38" s="246">
        <v>6</v>
      </c>
      <c r="J38" s="246">
        <v>5</v>
      </c>
      <c r="K38" s="246">
        <v>0</v>
      </c>
      <c r="L38" s="246">
        <v>0</v>
      </c>
      <c r="M38" s="263">
        <v>35</v>
      </c>
      <c r="N38" s="263">
        <v>17</v>
      </c>
      <c r="O38" s="286">
        <f>G38/D38*100</f>
        <v>96.796875</v>
      </c>
      <c r="P38" s="288">
        <f>I38/D38*100</f>
        <v>0.46875</v>
      </c>
      <c r="Q38" s="8"/>
      <c r="R38" s="8"/>
      <c r="S38" s="8"/>
      <c r="T38" s="8"/>
    </row>
    <row r="39" spans="1:24" ht="20.100000000000001" customHeight="1" thickBot="1">
      <c r="A39" s="274"/>
      <c r="B39" s="394">
        <v>24</v>
      </c>
      <c r="C39" s="284"/>
      <c r="D39" s="1113">
        <f>+G39+I39+K39+M39</f>
        <v>1275</v>
      </c>
      <c r="E39" s="1114"/>
      <c r="F39" s="450">
        <f>+H39+J39+L39+N39</f>
        <v>680</v>
      </c>
      <c r="G39" s="627">
        <v>1241</v>
      </c>
      <c r="H39" s="450">
        <v>657</v>
      </c>
      <c r="I39" s="616">
        <v>9</v>
      </c>
      <c r="J39" s="616">
        <v>7</v>
      </c>
      <c r="K39" s="616">
        <v>0</v>
      </c>
      <c r="L39" s="616">
        <v>0</v>
      </c>
      <c r="M39" s="450">
        <v>25</v>
      </c>
      <c r="N39" s="450">
        <v>16</v>
      </c>
      <c r="O39" s="628">
        <f>G39/D39*100</f>
        <v>97.333333333333343</v>
      </c>
      <c r="P39" s="629">
        <f>I39/D39*100</f>
        <v>0.70588235294117652</v>
      </c>
      <c r="Q39" s="8"/>
      <c r="R39" s="8"/>
      <c r="S39" s="8"/>
      <c r="T39" s="8"/>
    </row>
    <row r="40" spans="1:24" ht="15" customHeight="1">
      <c r="A40" s="2" t="s">
        <v>225</v>
      </c>
      <c r="C40" s="2"/>
      <c r="D40" s="2"/>
      <c r="E40" s="2"/>
      <c r="F40" s="2"/>
      <c r="G40" s="2"/>
      <c r="H40" s="2"/>
      <c r="I40" s="2"/>
      <c r="J40" s="2"/>
      <c r="K40" s="2"/>
      <c r="L40" s="2"/>
      <c r="M40" s="2"/>
      <c r="N40" s="2"/>
      <c r="O40" s="2"/>
      <c r="P40" s="3" t="s">
        <v>448</v>
      </c>
      <c r="Q40" s="2"/>
      <c r="R40" s="2"/>
      <c r="S40" s="2"/>
      <c r="T40" s="2"/>
      <c r="U40" s="2"/>
      <c r="V40" s="2"/>
      <c r="W40" s="2"/>
      <c r="X40" s="2"/>
    </row>
    <row r="41" spans="1:24" ht="15" customHeight="1">
      <c r="A41" s="2" t="s">
        <v>226</v>
      </c>
      <c r="C41" s="2"/>
      <c r="D41" s="2"/>
      <c r="E41" s="2"/>
      <c r="F41" s="2"/>
      <c r="G41" s="2"/>
      <c r="H41" s="2"/>
      <c r="I41" s="2"/>
      <c r="J41" s="2"/>
      <c r="K41" s="2"/>
      <c r="L41" s="2"/>
      <c r="M41" s="2"/>
      <c r="N41" s="2"/>
      <c r="O41" s="2"/>
      <c r="P41" s="2"/>
      <c r="Q41" s="2"/>
      <c r="R41" s="2"/>
      <c r="S41" s="2"/>
      <c r="T41" s="2"/>
      <c r="U41" s="2"/>
      <c r="V41" s="2"/>
      <c r="W41" s="2"/>
      <c r="X41" s="2"/>
    </row>
    <row r="42" spans="1:24" ht="15" customHeight="1">
      <c r="A42" s="2" t="s">
        <v>227</v>
      </c>
      <c r="C42" s="2"/>
      <c r="D42" s="2"/>
      <c r="E42" s="2"/>
      <c r="F42" s="2"/>
      <c r="G42" s="2"/>
      <c r="H42" s="2"/>
      <c r="I42" s="2"/>
      <c r="J42" s="2"/>
      <c r="K42" s="2"/>
      <c r="L42" s="2"/>
      <c r="M42" s="2"/>
      <c r="N42" s="2"/>
      <c r="O42" s="2"/>
      <c r="P42" s="2"/>
      <c r="Q42" s="2"/>
      <c r="R42" s="2"/>
      <c r="S42" s="2"/>
      <c r="T42" s="2"/>
      <c r="U42" s="2"/>
      <c r="V42" s="2"/>
      <c r="W42" s="2"/>
      <c r="X42" s="2"/>
    </row>
    <row r="43" spans="1:24" ht="21" customHeight="1">
      <c r="B43" s="2"/>
      <c r="C43" s="2"/>
      <c r="D43" s="2"/>
      <c r="E43" s="2"/>
      <c r="F43" s="2"/>
      <c r="G43" s="2"/>
      <c r="H43" s="2"/>
      <c r="I43" s="2"/>
      <c r="J43" s="2"/>
      <c r="K43" s="2"/>
      <c r="L43" s="2"/>
      <c r="M43" s="2"/>
      <c r="N43" s="2"/>
      <c r="O43" s="2"/>
      <c r="P43" s="2"/>
      <c r="Q43" s="2"/>
      <c r="R43" s="2"/>
      <c r="S43" s="2"/>
      <c r="T43" s="2"/>
      <c r="U43" s="2"/>
      <c r="V43" s="2"/>
      <c r="W43" s="2"/>
      <c r="X43" s="2"/>
    </row>
  </sheetData>
  <sheetProtection selectLockedCells="1" selectUnlockedCells="1"/>
  <mergeCells count="96">
    <mergeCell ref="B3:B5"/>
    <mergeCell ref="E3:J3"/>
    <mergeCell ref="E4:G4"/>
    <mergeCell ref="H4:J4"/>
    <mergeCell ref="P4:P5"/>
    <mergeCell ref="M4:M5"/>
    <mergeCell ref="N4:N5"/>
    <mergeCell ref="O4:O5"/>
    <mergeCell ref="D11:D12"/>
    <mergeCell ref="E11:E12"/>
    <mergeCell ref="F11:F12"/>
    <mergeCell ref="G11:G12"/>
    <mergeCell ref="N11:N12"/>
    <mergeCell ref="O13:O14"/>
    <mergeCell ref="O11:O12"/>
    <mergeCell ref="N13:N14"/>
    <mergeCell ref="M13:M14"/>
    <mergeCell ref="N3:P3"/>
    <mergeCell ref="K13:K14"/>
    <mergeCell ref="L13:L14"/>
    <mergeCell ref="H13:H14"/>
    <mergeCell ref="I13:I14"/>
    <mergeCell ref="K3:M3"/>
    <mergeCell ref="L11:L12"/>
    <mergeCell ref="K11:K12"/>
    <mergeCell ref="L4:L5"/>
    <mergeCell ref="K4:K5"/>
    <mergeCell ref="H11:H12"/>
    <mergeCell ref="I11:I12"/>
    <mergeCell ref="J11:J12"/>
    <mergeCell ref="P13:P14"/>
    <mergeCell ref="P11:P12"/>
    <mergeCell ref="M11:M12"/>
    <mergeCell ref="D13:D14"/>
    <mergeCell ref="E13:E14"/>
    <mergeCell ref="F13:F14"/>
    <mergeCell ref="G13:G14"/>
    <mergeCell ref="J17:J18"/>
    <mergeCell ref="D17:D18"/>
    <mergeCell ref="E17:E18"/>
    <mergeCell ref="F17:F18"/>
    <mergeCell ref="G17:G18"/>
    <mergeCell ref="H17:H18"/>
    <mergeCell ref="I17:I18"/>
    <mergeCell ref="J13:J14"/>
    <mergeCell ref="O15:O16"/>
    <mergeCell ref="D15:D16"/>
    <mergeCell ref="E15:E16"/>
    <mergeCell ref="F15:F16"/>
    <mergeCell ref="G15:G16"/>
    <mergeCell ref="M15:M16"/>
    <mergeCell ref="I15:I16"/>
    <mergeCell ref="J15:J16"/>
    <mergeCell ref="K15:K16"/>
    <mergeCell ref="H15:H16"/>
    <mergeCell ref="N15:N16"/>
    <mergeCell ref="L15:L16"/>
    <mergeCell ref="O17:O18"/>
    <mergeCell ref="P17:P18"/>
    <mergeCell ref="N17:N18"/>
    <mergeCell ref="K17:K18"/>
    <mergeCell ref="L17:L18"/>
    <mergeCell ref="M17:M18"/>
    <mergeCell ref="P15:P16"/>
    <mergeCell ref="B33:B34"/>
    <mergeCell ref="D33:F33"/>
    <mergeCell ref="G33:H33"/>
    <mergeCell ref="I33:J33"/>
    <mergeCell ref="B19:B20"/>
    <mergeCell ref="D19:D20"/>
    <mergeCell ref="E19:E20"/>
    <mergeCell ref="F19:F20"/>
    <mergeCell ref="I19:I20"/>
    <mergeCell ref="E24:J24"/>
    <mergeCell ref="K19:K20"/>
    <mergeCell ref="M25:M26"/>
    <mergeCell ref="P25:P26"/>
    <mergeCell ref="O25:O26"/>
    <mergeCell ref="L25:L26"/>
    <mergeCell ref="K25:K26"/>
    <mergeCell ref="J19:J20"/>
    <mergeCell ref="G19:G20"/>
    <mergeCell ref="H19:H20"/>
    <mergeCell ref="N25:N26"/>
    <mergeCell ref="P19:P20"/>
    <mergeCell ref="L19:L20"/>
    <mergeCell ref="O19:O20"/>
    <mergeCell ref="M19:M20"/>
    <mergeCell ref="N19:N20"/>
    <mergeCell ref="M33:N33"/>
    <mergeCell ref="K33:L33"/>
    <mergeCell ref="D39:E39"/>
    <mergeCell ref="D38:E38"/>
    <mergeCell ref="D35:E35"/>
    <mergeCell ref="D36:E36"/>
    <mergeCell ref="D37:E37"/>
  </mergeCells>
  <phoneticPr fontId="6"/>
  <printOptions horizontalCentered="1"/>
  <pageMargins left="0.59055118110236227" right="0.59055118110236227" top="0.59055118110236227" bottom="0.59055118110236227" header="0.39370078740157483" footer="0.39370078740157483"/>
  <pageSetup paperSize="9" firstPageNumber="148" orientation="portrait" useFirstPageNumber="1" horizontalDpi="300" verticalDpi="300" r:id="rId1"/>
  <headerFooter alignWithMargins="0">
    <oddHeader>&amp;L教　育</oddHeader>
    <oddFooter>&amp;C&amp;11－&amp;P－</oddFooter>
  </headerFooter>
  <ignoredErrors>
    <ignoredError sqref="E27:E28" formulaRange="1"/>
    <ignoredError sqref="N9 K9" formula="1"/>
  </ignoredErrors>
  <legacyDrawing r:id="rId2"/>
</worksheet>
</file>

<file path=xl/worksheets/sheet12.xml><?xml version="1.0" encoding="utf-8"?>
<worksheet xmlns="http://schemas.openxmlformats.org/spreadsheetml/2006/main" xmlns:r="http://schemas.openxmlformats.org/officeDocument/2006/relationships">
  <dimension ref="A1:L47"/>
  <sheetViews>
    <sheetView view="pageBreakPreview" topLeftCell="A22" zoomScaleNormal="100" workbookViewId="0">
      <selection activeCell="A46" sqref="A46"/>
    </sheetView>
  </sheetViews>
  <sheetFormatPr defaultRowHeight="15.95" customHeight="1"/>
  <cols>
    <col min="1" max="1" width="15.5703125" style="316" customWidth="1"/>
    <col min="2" max="4" width="12.140625" style="316" customWidth="1"/>
    <col min="5" max="5" width="6.5703125" style="316" customWidth="1"/>
    <col min="6" max="6" width="6" style="316" customWidth="1"/>
    <col min="7" max="9" width="12.140625" style="316" customWidth="1"/>
    <col min="10" max="16384" width="9.140625" style="316"/>
  </cols>
  <sheetData>
    <row r="1" spans="1:12" ht="5.0999999999999996" customHeight="1">
      <c r="A1" s="395"/>
      <c r="B1" s="395"/>
      <c r="C1" s="395"/>
      <c r="D1" s="395"/>
      <c r="E1" s="395"/>
      <c r="F1" s="395"/>
      <c r="G1" s="395"/>
      <c r="I1" s="630"/>
      <c r="J1" s="395"/>
      <c r="K1" s="395"/>
    </row>
    <row r="2" spans="1:12" ht="15" customHeight="1">
      <c r="A2" s="2" t="s">
        <v>449</v>
      </c>
      <c r="B2" s="395"/>
      <c r="C2" s="395"/>
      <c r="D2" s="395"/>
      <c r="E2" s="395"/>
      <c r="F2" s="395"/>
      <c r="G2" s="395"/>
      <c r="I2" s="630"/>
      <c r="J2" s="395"/>
      <c r="K2" s="395"/>
    </row>
    <row r="3" spans="1:12" ht="15" customHeight="1" thickBot="1">
      <c r="A3" s="395" t="s">
        <v>368</v>
      </c>
      <c r="B3" s="395"/>
      <c r="C3" s="395"/>
      <c r="D3" s="395"/>
      <c r="E3" s="395"/>
      <c r="F3" s="395"/>
      <c r="G3" s="395"/>
      <c r="I3" s="630" t="s">
        <v>214</v>
      </c>
      <c r="J3" s="395"/>
      <c r="K3" s="395"/>
    </row>
    <row r="4" spans="1:12" ht="15" customHeight="1" thickBot="1">
      <c r="A4" s="1128" t="s">
        <v>228</v>
      </c>
      <c r="B4" s="1126" t="s">
        <v>216</v>
      </c>
      <c r="C4" s="631" t="s">
        <v>327</v>
      </c>
      <c r="D4" s="631" t="s">
        <v>230</v>
      </c>
      <c r="E4" s="1126" t="s">
        <v>231</v>
      </c>
      <c r="F4" s="1126"/>
      <c r="G4" s="1129" t="s">
        <v>328</v>
      </c>
      <c r="H4" s="1131" t="s">
        <v>329</v>
      </c>
      <c r="I4" s="1132" t="s">
        <v>233</v>
      </c>
      <c r="J4" s="632"/>
      <c r="K4" s="395"/>
    </row>
    <row r="5" spans="1:12" ht="27" customHeight="1">
      <c r="A5" s="1128"/>
      <c r="B5" s="1126"/>
      <c r="C5" s="633" t="s">
        <v>234</v>
      </c>
      <c r="D5" s="633" t="s">
        <v>234</v>
      </c>
      <c r="E5" s="1126"/>
      <c r="F5" s="1126"/>
      <c r="G5" s="1130"/>
      <c r="H5" s="1131"/>
      <c r="I5" s="1132"/>
      <c r="J5" s="632"/>
      <c r="K5" s="395"/>
    </row>
    <row r="6" spans="1:12" ht="15" customHeight="1">
      <c r="A6" s="634" t="s">
        <v>333</v>
      </c>
      <c r="B6" s="635">
        <f>SUM(C6:G6)</f>
        <v>1405</v>
      </c>
      <c r="C6" s="290">
        <v>386</v>
      </c>
      <c r="D6" s="290">
        <v>505</v>
      </c>
      <c r="E6" s="290">
        <v>243</v>
      </c>
      <c r="F6" s="636">
        <v>54</v>
      </c>
      <c r="G6" s="290">
        <v>217</v>
      </c>
      <c r="H6" s="637">
        <v>27.5</v>
      </c>
      <c r="I6" s="638">
        <v>17.899999999999999</v>
      </c>
      <c r="J6" s="632"/>
      <c r="K6" s="395"/>
    </row>
    <row r="7" spans="1:12" ht="15" customHeight="1">
      <c r="A7" s="323" t="s">
        <v>335</v>
      </c>
      <c r="B7" s="635">
        <f>SUM(C7:G7)</f>
        <v>41</v>
      </c>
      <c r="C7" s="457">
        <v>0</v>
      </c>
      <c r="D7" s="290">
        <v>3</v>
      </c>
      <c r="E7" s="290">
        <v>25</v>
      </c>
      <c r="F7" s="636">
        <v>6</v>
      </c>
      <c r="G7" s="290">
        <v>7</v>
      </c>
      <c r="H7" s="639">
        <v>0</v>
      </c>
      <c r="I7" s="638">
        <v>61</v>
      </c>
      <c r="J7" s="632"/>
      <c r="K7" s="395"/>
    </row>
    <row r="8" spans="1:12" ht="15" customHeight="1" thickBot="1">
      <c r="A8" s="640" t="s">
        <v>334</v>
      </c>
      <c r="B8" s="641">
        <f>SUM(C8:G8)</f>
        <v>211</v>
      </c>
      <c r="C8" s="229">
        <v>94</v>
      </c>
      <c r="D8" s="642">
        <v>2</v>
      </c>
      <c r="E8" s="642">
        <v>0</v>
      </c>
      <c r="F8" s="643">
        <v>0</v>
      </c>
      <c r="G8" s="229">
        <v>115</v>
      </c>
      <c r="H8" s="644">
        <v>44.5</v>
      </c>
      <c r="I8" s="645">
        <v>0</v>
      </c>
      <c r="J8" s="632"/>
      <c r="K8" s="395"/>
    </row>
    <row r="9" spans="1:12" ht="15" customHeight="1">
      <c r="A9" s="395"/>
      <c r="B9" s="395"/>
      <c r="C9" s="395"/>
      <c r="D9" s="395"/>
      <c r="E9" s="395"/>
      <c r="F9" s="395"/>
      <c r="G9" s="395"/>
      <c r="I9" s="630"/>
      <c r="J9" s="395"/>
      <c r="K9" s="395"/>
    </row>
    <row r="10" spans="1:12" ht="15" customHeight="1" thickBot="1">
      <c r="A10" s="395" t="s">
        <v>369</v>
      </c>
      <c r="B10" s="395"/>
      <c r="C10" s="395"/>
      <c r="D10" s="395"/>
      <c r="E10" s="395"/>
      <c r="F10" s="395"/>
      <c r="G10" s="395"/>
      <c r="I10" s="630" t="s">
        <v>214</v>
      </c>
      <c r="J10" s="395"/>
      <c r="K10" s="395"/>
    </row>
    <row r="11" spans="1:12" ht="15" customHeight="1" thickBot="1">
      <c r="A11" s="1128" t="s">
        <v>228</v>
      </c>
      <c r="B11" s="1126" t="s">
        <v>216</v>
      </c>
      <c r="C11" s="631" t="s">
        <v>229</v>
      </c>
      <c r="D11" s="631" t="s">
        <v>230</v>
      </c>
      <c r="E11" s="1126" t="s">
        <v>231</v>
      </c>
      <c r="F11" s="1126"/>
      <c r="G11" s="1131" t="s">
        <v>328</v>
      </c>
      <c r="H11" s="1126" t="s">
        <v>232</v>
      </c>
      <c r="I11" s="1127" t="s">
        <v>233</v>
      </c>
      <c r="J11" s="632"/>
      <c r="K11" s="395"/>
    </row>
    <row r="12" spans="1:12" ht="27" customHeight="1">
      <c r="A12" s="1128"/>
      <c r="B12" s="1126"/>
      <c r="C12" s="646" t="s">
        <v>234</v>
      </c>
      <c r="D12" s="646" t="s">
        <v>234</v>
      </c>
      <c r="E12" s="1126"/>
      <c r="F12" s="1126"/>
      <c r="G12" s="1131"/>
      <c r="H12" s="1126"/>
      <c r="I12" s="1127"/>
      <c r="J12" s="632"/>
      <c r="K12" s="395"/>
    </row>
    <row r="13" spans="1:12" ht="15" customHeight="1">
      <c r="A13" s="634" t="s">
        <v>333</v>
      </c>
      <c r="B13" s="635">
        <f>SUM(C13:G13)</f>
        <v>3210</v>
      </c>
      <c r="C13" s="290">
        <v>1346</v>
      </c>
      <c r="D13" s="290">
        <v>788</v>
      </c>
      <c r="E13" s="290">
        <v>352</v>
      </c>
      <c r="F13" s="647">
        <v>27</v>
      </c>
      <c r="G13" s="290">
        <v>697</v>
      </c>
      <c r="H13" s="637">
        <v>41.9</v>
      </c>
      <c r="I13" s="638">
        <v>11.3</v>
      </c>
      <c r="J13" s="632"/>
      <c r="K13" s="395"/>
    </row>
    <row r="14" spans="1:12" ht="15" customHeight="1">
      <c r="A14" s="323" t="s">
        <v>335</v>
      </c>
      <c r="B14" s="635">
        <f>SUM(C14:G14)</f>
        <v>159</v>
      </c>
      <c r="C14" s="290">
        <v>9</v>
      </c>
      <c r="D14" s="290">
        <v>25</v>
      </c>
      <c r="E14" s="290">
        <v>58</v>
      </c>
      <c r="F14" s="648">
        <v>0</v>
      </c>
      <c r="G14" s="290">
        <v>67</v>
      </c>
      <c r="H14" s="637">
        <v>5.7</v>
      </c>
      <c r="I14" s="638">
        <v>36.5</v>
      </c>
      <c r="J14" s="632"/>
      <c r="K14" s="395"/>
    </row>
    <row r="15" spans="1:12" ht="15" customHeight="1" thickBot="1">
      <c r="A15" s="640" t="s">
        <v>334</v>
      </c>
      <c r="B15" s="641">
        <f>SUM(C15:G15)</f>
        <v>651</v>
      </c>
      <c r="C15" s="229">
        <v>455</v>
      </c>
      <c r="D15" s="229">
        <v>119</v>
      </c>
      <c r="E15" s="229">
        <v>9</v>
      </c>
      <c r="F15" s="643">
        <v>0</v>
      </c>
      <c r="G15" s="229">
        <v>68</v>
      </c>
      <c r="H15" s="649">
        <v>69.900000000000006</v>
      </c>
      <c r="I15" s="650">
        <v>1.4</v>
      </c>
      <c r="J15" s="632"/>
      <c r="K15" s="395"/>
    </row>
    <row r="16" spans="1:12" ht="15" customHeight="1">
      <c r="A16" s="395"/>
      <c r="B16" s="395"/>
      <c r="C16" s="395"/>
      <c r="D16" s="395"/>
      <c r="E16" s="395"/>
      <c r="F16" s="395"/>
      <c r="G16" s="395"/>
      <c r="I16" s="630"/>
      <c r="J16" s="395"/>
      <c r="K16" s="395"/>
      <c r="L16" s="395"/>
    </row>
    <row r="17" spans="1:12" ht="15" customHeight="1" thickBot="1">
      <c r="A17" s="395" t="s">
        <v>370</v>
      </c>
      <c r="B17" s="395"/>
      <c r="C17" s="395"/>
      <c r="D17" s="395"/>
      <c r="E17" s="395"/>
      <c r="F17" s="395"/>
      <c r="G17" s="395"/>
      <c r="I17" s="630" t="s">
        <v>214</v>
      </c>
      <c r="J17" s="395"/>
      <c r="K17" s="395"/>
      <c r="L17" s="395"/>
    </row>
    <row r="18" spans="1:12" ht="15" customHeight="1" thickBot="1">
      <c r="A18" s="1128" t="s">
        <v>228</v>
      </c>
      <c r="B18" s="1126" t="s">
        <v>216</v>
      </c>
      <c r="C18" s="631" t="s">
        <v>229</v>
      </c>
      <c r="D18" s="631" t="s">
        <v>230</v>
      </c>
      <c r="E18" s="1126" t="s">
        <v>231</v>
      </c>
      <c r="F18" s="1126"/>
      <c r="G18" s="1131" t="s">
        <v>328</v>
      </c>
      <c r="H18" s="1126" t="s">
        <v>232</v>
      </c>
      <c r="I18" s="1127" t="s">
        <v>233</v>
      </c>
      <c r="J18" s="632"/>
    </row>
    <row r="19" spans="1:12" ht="27" customHeight="1">
      <c r="A19" s="1128"/>
      <c r="B19" s="1126"/>
      <c r="C19" s="646" t="s">
        <v>234</v>
      </c>
      <c r="D19" s="646" t="s">
        <v>234</v>
      </c>
      <c r="E19" s="1126"/>
      <c r="F19" s="1126"/>
      <c r="G19" s="1131"/>
      <c r="H19" s="1126"/>
      <c r="I19" s="1127"/>
      <c r="J19" s="632"/>
    </row>
    <row r="20" spans="1:12" ht="15" customHeight="1">
      <c r="A20" s="634" t="s">
        <v>333</v>
      </c>
      <c r="B20" s="455">
        <f>SUM(C20:G20)</f>
        <v>808</v>
      </c>
      <c r="C20" s="290">
        <v>325</v>
      </c>
      <c r="D20" s="290">
        <v>226</v>
      </c>
      <c r="E20" s="290">
        <v>75</v>
      </c>
      <c r="F20" s="651">
        <v>7</v>
      </c>
      <c r="G20" s="290">
        <v>175</v>
      </c>
      <c r="H20" s="637">
        <v>40.200000000000003</v>
      </c>
      <c r="I20" s="652">
        <v>9.4</v>
      </c>
      <c r="J20" s="632"/>
    </row>
    <row r="21" spans="1:12" ht="15" customHeight="1">
      <c r="A21" s="323" t="s">
        <v>335</v>
      </c>
      <c r="B21" s="653" t="s">
        <v>331</v>
      </c>
      <c r="C21" s="654" t="s">
        <v>331</v>
      </c>
      <c r="D21" s="654" t="s">
        <v>331</v>
      </c>
      <c r="E21" s="654" t="s">
        <v>331</v>
      </c>
      <c r="F21" s="648">
        <v>0</v>
      </c>
      <c r="G21" s="654" t="s">
        <v>331</v>
      </c>
      <c r="H21" s="654" t="s">
        <v>331</v>
      </c>
      <c r="I21" s="655">
        <v>0</v>
      </c>
      <c r="J21" s="632"/>
    </row>
    <row r="22" spans="1:12" ht="15" customHeight="1" thickBot="1">
      <c r="A22" s="640" t="s">
        <v>334</v>
      </c>
      <c r="B22" s="656">
        <f>SUM(C22:G22)</f>
        <v>29</v>
      </c>
      <c r="C22" s="229">
        <v>18</v>
      </c>
      <c r="D22" s="229">
        <v>6</v>
      </c>
      <c r="E22" s="642">
        <v>1</v>
      </c>
      <c r="F22" s="643">
        <v>0</v>
      </c>
      <c r="G22" s="642">
        <v>4</v>
      </c>
      <c r="H22" s="649">
        <v>62.1</v>
      </c>
      <c r="I22" s="657">
        <v>3.4</v>
      </c>
      <c r="J22" s="632"/>
    </row>
    <row r="23" spans="1:12" ht="15" customHeight="1">
      <c r="A23" s="395"/>
      <c r="B23" s="395"/>
      <c r="C23" s="395"/>
      <c r="D23" s="395"/>
      <c r="E23" s="395"/>
      <c r="F23" s="395"/>
      <c r="G23" s="395"/>
      <c r="I23" s="630"/>
      <c r="J23" s="395"/>
    </row>
    <row r="24" spans="1:12" ht="15" customHeight="1" thickBot="1">
      <c r="A24" s="395" t="s">
        <v>371</v>
      </c>
      <c r="B24" s="395"/>
      <c r="C24" s="395"/>
      <c r="D24" s="395"/>
      <c r="E24" s="395"/>
      <c r="F24" s="395"/>
      <c r="G24" s="395"/>
      <c r="I24" s="630" t="s">
        <v>214</v>
      </c>
      <c r="J24" s="395"/>
    </row>
    <row r="25" spans="1:12" ht="15" customHeight="1" thickBot="1">
      <c r="A25" s="1128" t="s">
        <v>228</v>
      </c>
      <c r="B25" s="1126" t="s">
        <v>216</v>
      </c>
      <c r="C25" s="631" t="s">
        <v>229</v>
      </c>
      <c r="D25" s="631" t="s">
        <v>230</v>
      </c>
      <c r="E25" s="1126" t="s">
        <v>231</v>
      </c>
      <c r="F25" s="1126"/>
      <c r="G25" s="1131" t="s">
        <v>328</v>
      </c>
      <c r="H25" s="1126" t="s">
        <v>232</v>
      </c>
      <c r="I25" s="1127" t="s">
        <v>233</v>
      </c>
      <c r="J25" s="632"/>
    </row>
    <row r="26" spans="1:12" ht="27" customHeight="1">
      <c r="A26" s="1128"/>
      <c r="B26" s="1126"/>
      <c r="C26" s="646" t="s">
        <v>234</v>
      </c>
      <c r="D26" s="646" t="s">
        <v>234</v>
      </c>
      <c r="E26" s="1126"/>
      <c r="F26" s="1126"/>
      <c r="G26" s="1131"/>
      <c r="H26" s="1126"/>
      <c r="I26" s="1127"/>
      <c r="J26" s="632"/>
    </row>
    <row r="27" spans="1:12" ht="15" customHeight="1">
      <c r="A27" s="634" t="s">
        <v>333</v>
      </c>
      <c r="B27" s="658">
        <f>SUM(C27:G27)</f>
        <v>1432</v>
      </c>
      <c r="C27" s="290">
        <v>459</v>
      </c>
      <c r="D27" s="290">
        <v>379</v>
      </c>
      <c r="E27" s="290">
        <v>253</v>
      </c>
      <c r="F27" s="651">
        <v>54</v>
      </c>
      <c r="G27" s="290">
        <v>287</v>
      </c>
      <c r="H27" s="637">
        <v>32.1</v>
      </c>
      <c r="I27" s="638">
        <v>17.7</v>
      </c>
      <c r="J27" s="632"/>
    </row>
    <row r="28" spans="1:12" ht="15" customHeight="1">
      <c r="A28" s="323" t="s">
        <v>335</v>
      </c>
      <c r="B28" s="658">
        <f>SUM(C28:G28)</f>
        <v>23</v>
      </c>
      <c r="C28" s="290">
        <v>3</v>
      </c>
      <c r="D28" s="290">
        <v>2</v>
      </c>
      <c r="E28" s="290">
        <v>3</v>
      </c>
      <c r="F28" s="659">
        <v>0</v>
      </c>
      <c r="G28" s="290">
        <v>15</v>
      </c>
      <c r="H28" s="637">
        <v>13</v>
      </c>
      <c r="I28" s="638">
        <v>13</v>
      </c>
      <c r="J28" s="632"/>
    </row>
    <row r="29" spans="1:12" ht="15" customHeight="1" thickBot="1">
      <c r="A29" s="640" t="s">
        <v>334</v>
      </c>
      <c r="B29" s="660" t="s">
        <v>332</v>
      </c>
      <c r="C29" s="642" t="s">
        <v>332</v>
      </c>
      <c r="D29" s="642" t="s">
        <v>332</v>
      </c>
      <c r="E29" s="642" t="s">
        <v>332</v>
      </c>
      <c r="F29" s="643">
        <v>0</v>
      </c>
      <c r="G29" s="642" t="s">
        <v>332</v>
      </c>
      <c r="H29" s="642">
        <v>0</v>
      </c>
      <c r="I29" s="661">
        <v>0</v>
      </c>
      <c r="J29" s="632"/>
    </row>
    <row r="30" spans="1:12" ht="15" customHeight="1">
      <c r="A30" s="395"/>
      <c r="B30" s="395"/>
      <c r="C30" s="395"/>
      <c r="D30" s="395"/>
      <c r="E30" s="395"/>
      <c r="F30" s="395"/>
      <c r="G30" s="395"/>
      <c r="I30" s="630"/>
      <c r="J30" s="395"/>
    </row>
    <row r="31" spans="1:12" ht="15" customHeight="1" thickBot="1">
      <c r="A31" s="395" t="s">
        <v>372</v>
      </c>
      <c r="B31" s="395"/>
      <c r="C31" s="395"/>
      <c r="D31" s="395"/>
      <c r="E31" s="395"/>
      <c r="F31" s="395"/>
      <c r="G31" s="395"/>
      <c r="I31" s="630" t="s">
        <v>214</v>
      </c>
      <c r="J31" s="395"/>
    </row>
    <row r="32" spans="1:12" ht="15" customHeight="1" thickBot="1">
      <c r="A32" s="1128" t="s">
        <v>228</v>
      </c>
      <c r="B32" s="1126" t="s">
        <v>216</v>
      </c>
      <c r="C32" s="631" t="s">
        <v>229</v>
      </c>
      <c r="D32" s="631" t="s">
        <v>230</v>
      </c>
      <c r="E32" s="1126" t="s">
        <v>231</v>
      </c>
      <c r="F32" s="1126"/>
      <c r="G32" s="1131" t="s">
        <v>328</v>
      </c>
      <c r="H32" s="1126" t="s">
        <v>232</v>
      </c>
      <c r="I32" s="1127" t="s">
        <v>233</v>
      </c>
      <c r="J32" s="632"/>
    </row>
    <row r="33" spans="1:11" ht="27" customHeight="1">
      <c r="A33" s="1128"/>
      <c r="B33" s="1126"/>
      <c r="C33" s="646" t="s">
        <v>234</v>
      </c>
      <c r="D33" s="646" t="s">
        <v>234</v>
      </c>
      <c r="E33" s="1126"/>
      <c r="F33" s="1126"/>
      <c r="G33" s="1131"/>
      <c r="H33" s="1126"/>
      <c r="I33" s="1127"/>
      <c r="J33" s="632"/>
    </row>
    <row r="34" spans="1:11" ht="15" customHeight="1">
      <c r="A34" s="634" t="s">
        <v>333</v>
      </c>
      <c r="B34" s="658">
        <f>SUM(C34:G34)</f>
        <v>1225</v>
      </c>
      <c r="C34" s="290">
        <v>339</v>
      </c>
      <c r="D34" s="290">
        <v>458</v>
      </c>
      <c r="E34" s="290">
        <v>164</v>
      </c>
      <c r="F34" s="651">
        <v>45</v>
      </c>
      <c r="G34" s="290">
        <v>219</v>
      </c>
      <c r="H34" s="637">
        <v>27.7</v>
      </c>
      <c r="I34" s="638">
        <v>13.7</v>
      </c>
      <c r="J34" s="632"/>
    </row>
    <row r="35" spans="1:11" ht="15" customHeight="1">
      <c r="A35" s="323" t="s">
        <v>335</v>
      </c>
      <c r="B35" s="455">
        <f>SUM(C35:G35)</f>
        <v>19</v>
      </c>
      <c r="C35" s="662">
        <v>0</v>
      </c>
      <c r="D35" s="290">
        <v>2</v>
      </c>
      <c r="E35" s="290">
        <v>7</v>
      </c>
      <c r="F35" s="651">
        <v>4</v>
      </c>
      <c r="G35" s="290">
        <v>6</v>
      </c>
      <c r="H35" s="639">
        <v>0</v>
      </c>
      <c r="I35" s="638">
        <v>36.799999999999997</v>
      </c>
      <c r="J35" s="632"/>
    </row>
    <row r="36" spans="1:11" ht="15" customHeight="1" thickBot="1">
      <c r="A36" s="640" t="s">
        <v>334</v>
      </c>
      <c r="B36" s="660" t="s">
        <v>332</v>
      </c>
      <c r="C36" s="642" t="s">
        <v>332</v>
      </c>
      <c r="D36" s="642" t="s">
        <v>332</v>
      </c>
      <c r="E36" s="642" t="s">
        <v>332</v>
      </c>
      <c r="F36" s="643">
        <v>0</v>
      </c>
      <c r="G36" s="642" t="s">
        <v>332</v>
      </c>
      <c r="H36" s="642">
        <v>0</v>
      </c>
      <c r="I36" s="661">
        <v>0</v>
      </c>
      <c r="J36" s="632"/>
    </row>
    <row r="37" spans="1:11" ht="15" customHeight="1">
      <c r="A37" s="395"/>
      <c r="B37" s="395"/>
      <c r="C37" s="395"/>
      <c r="D37" s="395"/>
      <c r="E37" s="395"/>
      <c r="F37" s="395"/>
      <c r="G37" s="395"/>
      <c r="I37" s="630"/>
      <c r="J37" s="395"/>
    </row>
    <row r="38" spans="1:11" ht="15" customHeight="1" thickBot="1">
      <c r="A38" s="395" t="s">
        <v>373</v>
      </c>
      <c r="B38" s="395"/>
      <c r="C38" s="395"/>
      <c r="D38" s="395"/>
      <c r="E38" s="395"/>
      <c r="F38" s="395"/>
      <c r="G38" s="395"/>
      <c r="I38" s="630" t="s">
        <v>214</v>
      </c>
      <c r="J38" s="395"/>
    </row>
    <row r="39" spans="1:11" ht="15" customHeight="1" thickBot="1">
      <c r="A39" s="1128" t="s">
        <v>228</v>
      </c>
      <c r="B39" s="1126" t="s">
        <v>216</v>
      </c>
      <c r="C39" s="631" t="s">
        <v>229</v>
      </c>
      <c r="D39" s="631" t="s">
        <v>230</v>
      </c>
      <c r="E39" s="1126" t="s">
        <v>231</v>
      </c>
      <c r="F39" s="1126"/>
      <c r="G39" s="1131" t="s">
        <v>328</v>
      </c>
      <c r="H39" s="1126" t="s">
        <v>232</v>
      </c>
      <c r="I39" s="1127" t="s">
        <v>233</v>
      </c>
      <c r="J39" s="632"/>
    </row>
    <row r="40" spans="1:11" ht="27" customHeight="1">
      <c r="A40" s="1128"/>
      <c r="B40" s="1126"/>
      <c r="C40" s="646" t="s">
        <v>234</v>
      </c>
      <c r="D40" s="646" t="s">
        <v>234</v>
      </c>
      <c r="E40" s="1126"/>
      <c r="F40" s="1126"/>
      <c r="G40" s="1131"/>
      <c r="H40" s="1126"/>
      <c r="I40" s="1127"/>
      <c r="J40" s="632"/>
    </row>
    <row r="41" spans="1:11" ht="15" customHeight="1">
      <c r="A41" s="634" t="s">
        <v>333</v>
      </c>
      <c r="B41" s="455">
        <f>SUM(C41:G41)</f>
        <v>306</v>
      </c>
      <c r="C41" s="290">
        <v>135</v>
      </c>
      <c r="D41" s="290">
        <v>97</v>
      </c>
      <c r="E41" s="290">
        <v>29</v>
      </c>
      <c r="F41" s="663">
        <v>7</v>
      </c>
      <c r="G41" s="290">
        <v>38</v>
      </c>
      <c r="H41" s="637">
        <v>44.1</v>
      </c>
      <c r="I41" s="638">
        <v>9.5</v>
      </c>
      <c r="J41" s="632"/>
    </row>
    <row r="42" spans="1:11" ht="15" customHeight="1">
      <c r="A42" s="323" t="s">
        <v>335</v>
      </c>
      <c r="B42" s="664" t="s">
        <v>331</v>
      </c>
      <c r="C42" s="654" t="s">
        <v>331</v>
      </c>
      <c r="D42" s="654" t="s">
        <v>331</v>
      </c>
      <c r="E42" s="654" t="s">
        <v>331</v>
      </c>
      <c r="F42" s="648">
        <v>0</v>
      </c>
      <c r="G42" s="654" t="s">
        <v>331</v>
      </c>
      <c r="H42" s="654">
        <v>0</v>
      </c>
      <c r="I42" s="655">
        <v>0</v>
      </c>
      <c r="J42" s="632"/>
    </row>
    <row r="43" spans="1:11" ht="15" customHeight="1" thickBot="1">
      <c r="A43" s="640" t="s">
        <v>334</v>
      </c>
      <c r="B43" s="665" t="s">
        <v>332</v>
      </c>
      <c r="C43" s="642" t="s">
        <v>332</v>
      </c>
      <c r="D43" s="642" t="s">
        <v>332</v>
      </c>
      <c r="E43" s="642" t="s">
        <v>332</v>
      </c>
      <c r="F43" s="643">
        <v>0</v>
      </c>
      <c r="G43" s="642" t="s">
        <v>332</v>
      </c>
      <c r="H43" s="642">
        <v>0</v>
      </c>
      <c r="I43" s="661">
        <v>0</v>
      </c>
      <c r="J43" s="632"/>
    </row>
    <row r="44" spans="1:11" ht="15" customHeight="1">
      <c r="A44" s="395" t="s">
        <v>330</v>
      </c>
      <c r="B44" s="395"/>
      <c r="C44" s="395"/>
      <c r="D44" s="395"/>
      <c r="E44" s="395"/>
      <c r="F44" s="395"/>
      <c r="G44" s="395"/>
      <c r="I44" s="630" t="s">
        <v>235</v>
      </c>
      <c r="J44" s="395"/>
      <c r="K44" s="395"/>
    </row>
    <row r="45" spans="1:11" ht="15.95" customHeight="1">
      <c r="A45" s="2" t="s">
        <v>454</v>
      </c>
    </row>
    <row r="46" spans="1:11" ht="15.95" customHeight="1">
      <c r="A46" s="666" t="s">
        <v>409</v>
      </c>
    </row>
    <row r="47" spans="1:11" ht="15.95" customHeight="1">
      <c r="E47" s="667"/>
      <c r="F47" s="667"/>
    </row>
  </sheetData>
  <sheetProtection selectLockedCells="1" selectUnlockedCells="1"/>
  <mergeCells count="36">
    <mergeCell ref="I32:I33"/>
    <mergeCell ref="A39:A40"/>
    <mergeCell ref="B39:B40"/>
    <mergeCell ref="E39:F40"/>
    <mergeCell ref="G39:G40"/>
    <mergeCell ref="H39:H40"/>
    <mergeCell ref="I39:I40"/>
    <mergeCell ref="A32:A33"/>
    <mergeCell ref="B32:B33"/>
    <mergeCell ref="E32:F33"/>
    <mergeCell ref="G32:G33"/>
    <mergeCell ref="H32:H33"/>
    <mergeCell ref="I18:I19"/>
    <mergeCell ref="A25:A26"/>
    <mergeCell ref="B25:B26"/>
    <mergeCell ref="E25:F26"/>
    <mergeCell ref="G25:G26"/>
    <mergeCell ref="H25:H26"/>
    <mergeCell ref="I25:I26"/>
    <mergeCell ref="A18:A19"/>
    <mergeCell ref="B18:B19"/>
    <mergeCell ref="E18:F19"/>
    <mergeCell ref="G18:G19"/>
    <mergeCell ref="H18:H19"/>
    <mergeCell ref="H11:H12"/>
    <mergeCell ref="I11:I12"/>
    <mergeCell ref="A4:A5"/>
    <mergeCell ref="B4:B5"/>
    <mergeCell ref="E4:F5"/>
    <mergeCell ref="G4:G5"/>
    <mergeCell ref="H4:H5"/>
    <mergeCell ref="I4:I5"/>
    <mergeCell ref="A11:A12"/>
    <mergeCell ref="B11:B12"/>
    <mergeCell ref="E11:F12"/>
    <mergeCell ref="G11:G12"/>
  </mergeCells>
  <phoneticPr fontId="6"/>
  <printOptions horizontalCentered="1"/>
  <pageMargins left="0.59055118110236227" right="0.59055118110236227" top="0.59055118110236227" bottom="0.59055118110236227" header="0.39370078740157483" footer="0.39370078740157483"/>
  <pageSetup paperSize="9" firstPageNumber="149" orientation="portrait" useFirstPageNumber="1" horizontalDpi="300" verticalDpi="300" r:id="rId1"/>
  <headerFooter alignWithMargins="0">
    <oddHeader>&amp;R教　育</oddHeader>
    <oddFooter>&amp;C&amp;11－&amp;P－</oddFooter>
  </headerFooter>
</worksheet>
</file>

<file path=xl/worksheets/sheet13.xml><?xml version="1.0" encoding="utf-8"?>
<worksheet xmlns="http://schemas.openxmlformats.org/spreadsheetml/2006/main" xmlns:r="http://schemas.openxmlformats.org/officeDocument/2006/relationships">
  <sheetPr enableFormatConditionsCalculation="0">
    <tabColor indexed="10"/>
  </sheetPr>
  <dimension ref="A1:H41"/>
  <sheetViews>
    <sheetView view="pageBreakPreview" topLeftCell="A25" zoomScale="115" zoomScaleNormal="90" zoomScaleSheetLayoutView="130" workbookViewId="0">
      <selection activeCell="C9" sqref="C9"/>
    </sheetView>
  </sheetViews>
  <sheetFormatPr defaultRowHeight="17.100000000000001" customHeight="1"/>
  <cols>
    <col min="1" max="1" width="17.140625" style="2" customWidth="1"/>
    <col min="2" max="2" width="20.5703125" style="2" customWidth="1"/>
    <col min="3" max="5" width="14.28515625" style="2" customWidth="1"/>
    <col min="6" max="6" width="20.28515625" style="2" customWidth="1"/>
    <col min="7" max="7" width="9.140625" style="2"/>
    <col min="8" max="8" width="13" style="2" customWidth="1"/>
    <col min="9" max="16384" width="9.140625" style="2"/>
  </cols>
  <sheetData>
    <row r="1" spans="1:7" ht="5.0999999999999996" customHeight="1">
      <c r="F1" s="3"/>
    </row>
    <row r="2" spans="1:7" ht="15" customHeight="1">
      <c r="A2" s="2" t="s">
        <v>412</v>
      </c>
      <c r="F2" s="3" t="s">
        <v>236</v>
      </c>
    </row>
    <row r="3" spans="1:7" ht="24.95" customHeight="1">
      <c r="A3" s="4" t="s">
        <v>2</v>
      </c>
      <c r="B3" s="95" t="s">
        <v>237</v>
      </c>
      <c r="C3" s="5" t="s">
        <v>238</v>
      </c>
      <c r="D3" s="713" t="s">
        <v>239</v>
      </c>
      <c r="E3" s="713"/>
      <c r="F3" s="6" t="s">
        <v>240</v>
      </c>
      <c r="G3" s="20"/>
    </row>
    <row r="4" spans="1:7" ht="20.100000000000001" customHeight="1">
      <c r="A4" s="341" t="s">
        <v>359</v>
      </c>
      <c r="B4" s="122">
        <v>320</v>
      </c>
      <c r="C4" s="29">
        <v>253725</v>
      </c>
      <c r="D4" s="762">
        <v>117254</v>
      </c>
      <c r="E4" s="762"/>
      <c r="F4" s="231">
        <v>136471</v>
      </c>
      <c r="G4" s="20"/>
    </row>
    <row r="5" spans="1:7" ht="20.100000000000001" customHeight="1">
      <c r="A5" s="9">
        <v>16</v>
      </c>
      <c r="B5" s="122">
        <v>333</v>
      </c>
      <c r="C5" s="29">
        <v>266085</v>
      </c>
      <c r="D5" s="762">
        <v>129991</v>
      </c>
      <c r="E5" s="762"/>
      <c r="F5" s="231">
        <v>136094</v>
      </c>
      <c r="G5" s="20"/>
    </row>
    <row r="6" spans="1:7" s="8" customFormat="1" ht="20.100000000000001" customHeight="1">
      <c r="A6" s="9">
        <v>17</v>
      </c>
      <c r="B6" s="122">
        <v>347</v>
      </c>
      <c r="C6" s="29">
        <v>276845</v>
      </c>
      <c r="D6" s="762">
        <v>144984</v>
      </c>
      <c r="E6" s="762"/>
      <c r="F6" s="231">
        <v>131861</v>
      </c>
      <c r="G6" s="26"/>
    </row>
    <row r="7" spans="1:7" ht="20.100000000000001" customHeight="1">
      <c r="A7" s="9">
        <v>18</v>
      </c>
      <c r="B7" s="122">
        <v>364</v>
      </c>
      <c r="C7" s="29">
        <v>290765</v>
      </c>
      <c r="D7" s="762">
        <v>157882</v>
      </c>
      <c r="E7" s="762"/>
      <c r="F7" s="231">
        <v>132883</v>
      </c>
      <c r="G7" s="20"/>
    </row>
    <row r="8" spans="1:7" ht="20.100000000000001" customHeight="1">
      <c r="A8" s="7">
        <v>19</v>
      </c>
      <c r="B8" s="122">
        <v>385</v>
      </c>
      <c r="C8" s="29">
        <v>311655</v>
      </c>
      <c r="D8" s="762">
        <v>172726</v>
      </c>
      <c r="E8" s="762"/>
      <c r="F8" s="231">
        <v>138929</v>
      </c>
      <c r="G8" s="20"/>
    </row>
    <row r="9" spans="1:7" s="8" customFormat="1" ht="20.100000000000001" customHeight="1">
      <c r="A9" s="7">
        <v>20</v>
      </c>
      <c r="B9" s="122">
        <v>413</v>
      </c>
      <c r="C9" s="29">
        <v>338775</v>
      </c>
      <c r="D9" s="762">
        <v>185687</v>
      </c>
      <c r="E9" s="762"/>
      <c r="F9" s="231">
        <v>153088</v>
      </c>
      <c r="G9" s="26"/>
    </row>
    <row r="10" spans="1:7" s="8" customFormat="1" ht="20.100000000000001" customHeight="1">
      <c r="A10" s="7">
        <v>21</v>
      </c>
      <c r="B10" s="122">
        <v>426</v>
      </c>
      <c r="C10" s="29">
        <v>364855</v>
      </c>
      <c r="D10" s="762">
        <v>201023</v>
      </c>
      <c r="E10" s="762"/>
      <c r="F10" s="231">
        <v>163832</v>
      </c>
      <c r="G10" s="26"/>
    </row>
    <row r="11" spans="1:7" s="8" customFormat="1" ht="20.100000000000001" customHeight="1">
      <c r="A11" s="326">
        <v>22</v>
      </c>
      <c r="B11" s="302">
        <v>434</v>
      </c>
      <c r="C11" s="263">
        <v>388735</v>
      </c>
      <c r="D11" s="1134">
        <v>214671</v>
      </c>
      <c r="E11" s="1134"/>
      <c r="F11" s="342">
        <v>174064</v>
      </c>
      <c r="G11" s="26"/>
    </row>
    <row r="12" spans="1:7" s="8" customFormat="1" ht="20.100000000000001" customHeight="1" thickBot="1">
      <c r="A12" s="392">
        <v>23</v>
      </c>
      <c r="B12" s="668">
        <v>443</v>
      </c>
      <c r="C12" s="557">
        <v>408815</v>
      </c>
      <c r="D12" s="1133">
        <v>235039</v>
      </c>
      <c r="E12" s="1133"/>
      <c r="F12" s="669">
        <v>173776</v>
      </c>
      <c r="G12" s="26"/>
    </row>
    <row r="13" spans="1:7" ht="15" customHeight="1">
      <c r="A13" s="2" t="s">
        <v>241</v>
      </c>
      <c r="F13" s="3" t="s">
        <v>242</v>
      </c>
    </row>
    <row r="14" spans="1:7" ht="15" customHeight="1"/>
    <row r="15" spans="1:7" ht="15" customHeight="1">
      <c r="A15" s="2" t="s">
        <v>413</v>
      </c>
      <c r="F15" s="3" t="s">
        <v>236</v>
      </c>
    </row>
    <row r="16" spans="1:7" ht="24.95" customHeight="1">
      <c r="A16" s="901" t="s">
        <v>243</v>
      </c>
      <c r="B16" s="887" t="s">
        <v>244</v>
      </c>
      <c r="C16" s="713" t="s">
        <v>245</v>
      </c>
      <c r="D16" s="713"/>
      <c r="E16" s="713"/>
      <c r="F16" s="717" t="s">
        <v>246</v>
      </c>
    </row>
    <row r="17" spans="1:8" ht="24.95" customHeight="1">
      <c r="A17" s="901"/>
      <c r="B17" s="887"/>
      <c r="C17" s="15" t="s">
        <v>247</v>
      </c>
      <c r="D17" s="15" t="s">
        <v>248</v>
      </c>
      <c r="E17" s="15" t="s">
        <v>249</v>
      </c>
      <c r="F17" s="717"/>
    </row>
    <row r="18" spans="1:8" s="8" customFormat="1" ht="20.100000000000001" customHeight="1">
      <c r="A18" s="341" t="s">
        <v>360</v>
      </c>
      <c r="B18" s="122">
        <f t="shared" ref="B18:B23" si="0">SUM(C18,F18)</f>
        <v>7022786</v>
      </c>
      <c r="C18" s="29">
        <f t="shared" ref="C18:C23" si="1">SUM(D18,E18)</f>
        <v>6994725</v>
      </c>
      <c r="D18" s="29">
        <v>1878795</v>
      </c>
      <c r="E18" s="29">
        <v>5115930</v>
      </c>
      <c r="F18" s="231">
        <v>28061</v>
      </c>
    </row>
    <row r="19" spans="1:8" ht="20.100000000000001" customHeight="1">
      <c r="A19" s="7">
        <v>19</v>
      </c>
      <c r="B19" s="122">
        <f t="shared" si="0"/>
        <v>6690499</v>
      </c>
      <c r="C19" s="29">
        <f t="shared" si="1"/>
        <v>6657394</v>
      </c>
      <c r="D19" s="29">
        <v>1464851</v>
      </c>
      <c r="E19" s="29">
        <v>5192543</v>
      </c>
      <c r="F19" s="231">
        <v>33105</v>
      </c>
    </row>
    <row r="20" spans="1:8" s="8" customFormat="1" ht="20.100000000000001" customHeight="1">
      <c r="A20" s="7">
        <v>20</v>
      </c>
      <c r="B20" s="168">
        <f t="shared" si="0"/>
        <v>5378269</v>
      </c>
      <c r="C20" s="72">
        <f t="shared" si="1"/>
        <v>5378269</v>
      </c>
      <c r="D20" s="72">
        <v>658819</v>
      </c>
      <c r="E20" s="72">
        <v>4719450</v>
      </c>
      <c r="F20" s="248">
        <v>0</v>
      </c>
    </row>
    <row r="21" spans="1:8" ht="20.100000000000001" customHeight="1">
      <c r="A21" s="7">
        <v>21</v>
      </c>
      <c r="B21" s="168">
        <f t="shared" si="0"/>
        <v>6603186</v>
      </c>
      <c r="C21" s="72">
        <f t="shared" si="1"/>
        <v>6603186</v>
      </c>
      <c r="D21" s="72">
        <v>1428840</v>
      </c>
      <c r="E21" s="72">
        <v>5174346</v>
      </c>
      <c r="F21" s="248">
        <v>0</v>
      </c>
      <c r="H21" s="66"/>
    </row>
    <row r="22" spans="1:8" ht="20.100000000000001" customHeight="1">
      <c r="A22" s="343">
        <v>22</v>
      </c>
      <c r="B22" s="670">
        <f t="shared" si="0"/>
        <v>7765780</v>
      </c>
      <c r="C22" s="671">
        <f t="shared" si="1"/>
        <v>7765780</v>
      </c>
      <c r="D22" s="72">
        <v>1836874</v>
      </c>
      <c r="E22" s="72">
        <v>5928906</v>
      </c>
      <c r="F22" s="248">
        <v>0</v>
      </c>
      <c r="H22" s="66"/>
    </row>
    <row r="23" spans="1:8" ht="20.100000000000001" customHeight="1">
      <c r="A23" s="391">
        <v>23</v>
      </c>
      <c r="B23" s="484">
        <f t="shared" si="0"/>
        <v>5091775</v>
      </c>
      <c r="C23" s="32">
        <f t="shared" si="1"/>
        <v>5091775</v>
      </c>
      <c r="D23" s="32">
        <f>D29+D35+D36</f>
        <v>607033</v>
      </c>
      <c r="E23" s="32">
        <f>E29+E35+E36</f>
        <v>4484742</v>
      </c>
      <c r="F23" s="248">
        <v>0</v>
      </c>
      <c r="H23" s="66"/>
    </row>
    <row r="24" spans="1:8" ht="20.100000000000001" customHeight="1">
      <c r="A24" s="249"/>
      <c r="B24" s="250"/>
      <c r="C24" s="251"/>
      <c r="D24" s="251"/>
      <c r="E24" s="251"/>
      <c r="F24" s="248"/>
      <c r="H24" s="66"/>
    </row>
    <row r="25" spans="1:8" ht="20.100000000000001" customHeight="1">
      <c r="A25" s="252" t="s">
        <v>250</v>
      </c>
      <c r="B25" s="251">
        <f>SUM(C25,F25)</f>
        <v>1623903</v>
      </c>
      <c r="C25" s="251">
        <f>SUM(D25,E25)</f>
        <v>1623903</v>
      </c>
      <c r="D25" s="251">
        <v>86164</v>
      </c>
      <c r="E25" s="29">
        <v>1537739</v>
      </c>
      <c r="F25" s="248">
        <v>0</v>
      </c>
      <c r="H25" s="66"/>
    </row>
    <row r="26" spans="1:8" ht="20.100000000000001" customHeight="1">
      <c r="A26" s="252" t="s">
        <v>251</v>
      </c>
      <c r="B26" s="251">
        <f>SUM(C26,F26)</f>
        <v>626027</v>
      </c>
      <c r="C26" s="251">
        <f>SUM(D26,E26)</f>
        <v>626027</v>
      </c>
      <c r="D26" s="251">
        <v>469191</v>
      </c>
      <c r="E26" s="251">
        <v>156836</v>
      </c>
      <c r="F26" s="248">
        <v>0</v>
      </c>
    </row>
    <row r="27" spans="1:8" ht="20.100000000000001" customHeight="1">
      <c r="A27" s="252" t="s">
        <v>252</v>
      </c>
      <c r="B27" s="251">
        <f>SUM(C27,F27)</f>
        <v>593039</v>
      </c>
      <c r="C27" s="251">
        <f>SUM(D27,E27)</f>
        <v>593039</v>
      </c>
      <c r="D27" s="33">
        <v>0</v>
      </c>
      <c r="E27" s="251">
        <v>593039</v>
      </c>
      <c r="F27" s="248">
        <v>0</v>
      </c>
    </row>
    <row r="28" spans="1:8" ht="20.100000000000001" customHeight="1">
      <c r="A28" s="252"/>
      <c r="B28" s="251"/>
      <c r="C28" s="251"/>
      <c r="D28" s="253"/>
      <c r="E28" s="253"/>
      <c r="F28" s="248">
        <v>0</v>
      </c>
    </row>
    <row r="29" spans="1:8" ht="20.100000000000001" customHeight="1">
      <c r="A29" s="247" t="s">
        <v>253</v>
      </c>
      <c r="B29" s="484">
        <f>SUM(B31:B33)</f>
        <v>3031069</v>
      </c>
      <c r="C29" s="32">
        <f>SUM(C31:C33)</f>
        <v>3031069</v>
      </c>
      <c r="D29" s="32">
        <f>SUM(D31:D33)</f>
        <v>555355</v>
      </c>
      <c r="E29" s="32">
        <f>SUM(E31:E33)</f>
        <v>2475714</v>
      </c>
      <c r="F29" s="248">
        <v>0</v>
      </c>
    </row>
    <row r="30" spans="1:8" ht="20.100000000000001" customHeight="1">
      <c r="A30" s="249"/>
      <c r="B30" s="250"/>
      <c r="C30" s="251"/>
      <c r="D30" s="251"/>
      <c r="E30" s="251"/>
      <c r="F30" s="254"/>
    </row>
    <row r="31" spans="1:8" ht="20.100000000000001" customHeight="1">
      <c r="A31" s="255" t="s">
        <v>254</v>
      </c>
      <c r="B31" s="672">
        <f>SUM(C31,F31)</f>
        <v>627110</v>
      </c>
      <c r="C31" s="673">
        <f>SUM(D31,E31)</f>
        <v>627110</v>
      </c>
      <c r="D31" s="673">
        <v>119955</v>
      </c>
      <c r="E31" s="673">
        <v>507155</v>
      </c>
      <c r="F31" s="256">
        <v>0</v>
      </c>
    </row>
    <row r="32" spans="1:8" ht="20.100000000000001" customHeight="1">
      <c r="A32" s="255" t="s">
        <v>255</v>
      </c>
      <c r="B32" s="672">
        <f>SUM(C32,F32)</f>
        <v>1715812</v>
      </c>
      <c r="C32" s="673">
        <f>SUM(D32,E32)</f>
        <v>1715812</v>
      </c>
      <c r="D32" s="673">
        <v>404317</v>
      </c>
      <c r="E32" s="673">
        <v>1311495</v>
      </c>
      <c r="F32" s="256">
        <v>0</v>
      </c>
    </row>
    <row r="33" spans="1:6" ht="20.100000000000001" customHeight="1">
      <c r="A33" s="255" t="s">
        <v>256</v>
      </c>
      <c r="B33" s="672">
        <f>SUM(C33,F33)</f>
        <v>688147</v>
      </c>
      <c r="C33" s="673">
        <f>SUM(D33,E33)</f>
        <v>688147</v>
      </c>
      <c r="D33" s="673">
        <v>31083</v>
      </c>
      <c r="E33" s="673">
        <v>657064</v>
      </c>
      <c r="F33" s="256">
        <v>0</v>
      </c>
    </row>
    <row r="34" spans="1:6" ht="20.100000000000001" customHeight="1">
      <c r="A34" s="249"/>
      <c r="B34" s="250"/>
      <c r="C34" s="251"/>
      <c r="D34" s="251"/>
      <c r="E34" s="251"/>
      <c r="F34" s="257"/>
    </row>
    <row r="35" spans="1:6" s="123" customFormat="1" ht="20.100000000000001" customHeight="1">
      <c r="A35" s="247" t="s">
        <v>257</v>
      </c>
      <c r="B35" s="484">
        <f>SUM(C35,F35)</f>
        <v>1080102</v>
      </c>
      <c r="C35" s="32">
        <f>SUM(D35,E35)</f>
        <v>1080102</v>
      </c>
      <c r="D35" s="32">
        <v>43262</v>
      </c>
      <c r="E35" s="32">
        <v>1036840</v>
      </c>
      <c r="F35" s="248">
        <v>0</v>
      </c>
    </row>
    <row r="36" spans="1:6" s="123" customFormat="1" ht="20.100000000000001" customHeight="1">
      <c r="A36" s="247" t="s">
        <v>258</v>
      </c>
      <c r="B36" s="484">
        <f>SUM(C36,F36)</f>
        <v>980604</v>
      </c>
      <c r="C36" s="32">
        <f>SUM(D36,E36)</f>
        <v>980604</v>
      </c>
      <c r="D36" s="78">
        <v>8416</v>
      </c>
      <c r="E36" s="32">
        <v>972188</v>
      </c>
      <c r="F36" s="248">
        <v>0</v>
      </c>
    </row>
    <row r="37" spans="1:6" s="123" customFormat="1" ht="20.100000000000001" customHeight="1" thickBot="1">
      <c r="A37" s="308" t="s">
        <v>339</v>
      </c>
      <c r="B37" s="674">
        <f>SUM(C37,F37)</f>
        <v>3991324</v>
      </c>
      <c r="C37" s="482">
        <f>SUM(D37,E37)</f>
        <v>3991324</v>
      </c>
      <c r="D37" s="482">
        <v>607183</v>
      </c>
      <c r="E37" s="482">
        <v>3384141</v>
      </c>
      <c r="F37" s="258"/>
    </row>
    <row r="38" spans="1:6" ht="15" customHeight="1">
      <c r="A38" s="2" t="s">
        <v>259</v>
      </c>
      <c r="F38" s="3" t="s">
        <v>260</v>
      </c>
    </row>
    <row r="39" spans="1:6" ht="15" customHeight="1">
      <c r="A39" s="2" t="s">
        <v>261</v>
      </c>
      <c r="F39" s="3" t="s">
        <v>262</v>
      </c>
    </row>
    <row r="40" spans="1:6" ht="15" customHeight="1">
      <c r="A40" s="2" t="s">
        <v>263</v>
      </c>
    </row>
    <row r="41" spans="1:6" ht="15" customHeight="1"/>
  </sheetData>
  <sheetProtection selectLockedCells="1" selectUnlockedCells="1"/>
  <mergeCells count="14">
    <mergeCell ref="A16:A17"/>
    <mergeCell ref="B16:B17"/>
    <mergeCell ref="C16:E16"/>
    <mergeCell ref="F16:F17"/>
    <mergeCell ref="D3:E3"/>
    <mergeCell ref="D4:E4"/>
    <mergeCell ref="D5:E5"/>
    <mergeCell ref="D6:E6"/>
    <mergeCell ref="D12:E12"/>
    <mergeCell ref="D9:E9"/>
    <mergeCell ref="D10:E10"/>
    <mergeCell ref="D11:E11"/>
    <mergeCell ref="D7:E7"/>
    <mergeCell ref="D8:E8"/>
  </mergeCells>
  <phoneticPr fontId="6"/>
  <printOptions horizontalCentered="1"/>
  <pageMargins left="0.59055118110236227" right="0.59055118110236227" top="0.59055118110236227" bottom="0.59055118110236227" header="0.39370078740157483" footer="0.39370078740157483"/>
  <pageSetup paperSize="9" firstPageNumber="150" orientation="portrait" useFirstPageNumber="1" horizontalDpi="300" verticalDpi="300" r:id="rId1"/>
  <headerFooter alignWithMargins="0">
    <oddHeader>&amp;L教　育</oddHeader>
    <oddFooter>&amp;C&amp;11－&amp;P－</oddFooter>
  </headerFooter>
</worksheet>
</file>

<file path=xl/worksheets/sheet14.xml><?xml version="1.0" encoding="utf-8"?>
<worksheet xmlns="http://schemas.openxmlformats.org/spreadsheetml/2006/main" xmlns:r="http://schemas.openxmlformats.org/officeDocument/2006/relationships">
  <dimension ref="A1:P44"/>
  <sheetViews>
    <sheetView view="pageBreakPreview" topLeftCell="A37" zoomScale="115" zoomScaleNormal="90" zoomScaleSheetLayoutView="115" workbookViewId="0">
      <selection activeCell="R41" sqref="R41"/>
    </sheetView>
  </sheetViews>
  <sheetFormatPr defaultRowHeight="18.95" customHeight="1"/>
  <cols>
    <col min="1" max="1" width="3.5703125" style="2" customWidth="1"/>
    <col min="2" max="2" width="5.42578125" style="2" customWidth="1"/>
    <col min="3" max="3" width="0.42578125" style="2" customWidth="1"/>
    <col min="4" max="4" width="12.42578125" style="2" customWidth="1"/>
    <col min="5" max="5" width="0" style="2" hidden="1" customWidth="1"/>
    <col min="6" max="6" width="0.5703125" style="2" customWidth="1"/>
    <col min="7" max="14" width="8.7109375" style="2" customWidth="1"/>
    <col min="15" max="15" width="8" style="2" customWidth="1"/>
    <col min="16" max="16" width="0.85546875" style="2" customWidth="1"/>
    <col min="17" max="16384" width="9.140625" style="2"/>
  </cols>
  <sheetData>
    <row r="1" spans="1:16" ht="5.0999999999999996" customHeight="1">
      <c r="O1" s="3"/>
    </row>
    <row r="2" spans="1:16" ht="15" customHeight="1">
      <c r="A2" s="395" t="s">
        <v>415</v>
      </c>
      <c r="O2" s="3" t="s">
        <v>264</v>
      </c>
    </row>
    <row r="3" spans="1:16" ht="20.100000000000001" customHeight="1">
      <c r="A3" s="710" t="s">
        <v>265</v>
      </c>
      <c r="B3" s="1145"/>
      <c r="C3" s="1145"/>
      <c r="D3" s="1145"/>
      <c r="E3" s="1145"/>
      <c r="F3" s="1145"/>
      <c r="G3" s="712" t="s">
        <v>266</v>
      </c>
      <c r="H3" s="712"/>
      <c r="I3" s="712"/>
      <c r="J3" s="712" t="s">
        <v>267</v>
      </c>
      <c r="K3" s="712"/>
      <c r="L3" s="712"/>
      <c r="M3" s="1099" t="s">
        <v>268</v>
      </c>
      <c r="N3" s="1099"/>
      <c r="O3" s="1099"/>
      <c r="P3" s="1100"/>
    </row>
    <row r="4" spans="1:16" ht="18.75" customHeight="1">
      <c r="A4" s="711"/>
      <c r="B4" s="901"/>
      <c r="C4" s="901"/>
      <c r="D4" s="901"/>
      <c r="E4" s="901"/>
      <c r="F4" s="901"/>
      <c r="G4" s="12" t="s">
        <v>269</v>
      </c>
      <c r="H4" s="12" t="s">
        <v>270</v>
      </c>
      <c r="I4" s="12" t="s">
        <v>271</v>
      </c>
      <c r="J4" s="12" t="s">
        <v>269</v>
      </c>
      <c r="K4" s="12" t="s">
        <v>270</v>
      </c>
      <c r="L4" s="12" t="s">
        <v>271</v>
      </c>
      <c r="M4" s="12" t="s">
        <v>269</v>
      </c>
      <c r="N4" s="12" t="s">
        <v>270</v>
      </c>
      <c r="O4" s="1142" t="s">
        <v>271</v>
      </c>
      <c r="P4" s="1143"/>
    </row>
    <row r="5" spans="1:16" ht="18.75" customHeight="1">
      <c r="A5" s="711"/>
      <c r="B5" s="901"/>
      <c r="C5" s="901"/>
      <c r="D5" s="901"/>
      <c r="E5" s="901"/>
      <c r="F5" s="901"/>
      <c r="G5" s="15" t="s">
        <v>272</v>
      </c>
      <c r="H5" s="15" t="s">
        <v>273</v>
      </c>
      <c r="I5" s="15" t="s">
        <v>274</v>
      </c>
      <c r="J5" s="15" t="s">
        <v>272</v>
      </c>
      <c r="K5" s="15" t="s">
        <v>273</v>
      </c>
      <c r="L5" s="15" t="s">
        <v>274</v>
      </c>
      <c r="M5" s="15" t="s">
        <v>272</v>
      </c>
      <c r="N5" s="15" t="s">
        <v>273</v>
      </c>
      <c r="O5" s="1101" t="s">
        <v>272</v>
      </c>
      <c r="P5" s="761"/>
    </row>
    <row r="6" spans="1:16" ht="18.95" customHeight="1">
      <c r="A6" s="153"/>
      <c r="B6" s="21" t="s">
        <v>275</v>
      </c>
      <c r="C6" s="12"/>
      <c r="D6" s="96" t="s">
        <v>374</v>
      </c>
      <c r="E6" s="96"/>
      <c r="F6" s="96"/>
      <c r="G6" s="675">
        <v>115.7</v>
      </c>
      <c r="H6" s="676">
        <v>21.2</v>
      </c>
      <c r="I6" s="676">
        <v>64.599999999999994</v>
      </c>
      <c r="J6" s="676">
        <v>115.5</v>
      </c>
      <c r="K6" s="676">
        <v>21.2</v>
      </c>
      <c r="L6" s="676">
        <v>64.5</v>
      </c>
      <c r="M6" s="676">
        <v>116.8</v>
      </c>
      <c r="N6" s="676">
        <v>21.6</v>
      </c>
      <c r="O6" s="1146">
        <v>65</v>
      </c>
      <c r="P6" s="1147"/>
    </row>
    <row r="7" spans="1:16" s="8" customFormat="1" ht="18.95" customHeight="1">
      <c r="A7" s="153"/>
      <c r="B7" s="21"/>
      <c r="C7" s="21"/>
      <c r="D7" s="96" t="s">
        <v>375</v>
      </c>
      <c r="E7" s="98"/>
      <c r="F7" s="98"/>
      <c r="G7" s="677">
        <v>115.5</v>
      </c>
      <c r="H7" s="678">
        <v>20.9</v>
      </c>
      <c r="I7" s="678">
        <v>64.3</v>
      </c>
      <c r="J7" s="678">
        <v>115.6</v>
      </c>
      <c r="K7" s="678">
        <v>21.1</v>
      </c>
      <c r="L7" s="678">
        <v>64.400000000000006</v>
      </c>
      <c r="M7" s="678">
        <v>116.6</v>
      </c>
      <c r="N7" s="678">
        <v>21.3</v>
      </c>
      <c r="O7" s="1148">
        <v>64.900000000000006</v>
      </c>
      <c r="P7" s="1149"/>
    </row>
    <row r="8" spans="1:16" ht="18.95" customHeight="1">
      <c r="A8" s="153" t="s">
        <v>276</v>
      </c>
      <c r="B8" s="15" t="s">
        <v>277</v>
      </c>
      <c r="C8" s="15"/>
      <c r="D8" s="439" t="s">
        <v>278</v>
      </c>
      <c r="E8" s="96"/>
      <c r="F8" s="679"/>
      <c r="G8" s="680">
        <f>G7-G6</f>
        <v>-0.20000000000000284</v>
      </c>
      <c r="H8" s="680">
        <f>H7-H6</f>
        <v>-0.30000000000000071</v>
      </c>
      <c r="I8" s="680">
        <f>I7-I6</f>
        <v>-0.29999999999999716</v>
      </c>
      <c r="J8" s="680">
        <f t="shared" ref="J8:O8" si="0">J7-J6</f>
        <v>9.9999999999994316E-2</v>
      </c>
      <c r="K8" s="680">
        <f t="shared" si="0"/>
        <v>-9.9999999999997868E-2</v>
      </c>
      <c r="L8" s="680">
        <f t="shared" si="0"/>
        <v>-9.9999999999994316E-2</v>
      </c>
      <c r="M8" s="680">
        <f t="shared" si="0"/>
        <v>-0.20000000000000284</v>
      </c>
      <c r="N8" s="680">
        <f t="shared" si="0"/>
        <v>-0.30000000000000071</v>
      </c>
      <c r="O8" s="1137">
        <f t="shared" si="0"/>
        <v>-9.9999999999994316E-2</v>
      </c>
      <c r="P8" s="1138"/>
    </row>
    <row r="9" spans="1:16" ht="18.95" customHeight="1">
      <c r="A9" s="153"/>
      <c r="B9" s="21" t="s">
        <v>279</v>
      </c>
      <c r="C9" s="21"/>
      <c r="D9" s="96" t="s">
        <v>374</v>
      </c>
      <c r="E9" s="110"/>
      <c r="F9" s="96"/>
      <c r="G9" s="681">
        <v>126.7</v>
      </c>
      <c r="H9" s="682">
        <v>26.9</v>
      </c>
      <c r="I9" s="682">
        <v>69.8</v>
      </c>
      <c r="J9" s="682">
        <v>126.5</v>
      </c>
      <c r="K9" s="682">
        <v>26.8</v>
      </c>
      <c r="L9" s="682">
        <v>69.5</v>
      </c>
      <c r="M9" s="682">
        <v>128.1</v>
      </c>
      <c r="N9" s="682">
        <v>27.5</v>
      </c>
      <c r="O9" s="1139">
        <v>70.3</v>
      </c>
      <c r="P9" s="1140"/>
    </row>
    <row r="10" spans="1:16" s="8" customFormat="1" ht="18.95" customHeight="1">
      <c r="A10" s="153" t="s">
        <v>280</v>
      </c>
      <c r="B10" s="21"/>
      <c r="C10" s="21"/>
      <c r="D10" s="96" t="s">
        <v>375</v>
      </c>
      <c r="E10" s="98"/>
      <c r="F10" s="98"/>
      <c r="G10" s="677">
        <v>127.2</v>
      </c>
      <c r="H10" s="678">
        <v>26.7</v>
      </c>
      <c r="I10" s="678">
        <v>69.599999999999994</v>
      </c>
      <c r="J10" s="678">
        <v>127</v>
      </c>
      <c r="K10" s="678">
        <v>26.8</v>
      </c>
      <c r="L10" s="678">
        <v>69.599999999999994</v>
      </c>
      <c r="M10" s="678">
        <v>128.19999999999999</v>
      </c>
      <c r="N10" s="678">
        <v>27</v>
      </c>
      <c r="O10" s="1135">
        <v>70.2</v>
      </c>
      <c r="P10" s="1136"/>
    </row>
    <row r="11" spans="1:16" ht="18.95" customHeight="1">
      <c r="A11" s="153"/>
      <c r="B11" s="15" t="s">
        <v>281</v>
      </c>
      <c r="C11" s="15"/>
      <c r="D11" s="439" t="s">
        <v>278</v>
      </c>
      <c r="E11" s="679"/>
      <c r="F11" s="679"/>
      <c r="G11" s="680">
        <f>G10-G9</f>
        <v>0.5</v>
      </c>
      <c r="H11" s="680">
        <f>H10-H9</f>
        <v>-0.19999999999999929</v>
      </c>
      <c r="I11" s="680">
        <f>I10-I9</f>
        <v>-0.20000000000000284</v>
      </c>
      <c r="J11" s="680">
        <f t="shared" ref="J11:O11" si="1">J10-J9</f>
        <v>0.5</v>
      </c>
      <c r="K11" s="680">
        <f t="shared" si="1"/>
        <v>0</v>
      </c>
      <c r="L11" s="680">
        <f t="shared" si="1"/>
        <v>9.9999999999994316E-2</v>
      </c>
      <c r="M11" s="680">
        <f t="shared" si="1"/>
        <v>9.9999999999994316E-2</v>
      </c>
      <c r="N11" s="680">
        <f t="shared" si="1"/>
        <v>-0.5</v>
      </c>
      <c r="O11" s="1137">
        <f t="shared" si="1"/>
        <v>-9.9999999999994316E-2</v>
      </c>
      <c r="P11" s="1138"/>
    </row>
    <row r="12" spans="1:16" ht="18.95" customHeight="1">
      <c r="A12" s="153" t="s">
        <v>282</v>
      </c>
      <c r="B12" s="21" t="s">
        <v>283</v>
      </c>
      <c r="C12" s="12"/>
      <c r="D12" s="96" t="s">
        <v>374</v>
      </c>
      <c r="E12" s="96"/>
      <c r="F12" s="96"/>
      <c r="G12" s="681">
        <v>138</v>
      </c>
      <c r="H12" s="682">
        <v>34.200000000000003</v>
      </c>
      <c r="I12" s="682">
        <v>74.5</v>
      </c>
      <c r="J12" s="682">
        <v>137.5</v>
      </c>
      <c r="K12" s="682">
        <v>34.5</v>
      </c>
      <c r="L12" s="682">
        <v>74.3</v>
      </c>
      <c r="M12" s="682">
        <v>138.9</v>
      </c>
      <c r="N12" s="682">
        <v>34.700000000000003</v>
      </c>
      <c r="O12" s="1139">
        <v>75.099999999999994</v>
      </c>
      <c r="P12" s="1140"/>
    </row>
    <row r="13" spans="1:16" s="8" customFormat="1" ht="18.95" customHeight="1">
      <c r="A13" s="153"/>
      <c r="B13" s="21"/>
      <c r="C13" s="21"/>
      <c r="D13" s="96" t="s">
        <v>375</v>
      </c>
      <c r="E13" s="98"/>
      <c r="F13" s="98"/>
      <c r="G13" s="677">
        <v>137.80000000000001</v>
      </c>
      <c r="H13" s="678">
        <v>33.9</v>
      </c>
      <c r="I13" s="678">
        <v>74.2</v>
      </c>
      <c r="J13" s="678">
        <v>137.6</v>
      </c>
      <c r="K13" s="678">
        <v>33.700000000000003</v>
      </c>
      <c r="L13" s="678">
        <v>74.2</v>
      </c>
      <c r="M13" s="678">
        <v>138.80000000000001</v>
      </c>
      <c r="N13" s="678">
        <v>33.799999999999997</v>
      </c>
      <c r="O13" s="1135">
        <v>74.900000000000006</v>
      </c>
      <c r="P13" s="1136"/>
    </row>
    <row r="14" spans="1:16" ht="18.95" customHeight="1">
      <c r="A14" s="683"/>
      <c r="B14" s="15" t="s">
        <v>284</v>
      </c>
      <c r="C14" s="15"/>
      <c r="D14" s="439" t="s">
        <v>278</v>
      </c>
      <c r="E14" s="96"/>
      <c r="F14" s="679"/>
      <c r="G14" s="680">
        <f>G13-G12</f>
        <v>-0.19999999999998863</v>
      </c>
      <c r="H14" s="680">
        <f>H13-H12</f>
        <v>-0.30000000000000426</v>
      </c>
      <c r="I14" s="680">
        <f>I13-I12</f>
        <v>-0.29999999999999716</v>
      </c>
      <c r="J14" s="680">
        <f t="shared" ref="J14:O14" si="2">J13-J12</f>
        <v>9.9999999999994316E-2</v>
      </c>
      <c r="K14" s="680">
        <f t="shared" si="2"/>
        <v>-0.79999999999999716</v>
      </c>
      <c r="L14" s="680">
        <f t="shared" si="2"/>
        <v>-9.9999999999994316E-2</v>
      </c>
      <c r="M14" s="680">
        <f t="shared" si="2"/>
        <v>-9.9999999999994316E-2</v>
      </c>
      <c r="N14" s="680">
        <f t="shared" si="2"/>
        <v>-0.90000000000000568</v>
      </c>
      <c r="O14" s="1137">
        <f t="shared" si="2"/>
        <v>-0.19999999999998863</v>
      </c>
      <c r="P14" s="1138"/>
    </row>
    <row r="15" spans="1:16" ht="18.95" customHeight="1">
      <c r="A15" s="153"/>
      <c r="B15" s="21" t="s">
        <v>275</v>
      </c>
      <c r="C15" s="21"/>
      <c r="D15" s="96" t="s">
        <v>374</v>
      </c>
      <c r="E15" s="110"/>
      <c r="F15" s="96"/>
      <c r="G15" s="681">
        <v>151.5</v>
      </c>
      <c r="H15" s="682">
        <v>44.1</v>
      </c>
      <c r="I15" s="682">
        <v>81.099999999999994</v>
      </c>
      <c r="J15" s="682">
        <v>151.6</v>
      </c>
      <c r="K15" s="682">
        <v>44.4</v>
      </c>
      <c r="L15" s="682">
        <v>80.8</v>
      </c>
      <c r="M15" s="682">
        <v>152.6</v>
      </c>
      <c r="N15" s="682">
        <v>44.9</v>
      </c>
      <c r="O15" s="1139">
        <v>81.3</v>
      </c>
      <c r="P15" s="1140"/>
    </row>
    <row r="16" spans="1:16" s="8" customFormat="1" ht="18.95" customHeight="1">
      <c r="A16" s="153" t="s">
        <v>285</v>
      </c>
      <c r="B16" s="21"/>
      <c r="C16" s="21"/>
      <c r="D16" s="96" t="s">
        <v>375</v>
      </c>
      <c r="E16" s="98"/>
      <c r="F16" s="98"/>
      <c r="G16" s="677">
        <v>151.6</v>
      </c>
      <c r="H16" s="678">
        <v>43.6</v>
      </c>
      <c r="I16" s="678">
        <v>81</v>
      </c>
      <c r="J16" s="678">
        <v>151.69999999999999</v>
      </c>
      <c r="K16" s="678">
        <v>43.9</v>
      </c>
      <c r="L16" s="678">
        <v>80.900000000000006</v>
      </c>
      <c r="M16" s="678">
        <v>152.30000000000001</v>
      </c>
      <c r="N16" s="678">
        <v>43.8</v>
      </c>
      <c r="O16" s="1135">
        <v>81.2</v>
      </c>
      <c r="P16" s="1136"/>
    </row>
    <row r="17" spans="1:16" ht="18.95" customHeight="1">
      <c r="A17" s="1141" t="s">
        <v>280</v>
      </c>
      <c r="B17" s="15" t="s">
        <v>286</v>
      </c>
      <c r="C17" s="15"/>
      <c r="D17" s="439" t="s">
        <v>278</v>
      </c>
      <c r="E17" s="96"/>
      <c r="F17" s="679"/>
      <c r="G17" s="680">
        <f>G16-G15</f>
        <v>9.9999999999994316E-2</v>
      </c>
      <c r="H17" s="680">
        <f>H16-H15</f>
        <v>-0.5</v>
      </c>
      <c r="I17" s="680">
        <f>I16-I15</f>
        <v>-9.9999999999994316E-2</v>
      </c>
      <c r="J17" s="680">
        <f t="shared" ref="J17:O17" si="3">J16-J15</f>
        <v>9.9999999999994316E-2</v>
      </c>
      <c r="K17" s="680">
        <f t="shared" si="3"/>
        <v>-0.5</v>
      </c>
      <c r="L17" s="680">
        <f t="shared" si="3"/>
        <v>0.10000000000000853</v>
      </c>
      <c r="M17" s="680">
        <f t="shared" si="3"/>
        <v>-0.29999999999998295</v>
      </c>
      <c r="N17" s="680">
        <f t="shared" si="3"/>
        <v>-1.1000000000000014</v>
      </c>
      <c r="O17" s="1137">
        <f t="shared" si="3"/>
        <v>-9.9999999999994316E-2</v>
      </c>
      <c r="P17" s="1138"/>
    </row>
    <row r="18" spans="1:16" ht="18.95" customHeight="1">
      <c r="A18" s="1141"/>
      <c r="B18" s="21" t="s">
        <v>279</v>
      </c>
      <c r="C18" s="21"/>
      <c r="D18" s="96" t="s">
        <v>374</v>
      </c>
      <c r="E18" s="110"/>
      <c r="F18" s="96"/>
      <c r="G18" s="681">
        <v>164.6</v>
      </c>
      <c r="H18" s="682">
        <v>54.4</v>
      </c>
      <c r="I18" s="682">
        <v>88.2</v>
      </c>
      <c r="J18" s="682">
        <v>164.1</v>
      </c>
      <c r="K18" s="682">
        <v>54.6</v>
      </c>
      <c r="L18" s="682">
        <v>87.7</v>
      </c>
      <c r="M18" s="682">
        <v>165.3</v>
      </c>
      <c r="N18" s="682">
        <v>55.2</v>
      </c>
      <c r="O18" s="1139">
        <v>88</v>
      </c>
      <c r="P18" s="1140"/>
    </row>
    <row r="19" spans="1:16" s="8" customFormat="1" ht="18.95" customHeight="1">
      <c r="A19" s="153" t="s">
        <v>282</v>
      </c>
      <c r="B19" s="21"/>
      <c r="C19" s="21"/>
      <c r="D19" s="96" t="s">
        <v>375</v>
      </c>
      <c r="E19" s="98"/>
      <c r="F19" s="98"/>
      <c r="G19" s="677">
        <v>164.3</v>
      </c>
      <c r="H19" s="678">
        <v>53.4</v>
      </c>
      <c r="I19" s="678">
        <v>87.6</v>
      </c>
      <c r="J19" s="678">
        <v>163.9</v>
      </c>
      <c r="K19" s="678">
        <v>55.1</v>
      </c>
      <c r="L19" s="678">
        <v>87.5</v>
      </c>
      <c r="M19" s="678">
        <v>165.1</v>
      </c>
      <c r="N19" s="678">
        <v>54.2</v>
      </c>
      <c r="O19" s="1135">
        <v>88.1</v>
      </c>
      <c r="P19" s="1136"/>
    </row>
    <row r="20" spans="1:16" ht="18.95" customHeight="1" thickBot="1">
      <c r="A20" s="684"/>
      <c r="B20" s="685" t="s">
        <v>287</v>
      </c>
      <c r="C20" s="685"/>
      <c r="D20" s="437" t="s">
        <v>278</v>
      </c>
      <c r="E20" s="686"/>
      <c r="F20" s="687"/>
      <c r="G20" s="688">
        <f>G19-G18</f>
        <v>-0.29999999999998295</v>
      </c>
      <c r="H20" s="689">
        <f>H19-H18</f>
        <v>-1</v>
      </c>
      <c r="I20" s="689">
        <f>I19-I18</f>
        <v>-0.60000000000000853</v>
      </c>
      <c r="J20" s="689">
        <f t="shared" ref="J20:O20" si="4">J19-J18</f>
        <v>-0.19999999999998863</v>
      </c>
      <c r="K20" s="689">
        <f t="shared" si="4"/>
        <v>0.5</v>
      </c>
      <c r="L20" s="689">
        <f t="shared" si="4"/>
        <v>-0.20000000000000284</v>
      </c>
      <c r="M20" s="689">
        <f t="shared" si="4"/>
        <v>-0.20000000000001705</v>
      </c>
      <c r="N20" s="689">
        <f t="shared" si="4"/>
        <v>-1</v>
      </c>
      <c r="O20" s="1150">
        <f t="shared" si="4"/>
        <v>9.9999999999994316E-2</v>
      </c>
      <c r="P20" s="1151"/>
    </row>
    <row r="21" spans="1:16" ht="15" customHeight="1">
      <c r="A21" s="58" t="s">
        <v>288</v>
      </c>
      <c r="C21" s="40"/>
      <c r="K21" s="20"/>
      <c r="L21" s="20"/>
      <c r="M21" s="20"/>
      <c r="N21" s="20"/>
      <c r="P21" s="88" t="s">
        <v>289</v>
      </c>
    </row>
    <row r="22" spans="1:16" ht="15" customHeight="1">
      <c r="A22" s="40"/>
      <c r="B22" s="1144"/>
      <c r="C22" s="1144"/>
      <c r="D22" s="1144"/>
      <c r="E22" s="1144"/>
      <c r="F22" s="1144"/>
      <c r="G22" s="1144"/>
      <c r="H22" s="1144"/>
      <c r="I22" s="1144"/>
      <c r="P22" s="3" t="s">
        <v>336</v>
      </c>
    </row>
    <row r="23" spans="1:16" ht="15" customHeight="1">
      <c r="A23" s="40"/>
      <c r="O23" s="3"/>
    </row>
    <row r="24" spans="1:16" ht="15" customHeight="1" thickBot="1">
      <c r="A24" s="395" t="s">
        <v>414</v>
      </c>
      <c r="O24" s="3" t="s">
        <v>264</v>
      </c>
    </row>
    <row r="25" spans="1:16" ht="20.100000000000001" customHeight="1" thickBot="1">
      <c r="A25" s="710" t="s">
        <v>265</v>
      </c>
      <c r="B25" s="1145"/>
      <c r="C25" s="1145"/>
      <c r="D25" s="1145"/>
      <c r="E25" s="1145"/>
      <c r="F25" s="1145"/>
      <c r="G25" s="712" t="s">
        <v>266</v>
      </c>
      <c r="H25" s="712"/>
      <c r="I25" s="712"/>
      <c r="J25" s="712" t="s">
        <v>267</v>
      </c>
      <c r="K25" s="712"/>
      <c r="L25" s="712"/>
      <c r="M25" s="1099" t="s">
        <v>268</v>
      </c>
      <c r="N25" s="1099"/>
      <c r="O25" s="1099"/>
      <c r="P25" s="1100"/>
    </row>
    <row r="26" spans="1:16" ht="18" customHeight="1" thickBot="1">
      <c r="A26" s="711"/>
      <c r="B26" s="901"/>
      <c r="C26" s="901"/>
      <c r="D26" s="901"/>
      <c r="E26" s="901"/>
      <c r="F26" s="901"/>
      <c r="G26" s="12" t="s">
        <v>269</v>
      </c>
      <c r="H26" s="12" t="s">
        <v>270</v>
      </c>
      <c r="I26" s="12" t="s">
        <v>271</v>
      </c>
      <c r="J26" s="12" t="s">
        <v>269</v>
      </c>
      <c r="K26" s="12" t="s">
        <v>270</v>
      </c>
      <c r="L26" s="12" t="s">
        <v>271</v>
      </c>
      <c r="M26" s="12" t="s">
        <v>269</v>
      </c>
      <c r="N26" s="12" t="s">
        <v>270</v>
      </c>
      <c r="O26" s="1142" t="s">
        <v>271</v>
      </c>
      <c r="P26" s="1143"/>
    </row>
    <row r="27" spans="1:16" ht="18" customHeight="1">
      <c r="A27" s="711"/>
      <c r="B27" s="901"/>
      <c r="C27" s="901"/>
      <c r="D27" s="901"/>
      <c r="E27" s="901"/>
      <c r="F27" s="901"/>
      <c r="G27" s="15" t="s">
        <v>272</v>
      </c>
      <c r="H27" s="15" t="s">
        <v>273</v>
      </c>
      <c r="I27" s="15" t="s">
        <v>274</v>
      </c>
      <c r="J27" s="15" t="s">
        <v>272</v>
      </c>
      <c r="K27" s="15" t="s">
        <v>273</v>
      </c>
      <c r="L27" s="15" t="s">
        <v>274</v>
      </c>
      <c r="M27" s="15" t="s">
        <v>272</v>
      </c>
      <c r="N27" s="15" t="s">
        <v>273</v>
      </c>
      <c r="O27" s="1101" t="s">
        <v>272</v>
      </c>
      <c r="P27" s="761"/>
    </row>
    <row r="28" spans="1:16" ht="18.95" customHeight="1">
      <c r="A28" s="153"/>
      <c r="B28" s="21" t="s">
        <v>275</v>
      </c>
      <c r="C28" s="12"/>
      <c r="D28" s="96" t="s">
        <v>374</v>
      </c>
      <c r="E28" s="96"/>
      <c r="F28" s="96"/>
      <c r="G28" s="690">
        <v>115</v>
      </c>
      <c r="H28" s="691">
        <v>20.9</v>
      </c>
      <c r="I28" s="691">
        <v>64.2</v>
      </c>
      <c r="J28" s="691">
        <v>115</v>
      </c>
      <c r="K28" s="691">
        <v>20.9</v>
      </c>
      <c r="L28" s="691">
        <v>64.2</v>
      </c>
      <c r="M28" s="691">
        <v>115.8</v>
      </c>
      <c r="N28" s="691">
        <v>21.1</v>
      </c>
      <c r="O28" s="1152">
        <v>64.599999999999994</v>
      </c>
      <c r="P28" s="1153"/>
    </row>
    <row r="29" spans="1:16" s="8" customFormat="1" ht="18.95" customHeight="1">
      <c r="A29" s="153"/>
      <c r="B29" s="21"/>
      <c r="C29" s="21"/>
      <c r="D29" s="96" t="s">
        <v>375</v>
      </c>
      <c r="E29" s="98"/>
      <c r="F29" s="98"/>
      <c r="G29" s="692">
        <v>115.3</v>
      </c>
      <c r="H29" s="693">
        <v>21</v>
      </c>
      <c r="I29" s="693">
        <v>64.2</v>
      </c>
      <c r="J29" s="693">
        <v>114.9</v>
      </c>
      <c r="K29" s="693">
        <v>20.8</v>
      </c>
      <c r="L29" s="693">
        <v>64.099999999999994</v>
      </c>
      <c r="M29" s="693">
        <v>115.6</v>
      </c>
      <c r="N29" s="693">
        <v>20.8</v>
      </c>
      <c r="O29" s="1135">
        <v>64.400000000000006</v>
      </c>
      <c r="P29" s="1136"/>
    </row>
    <row r="30" spans="1:16" ht="18.95" customHeight="1">
      <c r="A30" s="153" t="s">
        <v>276</v>
      </c>
      <c r="B30" s="15" t="s">
        <v>277</v>
      </c>
      <c r="C30" s="15"/>
      <c r="D30" s="439" t="s">
        <v>278</v>
      </c>
      <c r="E30" s="96"/>
      <c r="F30" s="679"/>
      <c r="G30" s="680">
        <f>G29-G28</f>
        <v>0.29999999999999716</v>
      </c>
      <c r="H30" s="680">
        <f>H29-H28</f>
        <v>0.10000000000000142</v>
      </c>
      <c r="I30" s="680">
        <f>I29-I28</f>
        <v>0</v>
      </c>
      <c r="J30" s="680">
        <f t="shared" ref="J30:O30" si="5">J29-J28</f>
        <v>-9.9999999999994316E-2</v>
      </c>
      <c r="K30" s="680">
        <f t="shared" si="5"/>
        <v>-9.9999999999997868E-2</v>
      </c>
      <c r="L30" s="680">
        <f t="shared" si="5"/>
        <v>-0.10000000000000853</v>
      </c>
      <c r="M30" s="680">
        <f t="shared" si="5"/>
        <v>-0.20000000000000284</v>
      </c>
      <c r="N30" s="680">
        <f t="shared" si="5"/>
        <v>-0.30000000000000071</v>
      </c>
      <c r="O30" s="1137">
        <f t="shared" si="5"/>
        <v>-0.19999999999998863</v>
      </c>
      <c r="P30" s="1138"/>
    </row>
    <row r="31" spans="1:16" ht="18.95" customHeight="1">
      <c r="A31" s="153"/>
      <c r="B31" s="21" t="s">
        <v>279</v>
      </c>
      <c r="C31" s="21"/>
      <c r="D31" s="96" t="s">
        <v>374</v>
      </c>
      <c r="E31" s="110"/>
      <c r="F31" s="96"/>
      <c r="G31" s="694">
        <v>127</v>
      </c>
      <c r="H31" s="695">
        <v>26.9</v>
      </c>
      <c r="I31" s="695">
        <v>70.099999999999994</v>
      </c>
      <c r="J31" s="695">
        <v>126.6</v>
      </c>
      <c r="K31" s="695">
        <v>26.6</v>
      </c>
      <c r="L31" s="695">
        <v>69.8</v>
      </c>
      <c r="M31" s="695">
        <v>127.5</v>
      </c>
      <c r="N31" s="695">
        <v>26.7</v>
      </c>
      <c r="O31" s="1139">
        <v>70.099999999999994</v>
      </c>
      <c r="P31" s="1140"/>
    </row>
    <row r="32" spans="1:16" s="8" customFormat="1" ht="18.95" customHeight="1">
      <c r="A32" s="153" t="s">
        <v>280</v>
      </c>
      <c r="B32" s="21"/>
      <c r="C32" s="21"/>
      <c r="D32" s="96" t="s">
        <v>375</v>
      </c>
      <c r="E32" s="98"/>
      <c r="F32" s="98"/>
      <c r="G32" s="692">
        <v>126.9</v>
      </c>
      <c r="H32" s="693">
        <v>26.3</v>
      </c>
      <c r="I32" s="693">
        <v>69.3</v>
      </c>
      <c r="J32" s="693">
        <v>126.6</v>
      </c>
      <c r="K32" s="693">
        <v>26.4</v>
      </c>
      <c r="L32" s="693">
        <v>69.400000000000006</v>
      </c>
      <c r="M32" s="693">
        <v>127.4</v>
      </c>
      <c r="N32" s="693">
        <v>26.4</v>
      </c>
      <c r="O32" s="1135">
        <v>69.900000000000006</v>
      </c>
      <c r="P32" s="1136"/>
    </row>
    <row r="33" spans="1:16" ht="18.95" customHeight="1">
      <c r="A33" s="153"/>
      <c r="B33" s="15" t="s">
        <v>281</v>
      </c>
      <c r="C33" s="15"/>
      <c r="D33" s="439" t="s">
        <v>278</v>
      </c>
      <c r="E33" s="96"/>
      <c r="F33" s="679"/>
      <c r="G33" s="680">
        <f>G32-G31</f>
        <v>-9.9999999999994316E-2</v>
      </c>
      <c r="H33" s="680">
        <f>H32-H31</f>
        <v>-0.59999999999999787</v>
      </c>
      <c r="I33" s="680">
        <f>I32-I31</f>
        <v>-0.79999999999999716</v>
      </c>
      <c r="J33" s="680">
        <f t="shared" ref="J33:O33" si="6">J32-J31</f>
        <v>0</v>
      </c>
      <c r="K33" s="680">
        <f t="shared" si="6"/>
        <v>-0.20000000000000284</v>
      </c>
      <c r="L33" s="680">
        <f t="shared" si="6"/>
        <v>-0.39999999999999147</v>
      </c>
      <c r="M33" s="680">
        <f t="shared" si="6"/>
        <v>-9.9999999999994316E-2</v>
      </c>
      <c r="N33" s="680">
        <f t="shared" si="6"/>
        <v>-0.30000000000000071</v>
      </c>
      <c r="O33" s="1137">
        <f t="shared" si="6"/>
        <v>-0.19999999999998863</v>
      </c>
      <c r="P33" s="1138"/>
    </row>
    <row r="34" spans="1:16" ht="18.95" customHeight="1">
      <c r="A34" s="153" t="s">
        <v>282</v>
      </c>
      <c r="B34" s="21" t="s">
        <v>283</v>
      </c>
      <c r="C34" s="12"/>
      <c r="D34" s="96" t="s">
        <v>374</v>
      </c>
      <c r="E34" s="110"/>
      <c r="F34" s="96"/>
      <c r="G34" s="694">
        <v>140.19999999999999</v>
      </c>
      <c r="H34" s="695">
        <v>35</v>
      </c>
      <c r="I34" s="695">
        <v>76</v>
      </c>
      <c r="J34" s="695">
        <v>139.80000000000001</v>
      </c>
      <c r="K34" s="695">
        <v>35.299999999999997</v>
      </c>
      <c r="L34" s="695">
        <v>75.8</v>
      </c>
      <c r="M34" s="695">
        <v>140.19999999999999</v>
      </c>
      <c r="N34" s="695">
        <v>34.5</v>
      </c>
      <c r="O34" s="1154">
        <v>75.900000000000006</v>
      </c>
      <c r="P34" s="1155"/>
    </row>
    <row r="35" spans="1:16" s="8" customFormat="1" ht="18.95" customHeight="1">
      <c r="A35" s="153"/>
      <c r="B35" s="21"/>
      <c r="C35" s="21"/>
      <c r="D35" s="96" t="s">
        <v>375</v>
      </c>
      <c r="E35" s="98"/>
      <c r="F35" s="98"/>
      <c r="G35" s="692">
        <v>139.9</v>
      </c>
      <c r="H35" s="693">
        <v>34.299999999999997</v>
      </c>
      <c r="I35" s="693">
        <v>75.599999999999994</v>
      </c>
      <c r="J35" s="693">
        <v>139.9</v>
      </c>
      <c r="K35" s="693">
        <v>35</v>
      </c>
      <c r="L35" s="693">
        <v>75.8</v>
      </c>
      <c r="M35" s="693">
        <v>140.19999999999999</v>
      </c>
      <c r="N35" s="693">
        <v>34</v>
      </c>
      <c r="O35" s="1156">
        <v>75.900000000000006</v>
      </c>
      <c r="P35" s="1157"/>
    </row>
    <row r="36" spans="1:16" ht="18.95" customHeight="1">
      <c r="A36" s="683"/>
      <c r="B36" s="15" t="s">
        <v>284</v>
      </c>
      <c r="C36" s="15"/>
      <c r="D36" s="439" t="s">
        <v>278</v>
      </c>
      <c r="E36" s="96"/>
      <c r="F36" s="679"/>
      <c r="G36" s="680">
        <f>G35-G34</f>
        <v>-0.29999999999998295</v>
      </c>
      <c r="H36" s="680">
        <f>H35-H34</f>
        <v>-0.70000000000000284</v>
      </c>
      <c r="I36" s="680">
        <f>I35-I34</f>
        <v>-0.40000000000000568</v>
      </c>
      <c r="J36" s="680">
        <f t="shared" ref="J36:O36" si="7">J35-J34</f>
        <v>9.9999999999994316E-2</v>
      </c>
      <c r="K36" s="680">
        <f t="shared" si="7"/>
        <v>-0.29999999999999716</v>
      </c>
      <c r="L36" s="680">
        <f t="shared" si="7"/>
        <v>0</v>
      </c>
      <c r="M36" s="680">
        <f t="shared" si="7"/>
        <v>0</v>
      </c>
      <c r="N36" s="680">
        <f t="shared" si="7"/>
        <v>-0.5</v>
      </c>
      <c r="O36" s="1137">
        <f t="shared" si="7"/>
        <v>0</v>
      </c>
      <c r="P36" s="1138"/>
    </row>
    <row r="37" spans="1:16" ht="18.95" customHeight="1">
      <c r="A37" s="153"/>
      <c r="B37" s="21" t="s">
        <v>275</v>
      </c>
      <c r="C37" s="21"/>
      <c r="D37" s="96" t="s">
        <v>374</v>
      </c>
      <c r="E37" s="110"/>
      <c r="F37" s="96"/>
      <c r="G37" s="694">
        <v>151.30000000000001</v>
      </c>
      <c r="H37" s="695">
        <v>44.8</v>
      </c>
      <c r="I37" s="695">
        <v>81.8</v>
      </c>
      <c r="J37" s="695">
        <v>151</v>
      </c>
      <c r="K37" s="695">
        <v>44.8</v>
      </c>
      <c r="L37" s="695">
        <v>81.599999999999994</v>
      </c>
      <c r="M37" s="695">
        <v>152.1</v>
      </c>
      <c r="N37" s="695">
        <v>44.5</v>
      </c>
      <c r="O37" s="1154">
        <v>82.2</v>
      </c>
      <c r="P37" s="1155"/>
    </row>
    <row r="38" spans="1:16" s="8" customFormat="1" ht="18.95" customHeight="1">
      <c r="A38" s="153" t="s">
        <v>285</v>
      </c>
      <c r="B38" s="21"/>
      <c r="C38" s="21"/>
      <c r="D38" s="96" t="s">
        <v>375</v>
      </c>
      <c r="E38" s="98"/>
      <c r="F38" s="98"/>
      <c r="G38" s="692">
        <v>151.6</v>
      </c>
      <c r="H38" s="693">
        <v>44.6</v>
      </c>
      <c r="I38" s="693">
        <v>82</v>
      </c>
      <c r="J38" s="693">
        <v>150.9</v>
      </c>
      <c r="K38" s="693">
        <v>44.3</v>
      </c>
      <c r="L38" s="693">
        <v>81.7</v>
      </c>
      <c r="M38" s="693">
        <v>151.9</v>
      </c>
      <c r="N38" s="693">
        <v>43.6</v>
      </c>
      <c r="O38" s="1156">
        <v>82.1</v>
      </c>
      <c r="P38" s="1157"/>
    </row>
    <row r="39" spans="1:16" ht="18.95" customHeight="1">
      <c r="A39" s="1141" t="s">
        <v>280</v>
      </c>
      <c r="B39" s="15" t="s">
        <v>286</v>
      </c>
      <c r="C39" s="15"/>
      <c r="D39" s="439" t="s">
        <v>278</v>
      </c>
      <c r="E39" s="96"/>
      <c r="F39" s="679"/>
      <c r="G39" s="680">
        <f>G38-G37</f>
        <v>0.29999999999998295</v>
      </c>
      <c r="H39" s="680">
        <f>H38-H37</f>
        <v>-0.19999999999999574</v>
      </c>
      <c r="I39" s="680">
        <f>I38-I37</f>
        <v>0.20000000000000284</v>
      </c>
      <c r="J39" s="680">
        <f t="shared" ref="J39:O39" si="8">J38-J37</f>
        <v>-9.9999999999994316E-2</v>
      </c>
      <c r="K39" s="680">
        <f t="shared" si="8"/>
        <v>-0.5</v>
      </c>
      <c r="L39" s="680">
        <f t="shared" si="8"/>
        <v>0.10000000000000853</v>
      </c>
      <c r="M39" s="680">
        <f t="shared" si="8"/>
        <v>-0.19999999999998863</v>
      </c>
      <c r="N39" s="680">
        <f t="shared" si="8"/>
        <v>-0.89999999999999858</v>
      </c>
      <c r="O39" s="1137">
        <f t="shared" si="8"/>
        <v>-0.10000000000000853</v>
      </c>
      <c r="P39" s="1138"/>
    </row>
    <row r="40" spans="1:16" ht="18.95" customHeight="1">
      <c r="A40" s="1141"/>
      <c r="B40" s="21" t="s">
        <v>279</v>
      </c>
      <c r="C40" s="21"/>
      <c r="D40" s="96" t="s">
        <v>374</v>
      </c>
      <c r="E40" s="110"/>
      <c r="F40" s="96"/>
      <c r="G40" s="694">
        <v>155.5</v>
      </c>
      <c r="H40" s="695">
        <v>49.2</v>
      </c>
      <c r="I40" s="695">
        <v>84.9</v>
      </c>
      <c r="J40" s="695">
        <v>154.9</v>
      </c>
      <c r="K40" s="695">
        <v>49.7</v>
      </c>
      <c r="L40" s="695">
        <v>84.2</v>
      </c>
      <c r="M40" s="695">
        <v>156.69999999999999</v>
      </c>
      <c r="N40" s="695">
        <v>50.7</v>
      </c>
      <c r="O40" s="1154">
        <v>84.8</v>
      </c>
      <c r="P40" s="1155"/>
    </row>
    <row r="41" spans="1:16" s="8" customFormat="1" ht="18.95" customHeight="1">
      <c r="A41" s="153" t="s">
        <v>282</v>
      </c>
      <c r="B41" s="21"/>
      <c r="C41" s="21"/>
      <c r="D41" s="96" t="s">
        <v>375</v>
      </c>
      <c r="E41" s="98"/>
      <c r="F41" s="98"/>
      <c r="G41" s="692">
        <v>154.5</v>
      </c>
      <c r="H41" s="693">
        <v>49.2</v>
      </c>
      <c r="I41" s="693">
        <v>83.9</v>
      </c>
      <c r="J41" s="693">
        <v>154.9</v>
      </c>
      <c r="K41" s="693">
        <v>49.4</v>
      </c>
      <c r="L41" s="693">
        <v>84.7</v>
      </c>
      <c r="M41" s="693">
        <v>156.6</v>
      </c>
      <c r="N41" s="693">
        <v>49.9</v>
      </c>
      <c r="O41" s="1156">
        <v>84.9</v>
      </c>
      <c r="P41" s="1157"/>
    </row>
    <row r="42" spans="1:16" ht="18.95" customHeight="1" thickBot="1">
      <c r="A42" s="684"/>
      <c r="B42" s="685" t="s">
        <v>287</v>
      </c>
      <c r="C42" s="685"/>
      <c r="D42" s="437" t="s">
        <v>278</v>
      </c>
      <c r="E42" s="686"/>
      <c r="F42" s="687"/>
      <c r="G42" s="688">
        <f>G41-G40</f>
        <v>-1</v>
      </c>
      <c r="H42" s="689">
        <f>H41-H40</f>
        <v>0</v>
      </c>
      <c r="I42" s="689">
        <f>I41-I40</f>
        <v>-1</v>
      </c>
      <c r="J42" s="689">
        <f t="shared" ref="J42:O42" si="9">J41-J40</f>
        <v>0</v>
      </c>
      <c r="K42" s="689">
        <f t="shared" si="9"/>
        <v>-0.30000000000000426</v>
      </c>
      <c r="L42" s="689">
        <f t="shared" si="9"/>
        <v>0.5</v>
      </c>
      <c r="M42" s="689">
        <f t="shared" si="9"/>
        <v>-9.9999999999994316E-2</v>
      </c>
      <c r="N42" s="689">
        <f t="shared" si="9"/>
        <v>-0.80000000000000426</v>
      </c>
      <c r="O42" s="1150">
        <f t="shared" si="9"/>
        <v>0.10000000000000853</v>
      </c>
      <c r="P42" s="1151"/>
    </row>
    <row r="43" spans="1:16" ht="15" customHeight="1">
      <c r="A43" s="58" t="s">
        <v>288</v>
      </c>
      <c r="C43" s="40"/>
      <c r="P43" s="88" t="s">
        <v>289</v>
      </c>
    </row>
    <row r="44" spans="1:16" ht="15" customHeight="1">
      <c r="B44" s="1144"/>
      <c r="C44" s="1144"/>
      <c r="D44" s="1144"/>
      <c r="E44" s="1144"/>
      <c r="F44" s="1144"/>
      <c r="G44" s="1144"/>
      <c r="H44" s="1144"/>
      <c r="I44" s="1144"/>
      <c r="P44" s="3" t="s">
        <v>290</v>
      </c>
    </row>
  </sheetData>
  <sheetProtection selectLockedCells="1" selectUnlockedCells="1"/>
  <mergeCells count="46">
    <mergeCell ref="O42:P42"/>
    <mergeCell ref="O37:P37"/>
    <mergeCell ref="O38:P38"/>
    <mergeCell ref="O39:P39"/>
    <mergeCell ref="O40:P40"/>
    <mergeCell ref="O41:P41"/>
    <mergeCell ref="J3:L3"/>
    <mergeCell ref="M3:P3"/>
    <mergeCell ref="O4:P4"/>
    <mergeCell ref="O8:P8"/>
    <mergeCell ref="O9:P9"/>
    <mergeCell ref="O5:P5"/>
    <mergeCell ref="O6:P6"/>
    <mergeCell ref="O7:P7"/>
    <mergeCell ref="B44:I44"/>
    <mergeCell ref="A3:F5"/>
    <mergeCell ref="G3:I3"/>
    <mergeCell ref="A17:A18"/>
    <mergeCell ref="B22:I22"/>
    <mergeCell ref="A25:F27"/>
    <mergeCell ref="G25:I25"/>
    <mergeCell ref="A39:A40"/>
    <mergeCell ref="J25:L25"/>
    <mergeCell ref="M25:P25"/>
    <mergeCell ref="O26:P26"/>
    <mergeCell ref="O27:P27"/>
    <mergeCell ref="O28:P28"/>
    <mergeCell ref="O29:P29"/>
    <mergeCell ref="O30:P30"/>
    <mergeCell ref="O31:P31"/>
    <mergeCell ref="O33:P33"/>
    <mergeCell ref="O34:P34"/>
    <mergeCell ref="O35:P35"/>
    <mergeCell ref="O36:P36"/>
    <mergeCell ref="O10:P10"/>
    <mergeCell ref="O11:P11"/>
    <mergeCell ref="O12:P12"/>
    <mergeCell ref="O32:P32"/>
    <mergeCell ref="O14:P14"/>
    <mergeCell ref="O15:P15"/>
    <mergeCell ref="O16:P16"/>
    <mergeCell ref="O13:P13"/>
    <mergeCell ref="O17:P17"/>
    <mergeCell ref="O18:P18"/>
    <mergeCell ref="O19:P19"/>
    <mergeCell ref="O20:P20"/>
  </mergeCells>
  <phoneticPr fontId="6"/>
  <printOptions horizontalCentered="1"/>
  <pageMargins left="0.59055118110236227" right="0.59055118110236227" top="0.59055118110236227" bottom="0.59055118110236227" header="0.39370078740157483" footer="0.39370078740157483"/>
  <pageSetup paperSize="9" firstPageNumber="151" orientation="portrait" useFirstPageNumber="1" horizontalDpi="300" verticalDpi="300" r:id="rId1"/>
  <headerFooter alignWithMargins="0">
    <oddHeader>&amp;R教　育</oddHeader>
    <oddFooter>&amp;C&amp;11－&amp;P－</oddFooter>
  </headerFooter>
</worksheet>
</file>

<file path=xl/worksheets/sheet15.xml><?xml version="1.0" encoding="utf-8"?>
<worksheet xmlns="http://schemas.openxmlformats.org/spreadsheetml/2006/main" xmlns:r="http://schemas.openxmlformats.org/officeDocument/2006/relationships">
  <dimension ref="A1:N112"/>
  <sheetViews>
    <sheetView tabSelected="1" view="pageBreakPreview" zoomScaleNormal="90" workbookViewId="0">
      <selection activeCell="H123" sqref="H123"/>
    </sheetView>
  </sheetViews>
  <sheetFormatPr defaultRowHeight="12"/>
  <cols>
    <col min="1" max="6" width="16.5703125" customWidth="1"/>
    <col min="8" max="8" width="17.42578125" style="124" customWidth="1"/>
    <col min="9" max="13" width="14.7109375" customWidth="1"/>
  </cols>
  <sheetData>
    <row r="1" spans="1:14" ht="17.25">
      <c r="A1" s="1158" t="s">
        <v>291</v>
      </c>
      <c r="B1" s="1158"/>
      <c r="C1" s="1158"/>
      <c r="D1" s="1158"/>
      <c r="E1" s="1158"/>
      <c r="F1" s="1158"/>
    </row>
    <row r="5" spans="1:14">
      <c r="A5" s="1159" t="s">
        <v>442</v>
      </c>
      <c r="B5" s="1159"/>
      <c r="C5" s="1159"/>
      <c r="D5" s="1159" t="s">
        <v>444</v>
      </c>
      <c r="E5" s="1159"/>
      <c r="F5" s="1159"/>
      <c r="N5" s="125"/>
    </row>
    <row r="6" spans="1:14">
      <c r="A6" s="49"/>
      <c r="B6" s="702" t="s">
        <v>441</v>
      </c>
      <c r="D6" s="49"/>
      <c r="E6" s="702" t="s">
        <v>443</v>
      </c>
      <c r="H6" s="126"/>
      <c r="I6" s="259" t="s">
        <v>416</v>
      </c>
      <c r="J6" s="259" t="s">
        <v>417</v>
      </c>
      <c r="K6" s="259" t="s">
        <v>418</v>
      </c>
      <c r="L6" s="259" t="s">
        <v>419</v>
      </c>
      <c r="N6" s="125"/>
    </row>
    <row r="7" spans="1:14">
      <c r="A7" s="49"/>
      <c r="H7" s="127" t="s">
        <v>292</v>
      </c>
      <c r="I7" s="128">
        <f>‐139‐!D35</f>
        <v>628</v>
      </c>
      <c r="J7" s="128">
        <f>‐139‐!H35</f>
        <v>624</v>
      </c>
      <c r="K7" s="128">
        <f>‐139‐!D49</f>
        <v>612</v>
      </c>
      <c r="L7" s="128">
        <f>‐139‐!H49</f>
        <v>627</v>
      </c>
      <c r="N7" s="32"/>
    </row>
    <row r="8" spans="1:14">
      <c r="A8" s="49"/>
      <c r="H8" s="127" t="s">
        <v>293</v>
      </c>
      <c r="I8" s="128">
        <f>‐139‐!D36</f>
        <v>722</v>
      </c>
      <c r="J8" s="128">
        <f>‐139‐!H36</f>
        <v>741</v>
      </c>
      <c r="K8" s="128">
        <f>‐139‐!D50</f>
        <v>724</v>
      </c>
      <c r="L8" s="128">
        <f>‐139‐!H50</f>
        <v>682</v>
      </c>
      <c r="N8" s="32"/>
    </row>
    <row r="9" spans="1:14">
      <c r="A9" s="49"/>
      <c r="H9" s="127" t="s">
        <v>294</v>
      </c>
      <c r="I9" s="128">
        <f>‐139‐!D37</f>
        <v>715</v>
      </c>
      <c r="J9" s="128">
        <f>‐139‐!H37</f>
        <v>729</v>
      </c>
      <c r="K9" s="128">
        <f>‐139‐!H51</f>
        <v>724</v>
      </c>
      <c r="L9" s="128">
        <f>‐139‐!H51</f>
        <v>724</v>
      </c>
      <c r="N9" s="32"/>
    </row>
    <row r="10" spans="1:14">
      <c r="A10" s="49"/>
      <c r="H10" s="127" t="s">
        <v>295</v>
      </c>
      <c r="I10" s="128">
        <f>‐139‐!D38</f>
        <v>1132</v>
      </c>
      <c r="J10" s="128">
        <f>‐139‐!H38</f>
        <v>1092</v>
      </c>
      <c r="K10" s="128">
        <f>‐139‐!H52</f>
        <v>1063</v>
      </c>
      <c r="L10" s="128">
        <f>‐139‐!H52</f>
        <v>1063</v>
      </c>
      <c r="N10" s="32"/>
    </row>
    <row r="11" spans="1:14">
      <c r="A11" s="49"/>
      <c r="H11" s="127" t="s">
        <v>296</v>
      </c>
      <c r="I11" s="128">
        <f>‐139‐!D39</f>
        <v>651</v>
      </c>
      <c r="J11" s="128">
        <f>‐139‐!H39</f>
        <v>620</v>
      </c>
      <c r="K11" s="128">
        <f>‐139‐!H53</f>
        <v>577</v>
      </c>
      <c r="L11" s="128">
        <f>‐139‐!H53</f>
        <v>577</v>
      </c>
      <c r="N11" s="32"/>
    </row>
    <row r="12" spans="1:14">
      <c r="A12" s="49"/>
      <c r="H12" s="127" t="s">
        <v>297</v>
      </c>
      <c r="I12" s="128">
        <f>‐139‐!D40</f>
        <v>1039</v>
      </c>
      <c r="J12" s="128">
        <f>‐139‐!H40</f>
        <v>1042</v>
      </c>
      <c r="K12" s="128">
        <f>‐139‐!H54</f>
        <v>1038</v>
      </c>
      <c r="L12" s="128">
        <f>‐139‐!H54</f>
        <v>1038</v>
      </c>
      <c r="N12" s="32"/>
    </row>
    <row r="13" spans="1:14">
      <c r="A13" s="49"/>
      <c r="H13" s="127" t="s">
        <v>298</v>
      </c>
      <c r="I13" s="128">
        <f>‐139‐!D41</f>
        <v>717</v>
      </c>
      <c r="J13" s="128">
        <f>‐139‐!H41</f>
        <v>691</v>
      </c>
      <c r="K13" s="128">
        <f>‐139‐!H55</f>
        <v>659</v>
      </c>
      <c r="L13" s="128">
        <f>‐139‐!H55</f>
        <v>659</v>
      </c>
      <c r="N13" s="32"/>
    </row>
    <row r="14" spans="1:14">
      <c r="A14" s="49"/>
      <c r="H14" s="127" t="s">
        <v>299</v>
      </c>
      <c r="I14" s="128">
        <f>‐139‐!D42</f>
        <v>857</v>
      </c>
      <c r="J14" s="128">
        <f>‐139‐!H42</f>
        <v>895</v>
      </c>
      <c r="K14" s="128">
        <f>‐139‐!H56</f>
        <v>872</v>
      </c>
      <c r="L14" s="128">
        <f>‐139‐!H56</f>
        <v>872</v>
      </c>
      <c r="N14" s="32"/>
    </row>
    <row r="15" spans="1:14">
      <c r="A15" s="49"/>
      <c r="H15" s="127" t="s">
        <v>300</v>
      </c>
      <c r="I15" s="128">
        <f>‐139‐!D43</f>
        <v>767</v>
      </c>
      <c r="J15" s="128">
        <f>‐139‐!H43</f>
        <v>778</v>
      </c>
      <c r="K15" s="128">
        <f>‐139‐!H57</f>
        <v>770</v>
      </c>
      <c r="L15" s="128">
        <f>‐139‐!H57</f>
        <v>770</v>
      </c>
      <c r="N15" s="32"/>
    </row>
    <row r="16" spans="1:14">
      <c r="A16" s="49"/>
      <c r="H16" s="127" t="s">
        <v>301</v>
      </c>
      <c r="I16" s="128">
        <f>‐139‐!D44</f>
        <v>746</v>
      </c>
      <c r="J16" s="128">
        <f>‐139‐!H44</f>
        <v>702</v>
      </c>
      <c r="K16" s="128">
        <f>‐139‐!H58</f>
        <v>692</v>
      </c>
      <c r="L16" s="128">
        <f>‐139‐!H58</f>
        <v>692</v>
      </c>
      <c r="N16" s="32"/>
    </row>
    <row r="17" spans="1:14">
      <c r="A17" s="49"/>
      <c r="H17" s="127" t="s">
        <v>302</v>
      </c>
      <c r="I17" s="128">
        <f>‐139‐!D45</f>
        <v>561</v>
      </c>
      <c r="J17" s="128">
        <f>‐139‐!H45</f>
        <v>570</v>
      </c>
      <c r="K17" s="128">
        <f>‐139‐!H59</f>
        <v>538</v>
      </c>
      <c r="L17" s="128">
        <f>‐139‐!H59</f>
        <v>538</v>
      </c>
      <c r="N17" s="32"/>
    </row>
    <row r="18" spans="1:14">
      <c r="A18" s="49"/>
      <c r="N18" s="125"/>
    </row>
    <row r="19" spans="1:14">
      <c r="A19" s="49"/>
      <c r="N19" s="125"/>
    </row>
    <row r="20" spans="1:14">
      <c r="A20" s="49"/>
      <c r="H20" s="126"/>
      <c r="I20" s="259" t="s">
        <v>420</v>
      </c>
      <c r="J20" s="259" t="s">
        <v>421</v>
      </c>
      <c r="K20" s="259" t="s">
        <v>417</v>
      </c>
      <c r="L20" s="259" t="s">
        <v>418</v>
      </c>
      <c r="M20" s="259" t="s">
        <v>419</v>
      </c>
      <c r="N20" s="125"/>
    </row>
    <row r="21" spans="1:14">
      <c r="A21" s="49"/>
      <c r="H21" s="127" t="s">
        <v>303</v>
      </c>
      <c r="I21" s="129">
        <f>‐142‐!B42</f>
        <v>730</v>
      </c>
      <c r="J21" s="129">
        <f>‐142‐!F42</f>
        <v>760</v>
      </c>
      <c r="K21" s="129">
        <f>‐143‐!O42</f>
        <v>779</v>
      </c>
      <c r="L21" s="129">
        <f>‐143‐!T42</f>
        <v>795</v>
      </c>
      <c r="M21" s="129">
        <f>‐143‐!X42</f>
        <v>755</v>
      </c>
      <c r="N21" s="130"/>
    </row>
    <row r="22" spans="1:14">
      <c r="A22" s="49"/>
      <c r="H22" s="127" t="s">
        <v>304</v>
      </c>
      <c r="I22" s="129">
        <f>‐142‐!B43</f>
        <v>952</v>
      </c>
      <c r="J22" s="129">
        <f>‐142‐!F43</f>
        <v>970</v>
      </c>
      <c r="K22" s="129">
        <f>‐143‐!O43</f>
        <v>966</v>
      </c>
      <c r="L22" s="129">
        <f>‐143‐!T43</f>
        <v>977</v>
      </c>
      <c r="M22" s="129">
        <f>‐143‐!X43</f>
        <v>1033</v>
      </c>
      <c r="N22" s="130"/>
    </row>
    <row r="23" spans="1:14">
      <c r="A23" s="49"/>
      <c r="H23" s="127" t="s">
        <v>305</v>
      </c>
      <c r="I23" s="129">
        <f>‐142‐!B44</f>
        <v>829</v>
      </c>
      <c r="J23" s="129">
        <f>‐142‐!F44</f>
        <v>851</v>
      </c>
      <c r="K23" s="129">
        <f>‐143‐!O44</f>
        <v>888</v>
      </c>
      <c r="L23" s="129">
        <f>‐143‐!T44</f>
        <v>926</v>
      </c>
      <c r="M23" s="129">
        <f>‐143‐!X44</f>
        <v>925</v>
      </c>
      <c r="N23" s="130"/>
    </row>
    <row r="24" spans="1:14">
      <c r="A24" s="49"/>
      <c r="H24" s="126" t="s">
        <v>306</v>
      </c>
      <c r="I24" s="129">
        <f>‐142‐!B45</f>
        <v>844</v>
      </c>
      <c r="J24" s="129">
        <f>‐142‐!F45</f>
        <v>818</v>
      </c>
      <c r="K24" s="129">
        <f>‐143‐!O45</f>
        <v>802</v>
      </c>
      <c r="L24" s="129">
        <f>‐143‐!T45</f>
        <v>807</v>
      </c>
      <c r="M24" s="129">
        <f>‐143‐!X45</f>
        <v>833</v>
      </c>
      <c r="N24" s="130"/>
    </row>
    <row r="25" spans="1:14">
      <c r="A25" s="49"/>
      <c r="H25" s="126" t="s">
        <v>307</v>
      </c>
      <c r="I25" s="129">
        <f>‐142‐!B46</f>
        <v>449</v>
      </c>
      <c r="J25" s="129">
        <f>‐142‐!F46</f>
        <v>430</v>
      </c>
      <c r="K25" s="129">
        <f>‐143‐!O46</f>
        <v>445</v>
      </c>
      <c r="L25" s="129">
        <f>‐143‐!T46</f>
        <v>442</v>
      </c>
      <c r="M25" s="129">
        <f>‐143‐!X46</f>
        <v>469</v>
      </c>
      <c r="N25" s="130"/>
    </row>
    <row r="26" spans="1:14">
      <c r="A26" s="49"/>
      <c r="H26" s="126" t="s">
        <v>308</v>
      </c>
      <c r="I26" s="129">
        <f>‐142‐!B47</f>
        <v>652</v>
      </c>
      <c r="J26" s="129">
        <f>‐142‐!F47</f>
        <v>662</v>
      </c>
      <c r="K26" s="129">
        <f>‐143‐!O47</f>
        <v>663</v>
      </c>
      <c r="L26" s="129">
        <f>‐143‐!T47</f>
        <v>658</v>
      </c>
      <c r="M26" s="129">
        <f>‐143‐!X47</f>
        <v>653</v>
      </c>
      <c r="N26" s="130"/>
    </row>
    <row r="27" spans="1:14">
      <c r="A27" s="49"/>
      <c r="N27" s="125"/>
    </row>
    <row r="28" spans="1:14">
      <c r="A28" s="49"/>
    </row>
    <row r="29" spans="1:14">
      <c r="A29" s="49"/>
    </row>
    <row r="30" spans="1:14">
      <c r="A30" s="49"/>
    </row>
    <row r="31" spans="1:14">
      <c r="A31" s="49"/>
    </row>
    <row r="32" spans="1:14">
      <c r="A32" s="49"/>
    </row>
    <row r="33" spans="1:14">
      <c r="A33" s="49"/>
    </row>
    <row r="34" spans="1:14">
      <c r="A34" s="49"/>
    </row>
    <row r="35" spans="1:14">
      <c r="A35" s="49"/>
    </row>
    <row r="36" spans="1:14">
      <c r="A36" s="49"/>
    </row>
    <row r="37" spans="1:14">
      <c r="A37" s="49" t="s">
        <v>447</v>
      </c>
      <c r="E37" s="702" t="s">
        <v>445</v>
      </c>
      <c r="H37" s="126"/>
      <c r="I37" s="259" t="s">
        <v>420</v>
      </c>
      <c r="J37" s="259" t="s">
        <v>421</v>
      </c>
      <c r="K37" s="259" t="s">
        <v>417</v>
      </c>
      <c r="L37" s="259" t="s">
        <v>418</v>
      </c>
      <c r="M37" s="259" t="s">
        <v>419</v>
      </c>
    </row>
    <row r="38" spans="1:14">
      <c r="A38" s="49" t="s">
        <v>422</v>
      </c>
      <c r="B38" s="702" t="s">
        <v>446</v>
      </c>
      <c r="E38" s="124" t="s">
        <v>423</v>
      </c>
      <c r="H38" s="126" t="s">
        <v>309</v>
      </c>
      <c r="I38" s="131">
        <f>‐144‐!B40</f>
        <v>1193</v>
      </c>
      <c r="J38" s="131">
        <f>‐144‐!J40</f>
        <v>1198</v>
      </c>
      <c r="K38" s="131">
        <f>‐145‐!R40</f>
        <v>1200</v>
      </c>
      <c r="L38" s="131">
        <f>‐145‐!AA40</f>
        <v>1200</v>
      </c>
      <c r="M38" s="131">
        <f>‐145‐!AH40</f>
        <v>1196</v>
      </c>
    </row>
    <row r="39" spans="1:14">
      <c r="A39" s="49"/>
      <c r="H39" s="126" t="s">
        <v>310</v>
      </c>
      <c r="I39" s="131">
        <f>‐144‐!B41</f>
        <v>917</v>
      </c>
      <c r="J39" s="131">
        <f>‐144‐!J41</f>
        <v>884</v>
      </c>
      <c r="K39" s="131">
        <f>‐145‐!R41</f>
        <v>881</v>
      </c>
      <c r="L39" s="131">
        <f>‐145‐!AA41</f>
        <v>876</v>
      </c>
      <c r="M39" s="131">
        <f>‐145‐!AH41</f>
        <v>905</v>
      </c>
    </row>
    <row r="40" spans="1:14">
      <c r="A40" s="49"/>
      <c r="H40" s="126" t="s">
        <v>311</v>
      </c>
      <c r="I40" s="131">
        <f>‐144‐!B42</f>
        <v>746</v>
      </c>
      <c r="J40" s="131">
        <f>‐144‐!J42</f>
        <v>759</v>
      </c>
      <c r="K40" s="131">
        <f>‐145‐!R42</f>
        <v>730</v>
      </c>
      <c r="L40" s="131">
        <f>‐145‐!AA42</f>
        <v>737</v>
      </c>
      <c r="M40" s="131">
        <f>‐145‐!AH42</f>
        <v>742</v>
      </c>
    </row>
    <row r="41" spans="1:14">
      <c r="A41" s="49"/>
      <c r="H41" s="126" t="s">
        <v>156</v>
      </c>
      <c r="I41" s="131">
        <f>‐144‐!B43</f>
        <v>719</v>
      </c>
      <c r="J41" s="131">
        <f>‐144‐!J43</f>
        <v>706</v>
      </c>
      <c r="K41" s="131">
        <f>‐145‐!R43</f>
        <v>692</v>
      </c>
      <c r="L41" s="131">
        <f>‐145‐!AA43</f>
        <v>693</v>
      </c>
      <c r="M41" s="131">
        <f>‐145‐!AH43</f>
        <v>686</v>
      </c>
    </row>
    <row r="42" spans="1:14">
      <c r="A42" s="49"/>
      <c r="H42" s="126" t="s">
        <v>312</v>
      </c>
      <c r="I42" s="131">
        <f>‐144‐!B44</f>
        <v>781</v>
      </c>
      <c r="J42" s="131">
        <f>‐144‐!J44</f>
        <v>793</v>
      </c>
      <c r="K42" s="131">
        <f>‐145‐!R44</f>
        <v>779</v>
      </c>
      <c r="L42" s="131">
        <f>‐145‐!AA44</f>
        <v>786</v>
      </c>
      <c r="M42" s="131">
        <f>‐145‐!AH44</f>
        <v>791</v>
      </c>
    </row>
    <row r="43" spans="1:14">
      <c r="A43" s="49"/>
      <c r="H43" s="126" t="s">
        <v>313</v>
      </c>
      <c r="I43" s="131">
        <f>‐144‐!B45</f>
        <v>623</v>
      </c>
      <c r="J43" s="131">
        <f>‐144‐!J45</f>
        <v>633</v>
      </c>
      <c r="K43" s="131">
        <f>‐145‐!R45</f>
        <v>645</v>
      </c>
      <c r="L43" s="131">
        <f>‐145‐!AA45</f>
        <v>645</v>
      </c>
      <c r="M43" s="131">
        <f>‐145‐!AH45</f>
        <v>653</v>
      </c>
    </row>
    <row r="44" spans="1:14">
      <c r="A44" s="49"/>
    </row>
    <row r="45" spans="1:14">
      <c r="A45" s="49"/>
      <c r="H45" s="127"/>
      <c r="I45" s="259" t="s">
        <v>420</v>
      </c>
      <c r="J45" s="259" t="s">
        <v>421</v>
      </c>
      <c r="K45" s="259" t="s">
        <v>417</v>
      </c>
      <c r="L45" s="259" t="s">
        <v>418</v>
      </c>
      <c r="M45" s="259" t="s">
        <v>419</v>
      </c>
      <c r="N45" s="125"/>
    </row>
    <row r="46" spans="1:14">
      <c r="A46" s="49"/>
      <c r="H46" s="127" t="s">
        <v>314</v>
      </c>
      <c r="I46" s="129">
        <f>‐146‐!B41</f>
        <v>277</v>
      </c>
      <c r="J46" s="129">
        <f>‐146‐!F41</f>
        <v>301</v>
      </c>
      <c r="K46" s="129">
        <f>‐146‐!J41</f>
        <v>295</v>
      </c>
      <c r="L46" s="129">
        <f>‐147‐!N41</f>
        <v>310</v>
      </c>
      <c r="M46" s="129">
        <f>‐147‐!U41</f>
        <v>295</v>
      </c>
      <c r="N46" s="130"/>
    </row>
    <row r="47" spans="1:14">
      <c r="A47" s="49"/>
      <c r="H47" s="127" t="s">
        <v>315</v>
      </c>
      <c r="I47" s="129">
        <f>‐146‐!B42</f>
        <v>132</v>
      </c>
      <c r="J47" s="129">
        <f>‐146‐!F42</f>
        <v>132</v>
      </c>
      <c r="K47" s="129">
        <f>‐146‐!J42</f>
        <v>144</v>
      </c>
      <c r="L47" s="129">
        <f>‐147‐!N42</f>
        <v>150</v>
      </c>
      <c r="M47" s="129">
        <f>‐147‐!U42</f>
        <v>145</v>
      </c>
      <c r="N47" s="130"/>
    </row>
    <row r="48" spans="1:14">
      <c r="A48" s="49"/>
      <c r="H48" s="127" t="s">
        <v>316</v>
      </c>
      <c r="I48" s="129">
        <f>‐146‐!B43</f>
        <v>4</v>
      </c>
      <c r="J48" s="129">
        <f>‐146‐!F43</f>
        <v>4</v>
      </c>
      <c r="K48" s="129">
        <f>‐146‐!J43</f>
        <v>3</v>
      </c>
      <c r="L48" s="129">
        <f>‐147‐!N43</f>
        <v>2</v>
      </c>
      <c r="M48" s="129">
        <f>‐147‐!U43</f>
        <v>3</v>
      </c>
      <c r="N48" s="130"/>
    </row>
    <row r="49" spans="1:14">
      <c r="A49" s="49"/>
      <c r="N49" s="125"/>
    </row>
    <row r="50" spans="1:14">
      <c r="A50" s="49"/>
    </row>
    <row r="51" spans="1:14">
      <c r="A51" s="49"/>
    </row>
    <row r="52" spans="1:14">
      <c r="A52" s="49"/>
    </row>
    <row r="53" spans="1:14">
      <c r="A53" s="49"/>
    </row>
    <row r="54" spans="1:14">
      <c r="A54" s="49"/>
    </row>
    <row r="55" spans="1:14">
      <c r="A55" s="49"/>
    </row>
    <row r="56" spans="1:14">
      <c r="A56" s="49"/>
    </row>
    <row r="57" spans="1:14">
      <c r="A57" s="49"/>
    </row>
    <row r="58" spans="1:14">
      <c r="A58" s="49"/>
    </row>
    <row r="59" spans="1:14" ht="11.25" customHeight="1">
      <c r="A59" s="49"/>
    </row>
    <row r="60" spans="1:14" ht="11.25" customHeight="1">
      <c r="A60" s="49"/>
    </row>
    <row r="61" spans="1:14">
      <c r="A61" s="49"/>
    </row>
    <row r="62" spans="1:14">
      <c r="A62" s="49"/>
    </row>
    <row r="63" spans="1:14">
      <c r="A63" s="49"/>
    </row>
    <row r="64" spans="1:14">
      <c r="A64" s="49"/>
    </row>
    <row r="65" spans="1:10">
      <c r="A65" s="49"/>
    </row>
    <row r="66" spans="1:10">
      <c r="A66" s="49"/>
    </row>
    <row r="67" spans="1:10">
      <c r="A67" s="49"/>
    </row>
    <row r="68" spans="1:10">
      <c r="A68" s="49"/>
    </row>
    <row r="69" spans="1:10">
      <c r="A69" s="49"/>
    </row>
    <row r="70" spans="1:10">
      <c r="A70" s="49"/>
    </row>
    <row r="71" spans="1:10">
      <c r="A71" s="703" t="s">
        <v>451</v>
      </c>
      <c r="B71" s="704"/>
      <c r="C71" s="704"/>
      <c r="D71" s="704"/>
      <c r="E71" s="704"/>
      <c r="F71" s="704"/>
    </row>
    <row r="72" spans="1:10">
      <c r="A72" s="49"/>
    </row>
    <row r="73" spans="1:10">
      <c r="A73" s="49"/>
    </row>
    <row r="74" spans="1:10">
      <c r="A74" s="49"/>
    </row>
    <row r="75" spans="1:10">
      <c r="A75" s="49"/>
      <c r="G75" s="124"/>
    </row>
    <row r="76" spans="1:10">
      <c r="A76" s="49"/>
    </row>
    <row r="77" spans="1:10">
      <c r="A77" s="49"/>
    </row>
    <row r="78" spans="1:10">
      <c r="A78" s="49"/>
    </row>
    <row r="79" spans="1:10">
      <c r="A79" s="49"/>
      <c r="H79" t="s">
        <v>317</v>
      </c>
      <c r="J79" t="s">
        <v>236</v>
      </c>
    </row>
    <row r="80" spans="1:10">
      <c r="A80" s="49"/>
      <c r="H80" s="132" t="s">
        <v>248</v>
      </c>
      <c r="I80" s="132" t="s">
        <v>249</v>
      </c>
      <c r="J80" s="132" t="s">
        <v>246</v>
      </c>
    </row>
    <row r="81" spans="1:12">
      <c r="A81" s="49"/>
      <c r="H81" s="129">
        <f>+‐150‐!D23</f>
        <v>607033</v>
      </c>
      <c r="I81" s="129">
        <f>+‐150‐!E23</f>
        <v>4484742</v>
      </c>
      <c r="J81" s="133">
        <f>+‐150‐!F23</f>
        <v>0</v>
      </c>
      <c r="K81" s="134">
        <f>SUM(H81:J81)</f>
        <v>5091775</v>
      </c>
    </row>
    <row r="82" spans="1:12">
      <c r="A82" s="49"/>
      <c r="I82" s="137"/>
      <c r="J82" s="96"/>
      <c r="K82" s="137"/>
    </row>
    <row r="83" spans="1:12">
      <c r="A83" s="49"/>
      <c r="I83" s="138"/>
      <c r="J83" s="96"/>
      <c r="K83" s="137"/>
    </row>
    <row r="84" spans="1:12">
      <c r="A84" s="49"/>
      <c r="I84" s="138"/>
      <c r="J84" s="96"/>
      <c r="K84" s="137"/>
    </row>
    <row r="85" spans="1:12">
      <c r="A85" s="49"/>
      <c r="H85" s="135" t="s">
        <v>253</v>
      </c>
      <c r="I85" s="136">
        <f>+‐150‐!B29</f>
        <v>3031069</v>
      </c>
    </row>
    <row r="86" spans="1:12">
      <c r="A86" s="49"/>
      <c r="H86" s="135" t="s">
        <v>257</v>
      </c>
      <c r="I86" s="136">
        <f>+‐150‐!B35</f>
        <v>1080102</v>
      </c>
    </row>
    <row r="87" spans="1:12">
      <c r="A87" s="49"/>
      <c r="H87" s="135" t="s">
        <v>258</v>
      </c>
      <c r="I87" s="136">
        <f>+‐150‐!B36</f>
        <v>980604</v>
      </c>
    </row>
    <row r="88" spans="1:12">
      <c r="A88" s="49"/>
      <c r="H88"/>
      <c r="I88" s="134">
        <f>SUM(I85:I87)</f>
        <v>5091775</v>
      </c>
    </row>
    <row r="89" spans="1:12">
      <c r="A89" s="49"/>
      <c r="L89" s="139"/>
    </row>
    <row r="90" spans="1:12">
      <c r="A90" s="49"/>
    </row>
    <row r="91" spans="1:12">
      <c r="A91" s="49"/>
    </row>
    <row r="92" spans="1:12">
      <c r="A92" s="49"/>
    </row>
    <row r="93" spans="1:12">
      <c r="A93" s="49"/>
    </row>
    <row r="94" spans="1:12">
      <c r="A94" s="49"/>
    </row>
    <row r="95" spans="1:12">
      <c r="A95" s="49"/>
    </row>
    <row r="96" spans="1:12">
      <c r="A96" s="49"/>
    </row>
    <row r="97" spans="1:10">
      <c r="A97" s="49"/>
    </row>
    <row r="98" spans="1:10">
      <c r="A98" s="49"/>
    </row>
    <row r="99" spans="1:10">
      <c r="A99" s="49"/>
    </row>
    <row r="100" spans="1:10">
      <c r="A100" s="49"/>
      <c r="H100" s="124" t="s">
        <v>426</v>
      </c>
    </row>
    <row r="101" spans="1:10">
      <c r="A101" s="124" t="s">
        <v>452</v>
      </c>
      <c r="H101" s="140"/>
      <c r="I101" s="448" t="s">
        <v>424</v>
      </c>
      <c r="J101" s="449" t="s">
        <v>425</v>
      </c>
    </row>
    <row r="102" spans="1:10">
      <c r="A102" s="49"/>
      <c r="H102" s="260" t="s">
        <v>292</v>
      </c>
      <c r="I102" s="436">
        <f>‐138‐!E20</f>
        <v>41.612440191387563</v>
      </c>
      <c r="J102" s="436">
        <f>‐138‐!F20</f>
        <v>10.712918660287082</v>
      </c>
    </row>
    <row r="103" spans="1:10">
      <c r="A103" s="49"/>
      <c r="H103" s="260" t="s">
        <v>293</v>
      </c>
      <c r="I103" s="436">
        <f>‐138‐!E21</f>
        <v>26.359237536656892</v>
      </c>
      <c r="J103" s="436">
        <f>‐138‐!F21</f>
        <v>9.6818181818181817</v>
      </c>
    </row>
    <row r="104" spans="1:10">
      <c r="A104" s="49"/>
      <c r="H104" s="260" t="s">
        <v>294</v>
      </c>
      <c r="I104" s="436">
        <f>‐138‐!E22</f>
        <v>30.773480662983424</v>
      </c>
      <c r="J104" s="436">
        <f>‐138‐!F22</f>
        <v>7.6477900552486187</v>
      </c>
    </row>
    <row r="105" spans="1:10">
      <c r="H105" s="260" t="s">
        <v>295</v>
      </c>
      <c r="I105" s="436">
        <f>‐138‐!E23</f>
        <v>27.555032925682031</v>
      </c>
      <c r="J105" s="436">
        <f>‐138‐!F23</f>
        <v>6.825964252116651</v>
      </c>
    </row>
    <row r="106" spans="1:10">
      <c r="H106" s="260" t="s">
        <v>296</v>
      </c>
      <c r="I106" s="436">
        <f>‐138‐!E24</f>
        <v>40.807625649913348</v>
      </c>
      <c r="J106" s="436">
        <f>‐138‐!F24</f>
        <v>10.845753899480069</v>
      </c>
    </row>
    <row r="107" spans="1:10">
      <c r="H107" s="260" t="s">
        <v>297</v>
      </c>
      <c r="I107" s="436">
        <f>‐138‐!E25</f>
        <v>20.298651252408479</v>
      </c>
      <c r="J107" s="436">
        <f>‐138‐!F25</f>
        <v>7.961464354527938</v>
      </c>
    </row>
    <row r="108" spans="1:10">
      <c r="H108" s="260" t="s">
        <v>298</v>
      </c>
      <c r="I108" s="436">
        <f>‐138‐!E26</f>
        <v>27.503793626707132</v>
      </c>
      <c r="J108" s="436">
        <f>‐138‐!F26</f>
        <v>9.562974203338392</v>
      </c>
    </row>
    <row r="109" spans="1:10">
      <c r="H109" s="260" t="s">
        <v>299</v>
      </c>
      <c r="I109" s="436">
        <f>‐138‐!E27</f>
        <v>19.902522935779817</v>
      </c>
      <c r="J109" s="436">
        <f>‐138‐!F27</f>
        <v>7.5848623853211006</v>
      </c>
    </row>
    <row r="110" spans="1:10">
      <c r="H110" s="260" t="s">
        <v>300</v>
      </c>
      <c r="I110" s="436">
        <f>‐138‐!E28</f>
        <v>27.502597402597402</v>
      </c>
      <c r="J110" s="436">
        <f>‐138‐!F28</f>
        <v>8.1363636363636367</v>
      </c>
    </row>
    <row r="111" spans="1:10">
      <c r="H111" s="260" t="s">
        <v>301</v>
      </c>
      <c r="I111" s="436">
        <f>‐138‐!E29</f>
        <v>29.621387283236995</v>
      </c>
      <c r="J111" s="436">
        <f>‐138‐!F29</f>
        <v>8.3439306358381504</v>
      </c>
    </row>
    <row r="112" spans="1:10">
      <c r="H112" s="260" t="s">
        <v>302</v>
      </c>
      <c r="I112" s="436">
        <f>‐138‐!E30</f>
        <v>55.221189591078065</v>
      </c>
      <c r="J112" s="436">
        <f>‐138‐!F30</f>
        <v>10.810408921933085</v>
      </c>
    </row>
  </sheetData>
  <sheetProtection selectLockedCells="1" selectUnlockedCells="1"/>
  <mergeCells count="3">
    <mergeCell ref="A1:F1"/>
    <mergeCell ref="A5:C5"/>
    <mergeCell ref="D5:F5"/>
  </mergeCells>
  <phoneticPr fontId="6"/>
  <pageMargins left="0.59027777777777779" right="0.59027777777777779" top="0.59027777777777779" bottom="0.59027777777777779" header="0.51180555555555551" footer="0.39374999999999999"/>
  <pageSetup paperSize="9" scale="98" firstPageNumber="23" orientation="portrait" useFirstPageNumber="1" horizontalDpi="300" verticalDpi="300" r:id="rId1"/>
  <headerFooter alignWithMargins="0">
    <oddFooter>&amp;C&amp;11－&amp;P－</oddFooter>
  </headerFooter>
  <rowBreaks count="1" manualBreakCount="1">
    <brk id="65" max="5" man="1"/>
  </rowBreaks>
  <drawing r:id="rId2"/>
</worksheet>
</file>

<file path=xl/worksheets/sheet2.xml><?xml version="1.0" encoding="utf-8"?>
<worksheet xmlns="http://schemas.openxmlformats.org/spreadsheetml/2006/main" xmlns:r="http://schemas.openxmlformats.org/officeDocument/2006/relationships">
  <dimension ref="A1:Q60"/>
  <sheetViews>
    <sheetView view="pageBreakPreview" zoomScaleNormal="90" zoomScaleSheetLayoutView="130" workbookViewId="0">
      <selection activeCell="N19" sqref="N19"/>
    </sheetView>
  </sheetViews>
  <sheetFormatPr defaultRowHeight="15.6" customHeight="1"/>
  <cols>
    <col min="1" max="1" width="3.7109375" style="1" customWidth="1"/>
    <col min="2" max="2" width="12.7109375" style="1" customWidth="1"/>
    <col min="3" max="4" width="7.7109375" style="1" customWidth="1"/>
    <col min="5" max="5" width="8.28515625" style="1" customWidth="1"/>
    <col min="6" max="11" width="8.7109375" style="1" customWidth="1"/>
    <col min="12" max="12" width="9.7109375" style="1" customWidth="1"/>
    <col min="13" max="16384" width="9.140625" style="1"/>
  </cols>
  <sheetData>
    <row r="1" spans="1:17" ht="5.0999999999999996" customHeight="1">
      <c r="B1" s="2"/>
      <c r="C1" s="2"/>
      <c r="D1" s="2"/>
      <c r="E1" s="2"/>
      <c r="F1" s="2"/>
      <c r="G1" s="2"/>
      <c r="H1" s="2"/>
      <c r="I1" s="2"/>
      <c r="J1" s="2"/>
      <c r="K1" s="2"/>
      <c r="L1" s="3"/>
      <c r="M1" s="2"/>
      <c r="N1" s="2"/>
      <c r="O1" s="2"/>
      <c r="P1" s="2"/>
      <c r="Q1" s="2"/>
    </row>
    <row r="2" spans="1:17" ht="15" customHeight="1" thickBot="1">
      <c r="A2" s="415" t="s">
        <v>382</v>
      </c>
      <c r="B2" s="2"/>
      <c r="C2" s="2"/>
      <c r="D2" s="2"/>
      <c r="E2" s="2"/>
      <c r="F2" s="2"/>
      <c r="G2" s="2"/>
      <c r="H2" s="2"/>
      <c r="I2" s="2"/>
      <c r="J2" s="2"/>
      <c r="K2" s="2"/>
      <c r="L2" s="3" t="s">
        <v>50</v>
      </c>
      <c r="M2" s="2"/>
      <c r="N2" s="2"/>
      <c r="O2" s="2"/>
      <c r="P2" s="2"/>
      <c r="Q2" s="2"/>
    </row>
    <row r="3" spans="1:17" ht="15" customHeight="1">
      <c r="A3" s="784" t="s">
        <v>455</v>
      </c>
      <c r="B3" s="785"/>
      <c r="C3" s="779" t="s">
        <v>377</v>
      </c>
      <c r="D3" s="773" t="s">
        <v>53</v>
      </c>
      <c r="E3" s="768" t="s">
        <v>51</v>
      </c>
      <c r="F3" s="743"/>
      <c r="G3" s="744"/>
      <c r="H3" s="768" t="s">
        <v>52</v>
      </c>
      <c r="I3" s="743"/>
      <c r="J3" s="744"/>
      <c r="K3" s="736" t="s">
        <v>387</v>
      </c>
      <c r="L3" s="759" t="s">
        <v>394</v>
      </c>
      <c r="M3" s="20"/>
    </row>
    <row r="4" spans="1:17" ht="9" customHeight="1">
      <c r="A4" s="786"/>
      <c r="B4" s="787"/>
      <c r="C4" s="780"/>
      <c r="D4" s="737"/>
      <c r="E4" s="769"/>
      <c r="F4" s="746"/>
      <c r="G4" s="747"/>
      <c r="H4" s="769"/>
      <c r="I4" s="746"/>
      <c r="J4" s="747"/>
      <c r="K4" s="737"/>
      <c r="L4" s="760"/>
      <c r="M4" s="20"/>
      <c r="N4" s="26"/>
    </row>
    <row r="5" spans="1:17" ht="18" customHeight="1">
      <c r="A5" s="788"/>
      <c r="B5" s="789"/>
      <c r="C5" s="781"/>
      <c r="D5" s="719"/>
      <c r="E5" s="399" t="s">
        <v>378</v>
      </c>
      <c r="F5" s="399" t="s">
        <v>389</v>
      </c>
      <c r="G5" s="399" t="s">
        <v>390</v>
      </c>
      <c r="H5" s="399" t="s">
        <v>378</v>
      </c>
      <c r="I5" s="22" t="s">
        <v>55</v>
      </c>
      <c r="J5" s="13" t="s">
        <v>56</v>
      </c>
      <c r="K5" s="719"/>
      <c r="L5" s="761"/>
      <c r="M5" s="20"/>
      <c r="N5" s="20"/>
    </row>
    <row r="6" spans="1:17" ht="15" customHeight="1">
      <c r="A6" s="790" t="s">
        <v>343</v>
      </c>
      <c r="B6" s="791"/>
      <c r="C6" s="29">
        <v>11</v>
      </c>
      <c r="D6" s="144">
        <v>52</v>
      </c>
      <c r="E6" s="29">
        <v>1167</v>
      </c>
      <c r="F6" s="29">
        <v>311</v>
      </c>
      <c r="G6" s="29">
        <v>856</v>
      </c>
      <c r="H6" s="29">
        <v>66</v>
      </c>
      <c r="I6" s="24">
        <v>0</v>
      </c>
      <c r="J6" s="29">
        <v>65</v>
      </c>
      <c r="K6" s="29">
        <v>22</v>
      </c>
      <c r="L6" s="163">
        <v>7199</v>
      </c>
      <c r="M6" s="26"/>
      <c r="N6" s="96"/>
    </row>
    <row r="7" spans="1:17" ht="15" customHeight="1">
      <c r="A7" s="726">
        <v>21</v>
      </c>
      <c r="B7" s="774"/>
      <c r="C7" s="29">
        <v>11</v>
      </c>
      <c r="D7" s="29">
        <v>50</v>
      </c>
      <c r="E7" s="29">
        <v>1127</v>
      </c>
      <c r="F7" s="29">
        <v>304</v>
      </c>
      <c r="G7" s="29">
        <v>823</v>
      </c>
      <c r="H7" s="29">
        <v>67</v>
      </c>
      <c r="I7" s="29">
        <v>2</v>
      </c>
      <c r="J7" s="29">
        <v>65</v>
      </c>
      <c r="K7" s="29">
        <v>23</v>
      </c>
      <c r="L7" s="163">
        <v>7733</v>
      </c>
      <c r="M7" s="20"/>
      <c r="N7" s="98"/>
    </row>
    <row r="8" spans="1:17" ht="15" customHeight="1">
      <c r="A8" s="726">
        <v>22</v>
      </c>
      <c r="B8" s="774"/>
      <c r="C8" s="29">
        <v>11</v>
      </c>
      <c r="D8" s="144">
        <v>51</v>
      </c>
      <c r="E8" s="29">
        <v>1070</v>
      </c>
      <c r="F8" s="29">
        <v>294</v>
      </c>
      <c r="G8" s="29">
        <v>776</v>
      </c>
      <c r="H8" s="29">
        <v>69</v>
      </c>
      <c r="I8" s="29">
        <v>3</v>
      </c>
      <c r="J8" s="29">
        <v>66</v>
      </c>
      <c r="K8" s="29">
        <f>+E8/D8</f>
        <v>20.980392156862745</v>
      </c>
      <c r="L8" s="163">
        <v>7336</v>
      </c>
      <c r="M8" s="20"/>
      <c r="N8" s="98"/>
    </row>
    <row r="9" spans="1:17" ht="15" customHeight="1">
      <c r="A9" s="726">
        <v>23</v>
      </c>
      <c r="B9" s="774"/>
      <c r="C9" s="29">
        <v>11</v>
      </c>
      <c r="D9" s="144">
        <v>53</v>
      </c>
      <c r="E9" s="29">
        <v>1073</v>
      </c>
      <c r="F9" s="29">
        <v>341</v>
      </c>
      <c r="G9" s="29">
        <v>732</v>
      </c>
      <c r="H9" s="29">
        <v>67</v>
      </c>
      <c r="I9" s="29">
        <v>4</v>
      </c>
      <c r="J9" s="29">
        <v>63</v>
      </c>
      <c r="K9" s="29">
        <f>+E9/D9</f>
        <v>20.245283018867923</v>
      </c>
      <c r="L9" s="163">
        <v>7508</v>
      </c>
      <c r="M9" s="20"/>
      <c r="N9" s="98"/>
    </row>
    <row r="10" spans="1:17" ht="15" customHeight="1">
      <c r="A10" s="782">
        <v>24</v>
      </c>
      <c r="B10" s="783"/>
      <c r="C10" s="32">
        <v>13</v>
      </c>
      <c r="D10" s="32">
        <f t="shared" ref="D10:J10" si="0">SUM(D12:D22,D25:D26)</f>
        <v>68</v>
      </c>
      <c r="E10" s="32">
        <f t="shared" si="0"/>
        <v>1385</v>
      </c>
      <c r="F10" s="32">
        <f t="shared" si="0"/>
        <v>436</v>
      </c>
      <c r="G10" s="32">
        <f t="shared" si="0"/>
        <v>949</v>
      </c>
      <c r="H10" s="32">
        <f t="shared" si="0"/>
        <v>80</v>
      </c>
      <c r="I10" s="32">
        <f t="shared" si="0"/>
        <v>3</v>
      </c>
      <c r="J10" s="32">
        <f t="shared" si="0"/>
        <v>77</v>
      </c>
      <c r="K10" s="32">
        <f>E10/D10</f>
        <v>20.367647058823529</v>
      </c>
      <c r="L10" s="165">
        <f>SUM(L12:L22,L25:L26)</f>
        <v>10259</v>
      </c>
      <c r="M10" s="26"/>
      <c r="N10" s="401"/>
    </row>
    <row r="11" spans="1:17" ht="4.5" customHeight="1">
      <c r="A11" s="404"/>
      <c r="B11" s="410"/>
      <c r="C11" s="32"/>
      <c r="D11" s="164"/>
      <c r="E11" s="32"/>
      <c r="F11" s="32"/>
      <c r="G11" s="32"/>
      <c r="H11" s="32"/>
      <c r="I11" s="246"/>
      <c r="J11" s="32"/>
      <c r="K11" s="32"/>
      <c r="L11" s="165"/>
      <c r="M11" s="20"/>
      <c r="N11" s="402"/>
    </row>
    <row r="12" spans="1:17" ht="15" customHeight="1">
      <c r="A12" s="403"/>
      <c r="B12" s="98" t="s">
        <v>57</v>
      </c>
      <c r="C12" s="122">
        <v>1</v>
      </c>
      <c r="D12" s="411">
        <v>5</v>
      </c>
      <c r="E12" s="29">
        <f>+F12+G12</f>
        <v>81</v>
      </c>
      <c r="F12" s="251">
        <v>22</v>
      </c>
      <c r="G12" s="251">
        <v>59</v>
      </c>
      <c r="H12" s="290">
        <f>SUM(I12:J12)</f>
        <v>7</v>
      </c>
      <c r="I12" s="246">
        <v>0</v>
      </c>
      <c r="J12" s="263">
        <v>7</v>
      </c>
      <c r="K12" s="29">
        <f>+E12/D12</f>
        <v>16.2</v>
      </c>
      <c r="L12" s="224">
        <v>725</v>
      </c>
      <c r="M12" s="20"/>
      <c r="N12" s="98"/>
    </row>
    <row r="13" spans="1:17" ht="15" customHeight="1">
      <c r="A13" s="775" t="s">
        <v>379</v>
      </c>
      <c r="B13" s="98" t="s">
        <v>58</v>
      </c>
      <c r="C13" s="122">
        <v>1</v>
      </c>
      <c r="D13" s="411">
        <v>5</v>
      </c>
      <c r="E13" s="29">
        <f t="shared" ref="E13:E21" si="1">+F13+G13</f>
        <v>103</v>
      </c>
      <c r="F13" s="251">
        <v>24</v>
      </c>
      <c r="G13" s="251">
        <v>79</v>
      </c>
      <c r="H13" s="290">
        <f t="shared" ref="H13:H21" si="2">SUM(I13:J13)</f>
        <v>6</v>
      </c>
      <c r="I13" s="246">
        <v>0</v>
      </c>
      <c r="J13" s="263">
        <v>6</v>
      </c>
      <c r="K13" s="29">
        <f t="shared" ref="K13:K21" si="3">+E13/D13</f>
        <v>20.6</v>
      </c>
      <c r="L13" s="224">
        <v>1035</v>
      </c>
      <c r="M13" s="20"/>
      <c r="N13" s="98"/>
    </row>
    <row r="14" spans="1:17" ht="15" customHeight="1">
      <c r="A14" s="775"/>
      <c r="B14" s="98" t="s">
        <v>59</v>
      </c>
      <c r="C14" s="122">
        <v>1</v>
      </c>
      <c r="D14" s="411">
        <v>4</v>
      </c>
      <c r="E14" s="29">
        <f t="shared" si="1"/>
        <v>77</v>
      </c>
      <c r="F14" s="251">
        <v>24</v>
      </c>
      <c r="G14" s="251">
        <v>53</v>
      </c>
      <c r="H14" s="290">
        <f t="shared" si="2"/>
        <v>6</v>
      </c>
      <c r="I14" s="246">
        <v>0</v>
      </c>
      <c r="J14" s="263">
        <v>6</v>
      </c>
      <c r="K14" s="29">
        <f t="shared" si="3"/>
        <v>19.25</v>
      </c>
      <c r="L14" s="224">
        <v>668</v>
      </c>
      <c r="M14" s="20"/>
      <c r="N14" s="98"/>
    </row>
    <row r="15" spans="1:17" ht="15" customHeight="1">
      <c r="A15" s="775"/>
      <c r="B15" s="338" t="s">
        <v>60</v>
      </c>
      <c r="C15" s="122">
        <v>1</v>
      </c>
      <c r="D15" s="411">
        <v>7</v>
      </c>
      <c r="E15" s="29">
        <f t="shared" si="1"/>
        <v>151</v>
      </c>
      <c r="F15" s="251">
        <v>36</v>
      </c>
      <c r="G15" s="251">
        <v>115</v>
      </c>
      <c r="H15" s="290">
        <f t="shared" si="2"/>
        <v>7</v>
      </c>
      <c r="I15" s="246">
        <v>1</v>
      </c>
      <c r="J15" s="263">
        <v>6</v>
      </c>
      <c r="K15" s="29">
        <f t="shared" si="3"/>
        <v>21.571428571428573</v>
      </c>
      <c r="L15" s="224">
        <v>1047</v>
      </c>
      <c r="M15" s="20"/>
      <c r="N15" s="98"/>
    </row>
    <row r="16" spans="1:17" ht="15" customHeight="1">
      <c r="A16" s="775"/>
      <c r="B16" s="98" t="s">
        <v>61</v>
      </c>
      <c r="C16" s="122">
        <v>1</v>
      </c>
      <c r="D16" s="411">
        <v>4</v>
      </c>
      <c r="E16" s="29">
        <f t="shared" si="1"/>
        <v>72</v>
      </c>
      <c r="F16" s="251">
        <v>18</v>
      </c>
      <c r="G16" s="251">
        <v>54</v>
      </c>
      <c r="H16" s="290">
        <f t="shared" si="2"/>
        <v>4</v>
      </c>
      <c r="I16" s="246">
        <v>1</v>
      </c>
      <c r="J16" s="263">
        <v>3</v>
      </c>
      <c r="K16" s="29">
        <f t="shared" si="3"/>
        <v>18</v>
      </c>
      <c r="L16" s="224">
        <v>725</v>
      </c>
      <c r="M16" s="20"/>
      <c r="N16" s="98"/>
    </row>
    <row r="17" spans="1:17" ht="15" customHeight="1">
      <c r="A17" s="775"/>
      <c r="B17" s="98" t="s">
        <v>62</v>
      </c>
      <c r="C17" s="122">
        <v>1</v>
      </c>
      <c r="D17" s="411">
        <v>8</v>
      </c>
      <c r="E17" s="29">
        <f t="shared" si="1"/>
        <v>176</v>
      </c>
      <c r="F17" s="251">
        <v>52</v>
      </c>
      <c r="G17" s="251">
        <v>124</v>
      </c>
      <c r="H17" s="290">
        <f t="shared" si="2"/>
        <v>9</v>
      </c>
      <c r="I17" s="246">
        <v>1</v>
      </c>
      <c r="J17" s="263">
        <v>8</v>
      </c>
      <c r="K17" s="29">
        <f t="shared" si="3"/>
        <v>22</v>
      </c>
      <c r="L17" s="224">
        <v>1047</v>
      </c>
      <c r="M17" s="20"/>
      <c r="N17" s="98"/>
    </row>
    <row r="18" spans="1:17" ht="15" customHeight="1">
      <c r="A18" s="775"/>
      <c r="B18" s="98" t="s">
        <v>63</v>
      </c>
      <c r="C18" s="122">
        <v>1</v>
      </c>
      <c r="D18" s="411">
        <v>5</v>
      </c>
      <c r="E18" s="29">
        <f t="shared" si="1"/>
        <v>96</v>
      </c>
      <c r="F18" s="251">
        <v>24</v>
      </c>
      <c r="G18" s="251">
        <v>72</v>
      </c>
      <c r="H18" s="290">
        <f t="shared" si="2"/>
        <v>6</v>
      </c>
      <c r="I18" s="246">
        <v>0</v>
      </c>
      <c r="J18" s="263">
        <v>6</v>
      </c>
      <c r="K18" s="29">
        <f t="shared" si="3"/>
        <v>19.2</v>
      </c>
      <c r="L18" s="224">
        <v>725</v>
      </c>
      <c r="M18" s="20"/>
      <c r="N18" s="98"/>
    </row>
    <row r="19" spans="1:17" ht="15" customHeight="1">
      <c r="A19" s="775"/>
      <c r="B19" s="98" t="s">
        <v>64</v>
      </c>
      <c r="C19" s="122">
        <v>1</v>
      </c>
      <c r="D19" s="411">
        <v>5</v>
      </c>
      <c r="E19" s="29">
        <f t="shared" si="1"/>
        <v>102</v>
      </c>
      <c r="F19" s="251">
        <v>27</v>
      </c>
      <c r="G19" s="251">
        <v>75</v>
      </c>
      <c r="H19" s="290">
        <f t="shared" si="2"/>
        <v>6</v>
      </c>
      <c r="I19" s="246">
        <v>0</v>
      </c>
      <c r="J19" s="263">
        <v>6</v>
      </c>
      <c r="K19" s="29">
        <f t="shared" si="3"/>
        <v>20.399999999999999</v>
      </c>
      <c r="L19" s="224">
        <v>588</v>
      </c>
      <c r="M19" s="20"/>
      <c r="N19" s="98"/>
    </row>
    <row r="20" spans="1:17" ht="15" customHeight="1">
      <c r="A20" s="775"/>
      <c r="B20" s="98" t="s">
        <v>65</v>
      </c>
      <c r="C20" s="122">
        <v>1</v>
      </c>
      <c r="D20" s="411">
        <v>5</v>
      </c>
      <c r="E20" s="29">
        <f t="shared" si="1"/>
        <v>110</v>
      </c>
      <c r="F20" s="251">
        <v>30</v>
      </c>
      <c r="G20" s="251">
        <v>80</v>
      </c>
      <c r="H20" s="290">
        <f t="shared" si="2"/>
        <v>7</v>
      </c>
      <c r="I20" s="246">
        <v>0</v>
      </c>
      <c r="J20" s="263">
        <v>7</v>
      </c>
      <c r="K20" s="29">
        <f t="shared" si="3"/>
        <v>22</v>
      </c>
      <c r="L20" s="224">
        <v>578</v>
      </c>
      <c r="M20" s="20"/>
      <c r="N20" s="98"/>
    </row>
    <row r="21" spans="1:17" ht="15" customHeight="1">
      <c r="A21" s="775"/>
      <c r="B21" s="98" t="s">
        <v>66</v>
      </c>
      <c r="C21" s="122">
        <v>1</v>
      </c>
      <c r="D21" s="411">
        <v>6</v>
      </c>
      <c r="E21" s="29">
        <f t="shared" si="1"/>
        <v>102</v>
      </c>
      <c r="F21" s="251">
        <v>28</v>
      </c>
      <c r="G21" s="251">
        <v>74</v>
      </c>
      <c r="H21" s="290">
        <f t="shared" si="2"/>
        <v>7</v>
      </c>
      <c r="I21" s="246">
        <v>0</v>
      </c>
      <c r="J21" s="263">
        <v>7</v>
      </c>
      <c r="K21" s="29">
        <f t="shared" si="3"/>
        <v>17</v>
      </c>
      <c r="L21" s="224">
        <v>602</v>
      </c>
      <c r="M21" s="20"/>
      <c r="N21" s="98"/>
    </row>
    <row r="22" spans="1:17" ht="15" customHeight="1">
      <c r="A22" s="397"/>
      <c r="B22" s="338" t="s">
        <v>67</v>
      </c>
      <c r="C22" s="122">
        <v>1</v>
      </c>
      <c r="D22" s="411">
        <v>3</v>
      </c>
      <c r="E22" s="29">
        <f>+F22+G22</f>
        <v>61</v>
      </c>
      <c r="F22" s="251">
        <v>20</v>
      </c>
      <c r="G22" s="251">
        <v>41</v>
      </c>
      <c r="H22" s="290">
        <f>SUM(I22:J22)</f>
        <v>4</v>
      </c>
      <c r="I22" s="246">
        <v>0</v>
      </c>
      <c r="J22" s="263">
        <v>4</v>
      </c>
      <c r="K22" s="29">
        <f>+E22/D22</f>
        <v>20.333333333333332</v>
      </c>
      <c r="L22" s="224">
        <v>476</v>
      </c>
      <c r="M22" s="20"/>
      <c r="N22" s="98"/>
    </row>
    <row r="23" spans="1:17" ht="5.0999999999999996" customHeight="1">
      <c r="A23" s="397"/>
      <c r="B23" s="414"/>
      <c r="C23" s="29"/>
      <c r="D23" s="411"/>
      <c r="E23" s="29"/>
      <c r="F23" s="251"/>
      <c r="G23" s="251"/>
      <c r="H23" s="290"/>
      <c r="I23" s="246"/>
      <c r="J23" s="263"/>
      <c r="K23" s="29"/>
      <c r="L23" s="224"/>
      <c r="M23" s="20"/>
      <c r="N23" s="98"/>
    </row>
    <row r="24" spans="1:17" ht="5.0999999999999996" customHeight="1">
      <c r="A24" s="404"/>
      <c r="B24" s="412"/>
      <c r="C24" s="419"/>
      <c r="D24" s="413"/>
      <c r="E24" s="413"/>
      <c r="F24" s="413"/>
      <c r="G24" s="413"/>
      <c r="H24" s="413"/>
      <c r="I24" s="413"/>
      <c r="J24" s="413"/>
      <c r="K24" s="413"/>
      <c r="L24" s="420"/>
      <c r="M24" s="2"/>
      <c r="N24" s="98"/>
      <c r="O24" s="2"/>
      <c r="P24" s="2"/>
      <c r="Q24" s="2"/>
    </row>
    <row r="25" spans="1:17" ht="15" customHeight="1">
      <c r="A25" s="776" t="s">
        <v>380</v>
      </c>
      <c r="B25" s="462" t="s">
        <v>381</v>
      </c>
      <c r="C25" s="438">
        <v>1</v>
      </c>
      <c r="D25" s="411">
        <v>7</v>
      </c>
      <c r="E25" s="29">
        <v>191</v>
      </c>
      <c r="F25" s="251">
        <v>103</v>
      </c>
      <c r="G25" s="251">
        <v>88</v>
      </c>
      <c r="H25" s="290">
        <v>7</v>
      </c>
      <c r="I25" s="246">
        <v>0</v>
      </c>
      <c r="J25" s="263">
        <v>7</v>
      </c>
      <c r="K25" s="29">
        <f>+E25/D25</f>
        <v>27.285714285714285</v>
      </c>
      <c r="L25" s="224">
        <v>1413</v>
      </c>
      <c r="M25" s="2"/>
      <c r="N25" s="98"/>
      <c r="O25" s="2"/>
      <c r="P25" s="2"/>
      <c r="Q25" s="2"/>
    </row>
    <row r="26" spans="1:17" ht="24.95" customHeight="1">
      <c r="A26" s="777"/>
      <c r="B26" s="463" t="s">
        <v>386</v>
      </c>
      <c r="C26" s="438">
        <v>1</v>
      </c>
      <c r="D26" s="411">
        <v>4</v>
      </c>
      <c r="E26" s="29">
        <v>63</v>
      </c>
      <c r="F26" s="251">
        <v>28</v>
      </c>
      <c r="G26" s="251">
        <v>35</v>
      </c>
      <c r="H26" s="290">
        <v>4</v>
      </c>
      <c r="I26" s="246">
        <v>0</v>
      </c>
      <c r="J26" s="263">
        <v>4</v>
      </c>
      <c r="K26" s="29">
        <f>+E26/D26</f>
        <v>15.75</v>
      </c>
      <c r="L26" s="224">
        <v>630</v>
      </c>
      <c r="M26" s="2"/>
      <c r="N26" s="98"/>
      <c r="O26" s="2"/>
      <c r="P26" s="2"/>
      <c r="Q26" s="2"/>
    </row>
    <row r="27" spans="1:17" ht="5.0999999999999996" customHeight="1" thickBot="1">
      <c r="A27" s="778"/>
      <c r="B27" s="440"/>
      <c r="C27" s="405"/>
      <c r="D27" s="406"/>
      <c r="E27" s="396"/>
      <c r="F27" s="407"/>
      <c r="G27" s="407"/>
      <c r="H27" s="299"/>
      <c r="I27" s="408"/>
      <c r="J27" s="409"/>
      <c r="K27" s="396"/>
      <c r="L27" s="225"/>
      <c r="M27" s="2"/>
      <c r="N27" s="98"/>
      <c r="O27" s="2"/>
      <c r="P27" s="2"/>
      <c r="Q27" s="2"/>
    </row>
    <row r="28" spans="1:17" ht="14.1" customHeight="1">
      <c r="A28" s="415" t="s">
        <v>388</v>
      </c>
      <c r="B28" s="400"/>
      <c r="C28" s="145"/>
      <c r="D28" s="145"/>
      <c r="E28" s="145"/>
      <c r="F28" s="2"/>
      <c r="G28" s="2"/>
      <c r="H28" s="2"/>
      <c r="I28" s="2"/>
      <c r="J28" s="2"/>
      <c r="K28" s="2"/>
      <c r="L28" s="3" t="s">
        <v>68</v>
      </c>
      <c r="M28" s="2"/>
      <c r="N28" s="2"/>
      <c r="O28" s="2"/>
      <c r="P28" s="2"/>
      <c r="Q28" s="2"/>
    </row>
    <row r="29" spans="1:17" ht="14.1" customHeight="1">
      <c r="B29" s="20" t="s">
        <v>395</v>
      </c>
      <c r="C29" s="20"/>
      <c r="D29" s="20"/>
      <c r="E29" s="20"/>
      <c r="F29" s="2"/>
      <c r="G29" s="2"/>
      <c r="H29" s="2"/>
      <c r="I29" s="2"/>
      <c r="J29" s="2"/>
      <c r="K29" s="2"/>
      <c r="L29" s="3" t="s">
        <v>381</v>
      </c>
      <c r="M29" s="2"/>
      <c r="N29" s="2"/>
      <c r="O29" s="2"/>
      <c r="P29" s="2"/>
      <c r="Q29" s="2"/>
    </row>
    <row r="30" spans="1:17" ht="14.1" customHeight="1">
      <c r="B30" s="20" t="s">
        <v>396</v>
      </c>
      <c r="C30" s="20"/>
      <c r="D30" s="20"/>
      <c r="E30" s="20"/>
      <c r="F30" s="2"/>
      <c r="G30" s="2"/>
      <c r="H30" s="2"/>
      <c r="I30" s="2"/>
      <c r="J30" s="2"/>
      <c r="K30" s="2"/>
      <c r="L30" s="3" t="s">
        <v>391</v>
      </c>
      <c r="M30" s="2"/>
      <c r="N30" s="2"/>
      <c r="O30" s="2"/>
      <c r="P30" s="2"/>
      <c r="Q30" s="2"/>
    </row>
    <row r="31" spans="1:17" ht="14.1" customHeight="1">
      <c r="C31" s="2"/>
      <c r="D31" s="2"/>
      <c r="E31" s="2"/>
      <c r="F31" s="2"/>
      <c r="G31" s="2"/>
      <c r="H31" s="2"/>
      <c r="I31" s="2"/>
      <c r="J31" s="770"/>
      <c r="K31" s="770"/>
      <c r="L31" s="770"/>
      <c r="M31" s="2"/>
      <c r="N31" s="2"/>
      <c r="O31" s="2"/>
      <c r="P31" s="2"/>
      <c r="Q31" s="2"/>
    </row>
    <row r="32" spans="1:17" ht="15" customHeight="1" thickBot="1">
      <c r="A32" s="1" t="s">
        <v>69</v>
      </c>
      <c r="B32" s="2"/>
      <c r="C32" s="2"/>
      <c r="D32" s="2"/>
      <c r="E32" s="2"/>
      <c r="F32" s="2"/>
      <c r="G32" s="2"/>
      <c r="H32" s="2"/>
      <c r="I32" s="2"/>
      <c r="J32" s="2"/>
      <c r="K32" s="3" t="s">
        <v>70</v>
      </c>
      <c r="L32" s="3"/>
      <c r="M32" s="2"/>
      <c r="N32" s="2"/>
      <c r="O32" s="2"/>
    </row>
    <row r="33" spans="1:17" ht="15" customHeight="1">
      <c r="A33" s="742" t="s">
        <v>71</v>
      </c>
      <c r="B33" s="743"/>
      <c r="C33" s="744"/>
      <c r="D33" s="739" t="s">
        <v>344</v>
      </c>
      <c r="E33" s="740"/>
      <c r="F33" s="740"/>
      <c r="G33" s="741"/>
      <c r="H33" s="756" t="s">
        <v>345</v>
      </c>
      <c r="I33" s="771"/>
      <c r="J33" s="771"/>
      <c r="K33" s="772"/>
      <c r="M33" s="2"/>
      <c r="N33" s="26"/>
      <c r="O33" s="26"/>
      <c r="P33" s="26"/>
    </row>
    <row r="34" spans="1:17" ht="15" customHeight="1">
      <c r="A34" s="745"/>
      <c r="B34" s="746"/>
      <c r="C34" s="747"/>
      <c r="D34" s="764" t="s">
        <v>3</v>
      </c>
      <c r="E34" s="765"/>
      <c r="F34" s="13" t="s">
        <v>55</v>
      </c>
      <c r="G34" s="13" t="s">
        <v>72</v>
      </c>
      <c r="H34" s="764" t="s">
        <v>3</v>
      </c>
      <c r="I34" s="765"/>
      <c r="J34" s="13" t="s">
        <v>55</v>
      </c>
      <c r="K34" s="149" t="s">
        <v>72</v>
      </c>
      <c r="M34" s="2"/>
      <c r="N34" s="26"/>
      <c r="O34" s="26"/>
      <c r="P34" s="26"/>
    </row>
    <row r="35" spans="1:17" ht="15" customHeight="1">
      <c r="A35" s="748" t="s">
        <v>73</v>
      </c>
      <c r="B35" s="749"/>
      <c r="C35" s="750"/>
      <c r="D35" s="766">
        <f t="shared" ref="D35:D45" si="4">SUM(F35:G35)</f>
        <v>628</v>
      </c>
      <c r="E35" s="763"/>
      <c r="F35" s="19">
        <v>318</v>
      </c>
      <c r="G35" s="37">
        <v>310</v>
      </c>
      <c r="H35" s="763">
        <f t="shared" ref="H35:H45" si="5">SUM(J35:K35)</f>
        <v>624</v>
      </c>
      <c r="I35" s="763"/>
      <c r="J35" s="103">
        <v>322</v>
      </c>
      <c r="K35" s="422">
        <v>302</v>
      </c>
      <c r="M35" s="2"/>
      <c r="N35" s="26"/>
      <c r="O35" s="26"/>
      <c r="P35" s="26"/>
    </row>
    <row r="36" spans="1:17" ht="15" customHeight="1">
      <c r="A36" s="726" t="s">
        <v>74</v>
      </c>
      <c r="B36" s="727"/>
      <c r="C36" s="728"/>
      <c r="D36" s="767">
        <f t="shared" si="4"/>
        <v>722</v>
      </c>
      <c r="E36" s="762"/>
      <c r="F36" s="19">
        <v>385</v>
      </c>
      <c r="G36" s="37">
        <v>337</v>
      </c>
      <c r="H36" s="762">
        <f t="shared" si="5"/>
        <v>741</v>
      </c>
      <c r="I36" s="762"/>
      <c r="J36" s="103">
        <v>387</v>
      </c>
      <c r="K36" s="417">
        <v>354</v>
      </c>
      <c r="M36" s="2"/>
      <c r="N36" s="26"/>
      <c r="O36" s="26"/>
      <c r="P36" s="26"/>
    </row>
    <row r="37" spans="1:17" ht="15" customHeight="1">
      <c r="A37" s="726" t="s">
        <v>75</v>
      </c>
      <c r="B37" s="727"/>
      <c r="C37" s="728"/>
      <c r="D37" s="767">
        <f t="shared" si="4"/>
        <v>715</v>
      </c>
      <c r="E37" s="762"/>
      <c r="F37" s="19">
        <v>368</v>
      </c>
      <c r="G37" s="37">
        <v>347</v>
      </c>
      <c r="H37" s="762">
        <f t="shared" si="5"/>
        <v>729</v>
      </c>
      <c r="I37" s="762"/>
      <c r="J37" s="103">
        <v>381</v>
      </c>
      <c r="K37" s="417">
        <v>348</v>
      </c>
      <c r="M37" s="2"/>
      <c r="N37" s="26"/>
      <c r="O37" s="26"/>
      <c r="P37" s="26"/>
    </row>
    <row r="38" spans="1:17" ht="15" customHeight="1">
      <c r="A38" s="726" t="s">
        <v>76</v>
      </c>
      <c r="B38" s="727"/>
      <c r="C38" s="728"/>
      <c r="D38" s="767">
        <f t="shared" si="4"/>
        <v>1132</v>
      </c>
      <c r="E38" s="762"/>
      <c r="F38" s="19">
        <v>560</v>
      </c>
      <c r="G38" s="37">
        <v>572</v>
      </c>
      <c r="H38" s="762">
        <f t="shared" si="5"/>
        <v>1092</v>
      </c>
      <c r="I38" s="762"/>
      <c r="J38" s="103">
        <v>532</v>
      </c>
      <c r="K38" s="417">
        <v>560</v>
      </c>
      <c r="M38" s="2"/>
      <c r="N38" s="26"/>
      <c r="O38" s="26"/>
      <c r="P38" s="26"/>
    </row>
    <row r="39" spans="1:17" ht="15" customHeight="1">
      <c r="A39" s="726" t="s">
        <v>77</v>
      </c>
      <c r="B39" s="727"/>
      <c r="C39" s="728"/>
      <c r="D39" s="767">
        <f t="shared" si="4"/>
        <v>651</v>
      </c>
      <c r="E39" s="762"/>
      <c r="F39" s="19">
        <v>312</v>
      </c>
      <c r="G39" s="37">
        <v>339</v>
      </c>
      <c r="H39" s="762">
        <f t="shared" si="5"/>
        <v>620</v>
      </c>
      <c r="I39" s="762"/>
      <c r="J39" s="103">
        <v>305</v>
      </c>
      <c r="K39" s="417">
        <v>315</v>
      </c>
      <c r="M39" s="2"/>
      <c r="N39" s="26"/>
      <c r="O39" s="26"/>
      <c r="P39" s="26"/>
    </row>
    <row r="40" spans="1:17" ht="15" customHeight="1">
      <c r="A40" s="726" t="s">
        <v>78</v>
      </c>
      <c r="B40" s="727"/>
      <c r="C40" s="728"/>
      <c r="D40" s="767">
        <f t="shared" si="4"/>
        <v>1039</v>
      </c>
      <c r="E40" s="762"/>
      <c r="F40" s="19">
        <v>539</v>
      </c>
      <c r="G40" s="37">
        <v>500</v>
      </c>
      <c r="H40" s="762">
        <f t="shared" si="5"/>
        <v>1042</v>
      </c>
      <c r="I40" s="762"/>
      <c r="J40" s="103">
        <v>545</v>
      </c>
      <c r="K40" s="417">
        <v>497</v>
      </c>
      <c r="M40" s="2"/>
      <c r="N40" s="26"/>
      <c r="O40" s="26"/>
      <c r="P40" s="26"/>
    </row>
    <row r="41" spans="1:17" ht="15" customHeight="1">
      <c r="A41" s="726" t="s">
        <v>79</v>
      </c>
      <c r="B41" s="727"/>
      <c r="C41" s="728"/>
      <c r="D41" s="767">
        <f t="shared" si="4"/>
        <v>717</v>
      </c>
      <c r="E41" s="762"/>
      <c r="F41" s="19">
        <v>381</v>
      </c>
      <c r="G41" s="37">
        <v>336</v>
      </c>
      <c r="H41" s="762">
        <f t="shared" si="5"/>
        <v>691</v>
      </c>
      <c r="I41" s="762"/>
      <c r="J41" s="103">
        <v>351</v>
      </c>
      <c r="K41" s="417">
        <v>340</v>
      </c>
      <c r="M41" s="2"/>
      <c r="N41" s="26"/>
      <c r="O41" s="26"/>
      <c r="P41" s="26"/>
    </row>
    <row r="42" spans="1:17" ht="15" customHeight="1">
      <c r="A42" s="726" t="s">
        <v>80</v>
      </c>
      <c r="B42" s="727"/>
      <c r="C42" s="728"/>
      <c r="D42" s="767">
        <f t="shared" si="4"/>
        <v>857</v>
      </c>
      <c r="E42" s="762"/>
      <c r="F42" s="19">
        <v>463</v>
      </c>
      <c r="G42" s="37">
        <v>394</v>
      </c>
      <c r="H42" s="762">
        <f t="shared" si="5"/>
        <v>895</v>
      </c>
      <c r="I42" s="762"/>
      <c r="J42" s="103">
        <v>484</v>
      </c>
      <c r="K42" s="417">
        <v>411</v>
      </c>
      <c r="M42" s="2"/>
      <c r="N42" s="26"/>
      <c r="O42" s="26"/>
      <c r="P42" s="26"/>
    </row>
    <row r="43" spans="1:17" ht="15" customHeight="1">
      <c r="A43" s="726" t="s">
        <v>81</v>
      </c>
      <c r="B43" s="727"/>
      <c r="C43" s="728"/>
      <c r="D43" s="767">
        <f t="shared" si="4"/>
        <v>767</v>
      </c>
      <c r="E43" s="762"/>
      <c r="F43" s="19">
        <v>403</v>
      </c>
      <c r="G43" s="37">
        <v>364</v>
      </c>
      <c r="H43" s="762">
        <f t="shared" si="5"/>
        <v>778</v>
      </c>
      <c r="I43" s="762"/>
      <c r="J43" s="103">
        <v>414</v>
      </c>
      <c r="K43" s="417">
        <v>364</v>
      </c>
      <c r="M43" s="2"/>
      <c r="N43" s="26"/>
      <c r="O43" s="26"/>
      <c r="P43" s="26"/>
    </row>
    <row r="44" spans="1:17" ht="15" customHeight="1">
      <c r="A44" s="726" t="s">
        <v>82</v>
      </c>
      <c r="B44" s="727"/>
      <c r="C44" s="728"/>
      <c r="D44" s="767">
        <f t="shared" si="4"/>
        <v>746</v>
      </c>
      <c r="E44" s="762"/>
      <c r="F44" s="19">
        <v>367</v>
      </c>
      <c r="G44" s="37">
        <v>379</v>
      </c>
      <c r="H44" s="762">
        <f t="shared" si="5"/>
        <v>702</v>
      </c>
      <c r="I44" s="762"/>
      <c r="J44" s="103">
        <v>351</v>
      </c>
      <c r="K44" s="417">
        <v>351</v>
      </c>
      <c r="M44" s="2"/>
      <c r="N44" s="26"/>
      <c r="O44" s="26"/>
      <c r="P44" s="26"/>
    </row>
    <row r="45" spans="1:17" ht="15" customHeight="1" thickBot="1">
      <c r="A45" s="729" t="s">
        <v>83</v>
      </c>
      <c r="B45" s="730"/>
      <c r="C45" s="731"/>
      <c r="D45" s="751">
        <f t="shared" si="4"/>
        <v>561</v>
      </c>
      <c r="E45" s="752"/>
      <c r="F45" s="162">
        <v>296</v>
      </c>
      <c r="G45" s="162">
        <v>265</v>
      </c>
      <c r="H45" s="752">
        <f t="shared" si="5"/>
        <v>570</v>
      </c>
      <c r="I45" s="752"/>
      <c r="J45" s="216">
        <v>297</v>
      </c>
      <c r="K45" s="423">
        <v>273</v>
      </c>
      <c r="M45" s="2"/>
      <c r="N45" s="26"/>
      <c r="O45" s="26"/>
      <c r="P45" s="26"/>
      <c r="Q45" s="2"/>
    </row>
    <row r="46" spans="1:17" ht="12" customHeight="1" thickBot="1">
      <c r="B46" s="2"/>
      <c r="C46" s="2"/>
      <c r="D46" s="2"/>
      <c r="E46" s="2"/>
      <c r="F46" s="2"/>
      <c r="G46" s="2"/>
      <c r="H46" s="2"/>
      <c r="I46" s="2"/>
      <c r="J46" s="2"/>
      <c r="K46" s="2"/>
      <c r="L46" s="2"/>
      <c r="M46" s="2"/>
      <c r="N46" s="2"/>
    </row>
    <row r="47" spans="1:17" ht="15" customHeight="1">
      <c r="A47" s="742" t="s">
        <v>71</v>
      </c>
      <c r="B47" s="743"/>
      <c r="C47" s="744"/>
      <c r="D47" s="756" t="s">
        <v>440</v>
      </c>
      <c r="E47" s="740"/>
      <c r="F47" s="740"/>
      <c r="G47" s="741"/>
      <c r="H47" s="753" t="s">
        <v>346</v>
      </c>
      <c r="I47" s="754"/>
      <c r="J47" s="754"/>
      <c r="K47" s="755"/>
      <c r="M47" s="2"/>
    </row>
    <row r="48" spans="1:17" ht="15" customHeight="1">
      <c r="A48" s="745"/>
      <c r="B48" s="746"/>
      <c r="C48" s="747"/>
      <c r="D48" s="764" t="s">
        <v>84</v>
      </c>
      <c r="E48" s="765"/>
      <c r="F48" s="15" t="s">
        <v>55</v>
      </c>
      <c r="G48" s="11" t="s">
        <v>72</v>
      </c>
      <c r="H48" s="734" t="s">
        <v>84</v>
      </c>
      <c r="I48" s="735"/>
      <c r="J48" s="295" t="s">
        <v>55</v>
      </c>
      <c r="K48" s="296" t="s">
        <v>72</v>
      </c>
      <c r="M48" s="2"/>
    </row>
    <row r="49" spans="1:17" ht="15" customHeight="1">
      <c r="A49" s="748" t="s">
        <v>73</v>
      </c>
      <c r="B49" s="749"/>
      <c r="C49" s="750"/>
      <c r="D49" s="757">
        <f>SUM(F49:G49)</f>
        <v>612</v>
      </c>
      <c r="E49" s="758"/>
      <c r="F49" s="319">
        <v>320</v>
      </c>
      <c r="G49" s="319">
        <v>292</v>
      </c>
      <c r="H49" s="738">
        <f t="shared" ref="H49:H59" si="6">SUM(J49:K49)</f>
        <v>627</v>
      </c>
      <c r="I49" s="738"/>
      <c r="J49" s="464">
        <v>328</v>
      </c>
      <c r="K49" s="465">
        <v>299</v>
      </c>
      <c r="M49" s="2"/>
    </row>
    <row r="50" spans="1:17" ht="15" customHeight="1">
      <c r="A50" s="726" t="s">
        <v>74</v>
      </c>
      <c r="B50" s="727"/>
      <c r="C50" s="728"/>
      <c r="D50" s="722">
        <f>SUM(F50:G50)</f>
        <v>724</v>
      </c>
      <c r="E50" s="723"/>
      <c r="F50" s="320">
        <v>374</v>
      </c>
      <c r="G50" s="320">
        <v>350</v>
      </c>
      <c r="H50" s="725">
        <f t="shared" si="6"/>
        <v>682</v>
      </c>
      <c r="I50" s="725"/>
      <c r="J50" s="142">
        <v>357</v>
      </c>
      <c r="K50" s="466">
        <v>325</v>
      </c>
      <c r="M50" s="2"/>
    </row>
    <row r="51" spans="1:17" ht="15" customHeight="1">
      <c r="A51" s="726" t="s">
        <v>75</v>
      </c>
      <c r="B51" s="727"/>
      <c r="C51" s="728"/>
      <c r="D51" s="722">
        <f t="shared" ref="D51:D58" si="7">SUM(F51:G51)</f>
        <v>743</v>
      </c>
      <c r="E51" s="723"/>
      <c r="F51" s="320">
        <v>384</v>
      </c>
      <c r="G51" s="320">
        <v>359</v>
      </c>
      <c r="H51" s="725">
        <f t="shared" si="6"/>
        <v>724</v>
      </c>
      <c r="I51" s="725"/>
      <c r="J51" s="142">
        <v>374</v>
      </c>
      <c r="K51" s="466">
        <v>350</v>
      </c>
      <c r="M51" s="2"/>
    </row>
    <row r="52" spans="1:17" ht="15" customHeight="1">
      <c r="A52" s="726" t="s">
        <v>76</v>
      </c>
      <c r="B52" s="727"/>
      <c r="C52" s="728"/>
      <c r="D52" s="722">
        <f t="shared" si="7"/>
        <v>1087</v>
      </c>
      <c r="E52" s="723"/>
      <c r="F52" s="320">
        <v>523</v>
      </c>
      <c r="G52" s="320">
        <v>564</v>
      </c>
      <c r="H52" s="725">
        <f t="shared" si="6"/>
        <v>1063</v>
      </c>
      <c r="I52" s="725"/>
      <c r="J52" s="142">
        <v>522</v>
      </c>
      <c r="K52" s="466">
        <v>541</v>
      </c>
      <c r="M52" s="2"/>
      <c r="Q52" s="38">
        <f>SUM(H49:I59)</f>
        <v>8242</v>
      </c>
    </row>
    <row r="53" spans="1:17" ht="15" customHeight="1">
      <c r="A53" s="726" t="s">
        <v>77</v>
      </c>
      <c r="B53" s="727"/>
      <c r="C53" s="728"/>
      <c r="D53" s="722">
        <f t="shared" si="7"/>
        <v>609</v>
      </c>
      <c r="E53" s="723"/>
      <c r="F53" s="320">
        <v>299</v>
      </c>
      <c r="G53" s="320">
        <v>310</v>
      </c>
      <c r="H53" s="725">
        <f t="shared" si="6"/>
        <v>577</v>
      </c>
      <c r="I53" s="725"/>
      <c r="J53" s="142">
        <v>288</v>
      </c>
      <c r="K53" s="466">
        <v>289</v>
      </c>
      <c r="M53" s="2"/>
    </row>
    <row r="54" spans="1:17" ht="15" customHeight="1">
      <c r="A54" s="726" t="s">
        <v>78</v>
      </c>
      <c r="B54" s="727"/>
      <c r="C54" s="728"/>
      <c r="D54" s="722">
        <f t="shared" si="7"/>
        <v>1016</v>
      </c>
      <c r="E54" s="723"/>
      <c r="F54" s="320">
        <v>542</v>
      </c>
      <c r="G54" s="320">
        <v>474</v>
      </c>
      <c r="H54" s="725">
        <f t="shared" si="6"/>
        <v>1038</v>
      </c>
      <c r="I54" s="725"/>
      <c r="J54" s="142">
        <v>554</v>
      </c>
      <c r="K54" s="466">
        <v>484</v>
      </c>
      <c r="M54" s="2"/>
    </row>
    <row r="55" spans="1:17" ht="15" customHeight="1">
      <c r="A55" s="726" t="s">
        <v>79</v>
      </c>
      <c r="B55" s="727"/>
      <c r="C55" s="728"/>
      <c r="D55" s="722">
        <f t="shared" si="7"/>
        <v>668</v>
      </c>
      <c r="E55" s="723"/>
      <c r="F55" s="320">
        <v>340</v>
      </c>
      <c r="G55" s="320">
        <v>328</v>
      </c>
      <c r="H55" s="725">
        <f t="shared" si="6"/>
        <v>659</v>
      </c>
      <c r="I55" s="725"/>
      <c r="J55" s="142">
        <v>351</v>
      </c>
      <c r="K55" s="466">
        <v>308</v>
      </c>
      <c r="M55" s="2"/>
    </row>
    <row r="56" spans="1:17" ht="15" customHeight="1">
      <c r="A56" s="726" t="s">
        <v>80</v>
      </c>
      <c r="B56" s="727"/>
      <c r="C56" s="728"/>
      <c r="D56" s="722">
        <f t="shared" si="7"/>
        <v>897</v>
      </c>
      <c r="E56" s="723"/>
      <c r="F56" s="320">
        <v>486</v>
      </c>
      <c r="G56" s="320">
        <v>411</v>
      </c>
      <c r="H56" s="725">
        <f t="shared" si="6"/>
        <v>872</v>
      </c>
      <c r="I56" s="725"/>
      <c r="J56" s="142">
        <v>476</v>
      </c>
      <c r="K56" s="466">
        <v>396</v>
      </c>
      <c r="M56" s="2"/>
    </row>
    <row r="57" spans="1:17" ht="15" customHeight="1">
      <c r="A57" s="726" t="s">
        <v>81</v>
      </c>
      <c r="B57" s="727"/>
      <c r="C57" s="728"/>
      <c r="D57" s="722">
        <f t="shared" si="7"/>
        <v>794</v>
      </c>
      <c r="E57" s="723"/>
      <c r="F57" s="320">
        <v>423</v>
      </c>
      <c r="G57" s="320">
        <v>371</v>
      </c>
      <c r="H57" s="725">
        <f t="shared" si="6"/>
        <v>770</v>
      </c>
      <c r="I57" s="725"/>
      <c r="J57" s="142">
        <v>405</v>
      </c>
      <c r="K57" s="466">
        <v>365</v>
      </c>
      <c r="M57" s="2"/>
    </row>
    <row r="58" spans="1:17" ht="15" customHeight="1">
      <c r="A58" s="726" t="s">
        <v>82</v>
      </c>
      <c r="B58" s="727"/>
      <c r="C58" s="728"/>
      <c r="D58" s="722">
        <f t="shared" si="7"/>
        <v>680</v>
      </c>
      <c r="E58" s="723"/>
      <c r="F58" s="320">
        <v>341</v>
      </c>
      <c r="G58" s="320">
        <v>339</v>
      </c>
      <c r="H58" s="725">
        <f t="shared" si="6"/>
        <v>692</v>
      </c>
      <c r="I58" s="725"/>
      <c r="J58" s="142">
        <v>348</v>
      </c>
      <c r="K58" s="466">
        <v>344</v>
      </c>
      <c r="M58" s="2"/>
    </row>
    <row r="59" spans="1:17" ht="15" customHeight="1" thickBot="1">
      <c r="A59" s="729" t="s">
        <v>83</v>
      </c>
      <c r="B59" s="730"/>
      <c r="C59" s="731"/>
      <c r="D59" s="732">
        <f>SUM(F59:G59)</f>
        <v>531</v>
      </c>
      <c r="E59" s="733"/>
      <c r="F59" s="321">
        <v>271</v>
      </c>
      <c r="G59" s="321">
        <v>260</v>
      </c>
      <c r="H59" s="724">
        <f t="shared" si="6"/>
        <v>538</v>
      </c>
      <c r="I59" s="724"/>
      <c r="J59" s="467">
        <v>271</v>
      </c>
      <c r="K59" s="468">
        <v>267</v>
      </c>
    </row>
    <row r="60" spans="1:17" ht="14.25" customHeight="1">
      <c r="A60" s="1" t="s">
        <v>85</v>
      </c>
      <c r="E60" s="25"/>
      <c r="K60" s="74" t="s">
        <v>68</v>
      </c>
      <c r="L60" s="3"/>
    </row>
  </sheetData>
  <sheetProtection selectLockedCells="1" selectUnlockedCells="1"/>
  <mergeCells count="91">
    <mergeCell ref="D3:D5"/>
    <mergeCell ref="A9:B9"/>
    <mergeCell ref="A13:A21"/>
    <mergeCell ref="A25:A27"/>
    <mergeCell ref="C3:C5"/>
    <mergeCell ref="A10:B10"/>
    <mergeCell ref="A3:B5"/>
    <mergeCell ref="A6:B6"/>
    <mergeCell ref="A7:B7"/>
    <mergeCell ref="A8:B8"/>
    <mergeCell ref="D48:E48"/>
    <mergeCell ref="A33:C34"/>
    <mergeCell ref="E3:G4"/>
    <mergeCell ref="D34:E34"/>
    <mergeCell ref="H45:I45"/>
    <mergeCell ref="A43:C43"/>
    <mergeCell ref="A44:C44"/>
    <mergeCell ref="D43:E43"/>
    <mergeCell ref="D44:E44"/>
    <mergeCell ref="H44:I44"/>
    <mergeCell ref="H43:I43"/>
    <mergeCell ref="H3:J4"/>
    <mergeCell ref="J31:L31"/>
    <mergeCell ref="H39:I39"/>
    <mergeCell ref="H40:I40"/>
    <mergeCell ref="H33:K33"/>
    <mergeCell ref="D35:E35"/>
    <mergeCell ref="D36:E36"/>
    <mergeCell ref="D37:E37"/>
    <mergeCell ref="D38:E38"/>
    <mergeCell ref="A42:C42"/>
    <mergeCell ref="A37:C37"/>
    <mergeCell ref="A38:C38"/>
    <mergeCell ref="D42:E42"/>
    <mergeCell ref="A39:C39"/>
    <mergeCell ref="A40:C40"/>
    <mergeCell ref="D39:E39"/>
    <mergeCell ref="D40:E40"/>
    <mergeCell ref="A41:C41"/>
    <mergeCell ref="D41:E41"/>
    <mergeCell ref="L3:L5"/>
    <mergeCell ref="H41:I41"/>
    <mergeCell ref="H42:I42"/>
    <mergeCell ref="H35:I35"/>
    <mergeCell ref="H36:I36"/>
    <mergeCell ref="H37:I37"/>
    <mergeCell ref="H38:I38"/>
    <mergeCell ref="H34:I34"/>
    <mergeCell ref="H48:I48"/>
    <mergeCell ref="A50:C50"/>
    <mergeCell ref="A51:C51"/>
    <mergeCell ref="K3:K5"/>
    <mergeCell ref="H49:I49"/>
    <mergeCell ref="D33:G33"/>
    <mergeCell ref="A47:C48"/>
    <mergeCell ref="A49:C49"/>
    <mergeCell ref="A45:C45"/>
    <mergeCell ref="D45:E45"/>
    <mergeCell ref="H47:K47"/>
    <mergeCell ref="D47:G47"/>
    <mergeCell ref="D49:E49"/>
    <mergeCell ref="D50:E50"/>
    <mergeCell ref="A35:C35"/>
    <mergeCell ref="A36:C36"/>
    <mergeCell ref="H50:I50"/>
    <mergeCell ref="A58:C58"/>
    <mergeCell ref="A59:C59"/>
    <mergeCell ref="A52:C52"/>
    <mergeCell ref="A53:C53"/>
    <mergeCell ref="A54:C54"/>
    <mergeCell ref="A55:C55"/>
    <mergeCell ref="A56:C56"/>
    <mergeCell ref="A57:C57"/>
    <mergeCell ref="H58:I58"/>
    <mergeCell ref="D58:E58"/>
    <mergeCell ref="D59:E59"/>
    <mergeCell ref="H51:I51"/>
    <mergeCell ref="H52:I52"/>
    <mergeCell ref="H57:I57"/>
    <mergeCell ref="H54:I54"/>
    <mergeCell ref="D53:E53"/>
    <mergeCell ref="H59:I59"/>
    <mergeCell ref="D51:E51"/>
    <mergeCell ref="D55:E55"/>
    <mergeCell ref="D56:E56"/>
    <mergeCell ref="D57:E57"/>
    <mergeCell ref="H53:I53"/>
    <mergeCell ref="H55:I55"/>
    <mergeCell ref="H56:I56"/>
    <mergeCell ref="D54:E54"/>
    <mergeCell ref="D52:E52"/>
  </mergeCells>
  <phoneticPr fontId="6"/>
  <printOptions horizontalCentered="1"/>
  <pageMargins left="0.59055118110236227" right="0.59055118110236227" top="0.59055118110236227" bottom="0.59055118110236227" header="0.39370078740157483" footer="0.39370078740157483"/>
  <pageSetup paperSize="9" scale="96" firstPageNumber="139" orientation="portrait" useFirstPageNumber="1" horizontalDpi="300" verticalDpi="300" r:id="rId1"/>
  <headerFooter alignWithMargins="0">
    <oddHeader>&amp;R教　育</oddHeader>
    <oddFooter>&amp;C&amp;11－&amp;P－</oddFooter>
  </headerFooter>
  <ignoredErrors>
    <ignoredError sqref="K10" formula="1"/>
  </ignoredErrors>
  <legacyDrawing r:id="rId2"/>
</worksheet>
</file>

<file path=xl/worksheets/sheet3.xml><?xml version="1.0" encoding="utf-8"?>
<worksheet xmlns="http://schemas.openxmlformats.org/spreadsheetml/2006/main" xmlns:r="http://schemas.openxmlformats.org/officeDocument/2006/relationships">
  <dimension ref="A1:AL46"/>
  <sheetViews>
    <sheetView view="pageBreakPreview" topLeftCell="A34" zoomScaleNormal="90" zoomScaleSheetLayoutView="100" workbookViewId="0">
      <pane xSplit="1" topLeftCell="D1" activePane="topRight" state="frozen"/>
      <selection activeCell="A51" sqref="A51:IV51"/>
      <selection pane="topRight" activeCell="D39" sqref="D39"/>
    </sheetView>
  </sheetViews>
  <sheetFormatPr defaultRowHeight="17.45" customHeight="1"/>
  <cols>
    <col min="1" max="1" width="11.28515625" style="8" customWidth="1"/>
    <col min="2" max="2" width="6.7109375" style="8" customWidth="1"/>
    <col min="3" max="3" width="8.28515625" style="8" customWidth="1"/>
    <col min="4" max="5" width="8.5703125" style="8" customWidth="1"/>
    <col min="6" max="6" width="5.5703125" style="8" customWidth="1"/>
    <col min="7" max="7" width="5.5703125" style="39" customWidth="1"/>
    <col min="8" max="9" width="7.7109375" style="8" customWidth="1"/>
    <col min="10" max="10" width="8.140625" style="8" customWidth="1"/>
    <col min="11" max="12" width="2.7109375" style="8" customWidth="1"/>
    <col min="13" max="13" width="2.140625" style="8" customWidth="1"/>
    <col min="14" max="14" width="7.28515625" style="8" customWidth="1"/>
    <col min="15" max="16" width="1.5703125" style="8" customWidth="1"/>
    <col min="17" max="17" width="3.42578125" style="8" customWidth="1"/>
    <col min="18" max="18" width="1.42578125" style="8" customWidth="1"/>
    <col min="19" max="20" width="7.140625" style="8" customWidth="1"/>
    <col min="21" max="21" width="5.28515625" style="8" customWidth="1"/>
    <col min="22" max="22" width="3.85546875" style="8" customWidth="1"/>
    <col min="23" max="23" width="6.5703125" style="8" customWidth="1"/>
    <col min="24" max="24" width="6.85546875" style="8" customWidth="1"/>
    <col min="25" max="25" width="1.85546875" style="8" customWidth="1"/>
    <col min="26" max="26" width="5.42578125" style="8" customWidth="1"/>
    <col min="27" max="27" width="7.5703125" style="8" customWidth="1"/>
    <col min="28" max="28" width="7.140625" style="8" customWidth="1"/>
    <col min="29" max="29" width="6.28515625" style="8" customWidth="1"/>
    <col min="30" max="30" width="9.85546875" style="8" customWidth="1"/>
    <col min="31" max="31" width="8.7109375" style="8" customWidth="1"/>
    <col min="32" max="32" width="9" style="8" customWidth="1"/>
    <col min="33" max="34" width="6.5703125" style="8" customWidth="1"/>
    <col min="35" max="16384" width="9.140625" style="8"/>
  </cols>
  <sheetData>
    <row r="1" spans="1:38" ht="5.0999999999999996" customHeight="1">
      <c r="A1" s="2"/>
      <c r="B1" s="2"/>
      <c r="C1" s="2"/>
      <c r="D1" s="2"/>
      <c r="E1" s="2"/>
      <c r="F1" s="2"/>
      <c r="G1" s="40"/>
      <c r="H1" s="2"/>
      <c r="I1" s="2"/>
      <c r="J1" s="2"/>
      <c r="K1" s="2"/>
      <c r="L1" s="2"/>
      <c r="M1" s="2"/>
      <c r="N1" s="2"/>
      <c r="O1" s="2"/>
      <c r="P1" s="2"/>
      <c r="Q1" s="2"/>
      <c r="R1" s="2"/>
      <c r="S1" s="2"/>
      <c r="T1" s="2"/>
      <c r="U1" s="2"/>
      <c r="V1" s="2"/>
      <c r="W1" s="2"/>
      <c r="Z1" s="2"/>
      <c r="AA1" s="2"/>
      <c r="AB1" s="2"/>
      <c r="AC1" s="2"/>
      <c r="AD1" s="2"/>
      <c r="AE1" s="2"/>
      <c r="AG1" s="2"/>
      <c r="AH1" s="3"/>
      <c r="AI1" s="2"/>
      <c r="AJ1" s="2"/>
      <c r="AK1" s="2"/>
      <c r="AL1" s="2"/>
    </row>
    <row r="2" spans="1:38" ht="15" customHeight="1" thickBot="1">
      <c r="A2" s="2" t="s">
        <v>86</v>
      </c>
      <c r="B2" s="2"/>
      <c r="C2" s="2"/>
      <c r="D2" s="2"/>
      <c r="E2" s="2"/>
      <c r="F2" s="2"/>
      <c r="G2" s="40"/>
      <c r="H2" s="2"/>
      <c r="I2" s="2"/>
      <c r="J2" s="2"/>
      <c r="K2" s="2"/>
      <c r="L2" s="2"/>
      <c r="M2" s="2"/>
      <c r="N2" s="2"/>
      <c r="O2" s="2"/>
      <c r="P2" s="2"/>
      <c r="Q2" s="2"/>
      <c r="R2" s="2"/>
      <c r="S2" s="490"/>
      <c r="T2" s="490"/>
      <c r="U2" s="490"/>
      <c r="V2" s="490"/>
      <c r="W2" s="490"/>
      <c r="X2" s="490"/>
      <c r="Y2" s="490"/>
      <c r="Z2" s="490"/>
      <c r="AA2" s="490"/>
      <c r="AB2" s="490"/>
      <c r="AC2" s="490"/>
      <c r="AD2" s="490"/>
      <c r="AE2" s="490"/>
      <c r="AF2" s="490"/>
      <c r="AG2" s="490"/>
      <c r="AH2" s="492" t="s">
        <v>87</v>
      </c>
      <c r="AI2" s="2"/>
      <c r="AJ2" s="2"/>
      <c r="AK2" s="2"/>
      <c r="AL2" s="2"/>
    </row>
    <row r="3" spans="1:38" ht="20.100000000000001" customHeight="1" thickBot="1">
      <c r="A3" s="710" t="s">
        <v>88</v>
      </c>
      <c r="B3" s="712" t="s">
        <v>89</v>
      </c>
      <c r="C3" s="712" t="s">
        <v>90</v>
      </c>
      <c r="D3" s="712"/>
      <c r="E3" s="712"/>
      <c r="F3" s="712" t="s">
        <v>91</v>
      </c>
      <c r="G3" s="712"/>
      <c r="H3" s="712" t="s">
        <v>92</v>
      </c>
      <c r="I3" s="712"/>
      <c r="J3" s="712"/>
      <c r="K3" s="712"/>
      <c r="L3" s="712"/>
      <c r="M3" s="712"/>
      <c r="N3" s="712"/>
      <c r="O3" s="712"/>
      <c r="P3" s="712"/>
      <c r="Q3" s="712"/>
      <c r="R3" s="712"/>
      <c r="S3" s="493"/>
      <c r="T3" s="494" t="s">
        <v>93</v>
      </c>
      <c r="U3" s="494"/>
      <c r="V3" s="494"/>
      <c r="W3" s="495"/>
      <c r="X3" s="494"/>
      <c r="Y3" s="494"/>
      <c r="Z3" s="496"/>
      <c r="AA3" s="497"/>
      <c r="AB3" s="495" t="s">
        <v>94</v>
      </c>
      <c r="AC3" s="494"/>
      <c r="AD3" s="825" t="s">
        <v>427</v>
      </c>
      <c r="AE3" s="826"/>
      <c r="AF3" s="829" t="s">
        <v>428</v>
      </c>
      <c r="AG3" s="830"/>
      <c r="AH3" s="831"/>
    </row>
    <row r="4" spans="1:38" ht="20.100000000000001" customHeight="1">
      <c r="A4" s="711"/>
      <c r="B4" s="713"/>
      <c r="C4" s="22" t="s">
        <v>95</v>
      </c>
      <c r="D4" s="44" t="s">
        <v>96</v>
      </c>
      <c r="E4" s="44" t="s">
        <v>97</v>
      </c>
      <c r="F4" s="713"/>
      <c r="G4" s="713"/>
      <c r="H4" s="720" t="s">
        <v>98</v>
      </c>
      <c r="I4" s="720"/>
      <c r="J4" s="720" t="s">
        <v>55</v>
      </c>
      <c r="K4" s="720"/>
      <c r="L4" s="720"/>
      <c r="M4" s="720"/>
      <c r="N4" s="720" t="s">
        <v>56</v>
      </c>
      <c r="O4" s="720"/>
      <c r="P4" s="720"/>
      <c r="Q4" s="720"/>
      <c r="R4" s="720"/>
      <c r="S4" s="499" t="s">
        <v>99</v>
      </c>
      <c r="T4" s="500"/>
      <c r="U4" s="807" t="s">
        <v>55</v>
      </c>
      <c r="V4" s="807"/>
      <c r="W4" s="807"/>
      <c r="X4" s="807" t="s">
        <v>56</v>
      </c>
      <c r="Y4" s="807"/>
      <c r="Z4" s="807"/>
      <c r="AA4" s="501" t="s">
        <v>429</v>
      </c>
      <c r="AB4" s="501" t="s">
        <v>55</v>
      </c>
      <c r="AC4" s="501" t="s">
        <v>56</v>
      </c>
      <c r="AD4" s="827"/>
      <c r="AE4" s="828"/>
      <c r="AF4" s="832"/>
      <c r="AG4" s="833"/>
      <c r="AH4" s="834"/>
    </row>
    <row r="5" spans="1:38" ht="18" customHeight="1">
      <c r="A5" s="322" t="s">
        <v>343</v>
      </c>
      <c r="B5" s="105">
        <v>11</v>
      </c>
      <c r="C5" s="103">
        <f>SUM(D5:E5)</f>
        <v>372</v>
      </c>
      <c r="D5" s="167">
        <v>268</v>
      </c>
      <c r="E5" s="103">
        <v>104</v>
      </c>
      <c r="F5" s="141">
        <v>268</v>
      </c>
      <c r="G5" s="52">
        <v>16</v>
      </c>
      <c r="H5" s="47">
        <f>SUM(J5,N5)</f>
        <v>8481</v>
      </c>
      <c r="I5" s="52">
        <v>53</v>
      </c>
      <c r="J5" s="815">
        <v>4402</v>
      </c>
      <c r="K5" s="815"/>
      <c r="L5" s="815"/>
      <c r="M5" s="815"/>
      <c r="N5" s="815">
        <v>4079</v>
      </c>
      <c r="O5" s="815"/>
      <c r="P5" s="815"/>
      <c r="Q5" s="815"/>
      <c r="R5" s="815"/>
      <c r="S5" s="504">
        <f>SUM(U5,X5)</f>
        <v>331</v>
      </c>
      <c r="T5" s="505">
        <f>SUM(W5,Z5)</f>
        <v>13</v>
      </c>
      <c r="U5" s="816">
        <v>104</v>
      </c>
      <c r="V5" s="816"/>
      <c r="W5" s="506" t="s">
        <v>318</v>
      </c>
      <c r="X5" s="821">
        <v>227</v>
      </c>
      <c r="Y5" s="821"/>
      <c r="Z5" s="505">
        <v>13</v>
      </c>
      <c r="AA5" s="507">
        <f>SUM(AB5,AC5)</f>
        <v>37</v>
      </c>
      <c r="AB5" s="508">
        <v>1</v>
      </c>
      <c r="AC5" s="507">
        <v>36</v>
      </c>
      <c r="AD5" s="820">
        <f>H5/F5</f>
        <v>31.645522388059703</v>
      </c>
      <c r="AE5" s="820"/>
      <c r="AF5" s="837">
        <f>H5/S5</f>
        <v>25.622356495468278</v>
      </c>
      <c r="AG5" s="837"/>
      <c r="AH5" s="838"/>
    </row>
    <row r="6" spans="1:38" ht="18" customHeight="1">
      <c r="A6" s="154">
        <v>21</v>
      </c>
      <c r="B6" s="105">
        <v>11</v>
      </c>
      <c r="C6" s="103">
        <f>SUM(D6:E6)</f>
        <v>376</v>
      </c>
      <c r="D6" s="167">
        <v>273</v>
      </c>
      <c r="E6" s="103">
        <v>103</v>
      </c>
      <c r="F6" s="103">
        <v>273</v>
      </c>
      <c r="G6" s="52">
        <v>16</v>
      </c>
      <c r="H6" s="47">
        <f>SUM(J6,N6)</f>
        <v>8535</v>
      </c>
      <c r="I6" s="52">
        <v>55</v>
      </c>
      <c r="J6" s="723">
        <v>4392</v>
      </c>
      <c r="K6" s="723"/>
      <c r="L6" s="723"/>
      <c r="M6" s="723"/>
      <c r="N6" s="723">
        <v>4143</v>
      </c>
      <c r="O6" s="723"/>
      <c r="P6" s="723"/>
      <c r="Q6" s="723"/>
      <c r="R6" s="723"/>
      <c r="S6" s="509">
        <f>SUM(U6,X6)</f>
        <v>384</v>
      </c>
      <c r="T6" s="505">
        <f>SUM(W6,Z6)</f>
        <v>13</v>
      </c>
      <c r="U6" s="814">
        <v>119</v>
      </c>
      <c r="V6" s="814"/>
      <c r="W6" s="506" t="s">
        <v>318</v>
      </c>
      <c r="X6" s="793">
        <v>265</v>
      </c>
      <c r="Y6" s="793"/>
      <c r="Z6" s="505">
        <v>13</v>
      </c>
      <c r="AA6" s="507">
        <f>SUM(AB6,AC6)</f>
        <v>40</v>
      </c>
      <c r="AB6" s="510">
        <v>1</v>
      </c>
      <c r="AC6" s="510">
        <v>39</v>
      </c>
      <c r="AD6" s="822">
        <f>H6/F6</f>
        <v>31.263736263736263</v>
      </c>
      <c r="AE6" s="822"/>
      <c r="AF6" s="840">
        <f>H6/S6</f>
        <v>22.2265625</v>
      </c>
      <c r="AG6" s="840"/>
      <c r="AH6" s="841"/>
    </row>
    <row r="7" spans="1:38" ht="18" customHeight="1">
      <c r="A7" s="154">
        <v>22</v>
      </c>
      <c r="B7" s="105">
        <v>11</v>
      </c>
      <c r="C7" s="103">
        <f>SUM(D7:E7)</f>
        <v>375</v>
      </c>
      <c r="D7" s="167">
        <v>277</v>
      </c>
      <c r="E7" s="103">
        <v>98</v>
      </c>
      <c r="F7" s="103">
        <v>277</v>
      </c>
      <c r="G7" s="52">
        <v>17</v>
      </c>
      <c r="H7" s="103">
        <f>SUM(J7,N7)</f>
        <v>8484</v>
      </c>
      <c r="I7" s="52">
        <v>63</v>
      </c>
      <c r="J7" s="723">
        <v>4369</v>
      </c>
      <c r="K7" s="723"/>
      <c r="L7" s="723"/>
      <c r="M7" s="723"/>
      <c r="N7" s="723">
        <v>4115</v>
      </c>
      <c r="O7" s="723"/>
      <c r="P7" s="723"/>
      <c r="Q7" s="723"/>
      <c r="R7" s="723"/>
      <c r="S7" s="510">
        <f>SUM(U7,X7)</f>
        <v>386</v>
      </c>
      <c r="T7" s="505">
        <f>SUM(W7,Z7)</f>
        <v>15</v>
      </c>
      <c r="U7" s="814">
        <v>113</v>
      </c>
      <c r="V7" s="814"/>
      <c r="W7" s="506" t="s">
        <v>318</v>
      </c>
      <c r="X7" s="793">
        <v>273</v>
      </c>
      <c r="Y7" s="793"/>
      <c r="Z7" s="505">
        <v>15</v>
      </c>
      <c r="AA7" s="510">
        <f>SUM(AB7,AC7)</f>
        <v>50</v>
      </c>
      <c r="AB7" s="510">
        <v>4</v>
      </c>
      <c r="AC7" s="510">
        <v>46</v>
      </c>
      <c r="AD7" s="839">
        <f>H7/F7</f>
        <v>30.628158844765341</v>
      </c>
      <c r="AE7" s="839"/>
      <c r="AF7" s="839">
        <f>H7/S7</f>
        <v>21.979274611398964</v>
      </c>
      <c r="AG7" s="839"/>
      <c r="AH7" s="842"/>
    </row>
    <row r="8" spans="1:38" ht="18" customHeight="1">
      <c r="A8" s="154">
        <v>23</v>
      </c>
      <c r="B8" s="103">
        <v>11</v>
      </c>
      <c r="C8" s="103">
        <f>SUM(D8:E8)</f>
        <v>380</v>
      </c>
      <c r="D8" s="167">
        <v>280</v>
      </c>
      <c r="E8" s="103">
        <v>100</v>
      </c>
      <c r="F8" s="103">
        <v>280</v>
      </c>
      <c r="G8" s="52">
        <v>20</v>
      </c>
      <c r="H8" s="103">
        <f>SUM(J8,N8)</f>
        <v>8361</v>
      </c>
      <c r="I8" s="52">
        <v>90</v>
      </c>
      <c r="J8" s="723">
        <v>4303</v>
      </c>
      <c r="K8" s="723"/>
      <c r="L8" s="723"/>
      <c r="M8" s="723"/>
      <c r="N8" s="723">
        <v>4058</v>
      </c>
      <c r="O8" s="723"/>
      <c r="P8" s="723"/>
      <c r="Q8" s="723"/>
      <c r="R8" s="723"/>
      <c r="S8" s="510">
        <f>SUM(U8,X8)</f>
        <v>385</v>
      </c>
      <c r="T8" s="505">
        <f>SUM(W8,Z8)</f>
        <v>14</v>
      </c>
      <c r="U8" s="814">
        <v>118</v>
      </c>
      <c r="V8" s="814"/>
      <c r="W8" s="506" t="s">
        <v>318</v>
      </c>
      <c r="X8" s="793">
        <v>267</v>
      </c>
      <c r="Y8" s="793"/>
      <c r="Z8" s="505">
        <v>14</v>
      </c>
      <c r="AA8" s="510">
        <f>SUM(AB8,AC8)</f>
        <v>55</v>
      </c>
      <c r="AB8" s="510">
        <v>3</v>
      </c>
      <c r="AC8" s="510">
        <v>52</v>
      </c>
      <c r="AD8" s="839">
        <f>H8/F8</f>
        <v>29.860714285714284</v>
      </c>
      <c r="AE8" s="839"/>
      <c r="AF8" s="839">
        <f>H8/S8</f>
        <v>21.716883116883118</v>
      </c>
      <c r="AG8" s="839"/>
      <c r="AH8" s="842"/>
    </row>
    <row r="9" spans="1:38" ht="18" customHeight="1">
      <c r="A9" s="356">
        <v>24</v>
      </c>
      <c r="B9" s="469">
        <v>11</v>
      </c>
      <c r="C9" s="142">
        <f>SUM(D9:E9)</f>
        <v>382</v>
      </c>
      <c r="D9" s="142">
        <f t="shared" ref="D9:I9" si="0">SUM(D11:D21)</f>
        <v>281</v>
      </c>
      <c r="E9" s="142">
        <f t="shared" si="0"/>
        <v>101</v>
      </c>
      <c r="F9" s="470">
        <f t="shared" si="0"/>
        <v>280</v>
      </c>
      <c r="G9" s="471">
        <f t="shared" si="0"/>
        <v>23</v>
      </c>
      <c r="H9" s="472">
        <f t="shared" si="0"/>
        <v>8242</v>
      </c>
      <c r="I9" s="473">
        <f t="shared" si="0"/>
        <v>113</v>
      </c>
      <c r="J9" s="818">
        <f>SUM(J11:K21)</f>
        <v>4274</v>
      </c>
      <c r="K9" s="818"/>
      <c r="L9" s="818"/>
      <c r="M9" s="818"/>
      <c r="N9" s="818">
        <f>SUM(N11:P21)</f>
        <v>3968</v>
      </c>
      <c r="O9" s="818"/>
      <c r="P9" s="818"/>
      <c r="Q9" s="818"/>
      <c r="R9" s="818"/>
      <c r="S9" s="511">
        <f>SUM(S11:S21)</f>
        <v>390</v>
      </c>
      <c r="T9" s="512">
        <f>SUM(T11:T21)</f>
        <v>15</v>
      </c>
      <c r="U9" s="819">
        <f>SUM(U11:V21)</f>
        <v>123</v>
      </c>
      <c r="V9" s="819"/>
      <c r="W9" s="506" t="s">
        <v>318</v>
      </c>
      <c r="X9" s="823">
        <f>SUM(X11:Y21)</f>
        <v>267</v>
      </c>
      <c r="Y9" s="823"/>
      <c r="Z9" s="513">
        <f>SUM(Z11:Z21)</f>
        <v>15</v>
      </c>
      <c r="AA9" s="514">
        <f>SUM(AA11:AA21)</f>
        <v>59</v>
      </c>
      <c r="AB9" s="515">
        <f>SUM(AB11:AB21)</f>
        <v>4</v>
      </c>
      <c r="AC9" s="514">
        <f>SUM(AC11:AC21)</f>
        <v>55</v>
      </c>
      <c r="AD9" s="844">
        <f>H9/F9</f>
        <v>29.435714285714287</v>
      </c>
      <c r="AE9" s="844"/>
      <c r="AF9" s="796">
        <f>H9/S9</f>
        <v>21.133333333333333</v>
      </c>
      <c r="AG9" s="796"/>
      <c r="AH9" s="845"/>
    </row>
    <row r="10" spans="1:38" ht="18" customHeight="1">
      <c r="A10" s="169"/>
      <c r="B10" s="168"/>
      <c r="C10" s="72"/>
      <c r="D10" s="72"/>
      <c r="E10" s="72"/>
      <c r="F10" s="53"/>
      <c r="G10" s="77"/>
      <c r="H10" s="53"/>
      <c r="I10" s="77"/>
      <c r="J10" s="817"/>
      <c r="K10" s="817"/>
      <c r="L10" s="26"/>
      <c r="M10" s="54"/>
      <c r="N10" s="817"/>
      <c r="O10" s="817"/>
      <c r="P10" s="817"/>
      <c r="Q10" s="55"/>
      <c r="R10" s="55"/>
      <c r="S10" s="502"/>
      <c r="T10" s="518"/>
      <c r="U10" s="519"/>
      <c r="V10" s="516"/>
      <c r="W10" s="518"/>
      <c r="X10" s="502"/>
      <c r="Y10" s="520"/>
      <c r="Z10" s="518"/>
      <c r="AA10" s="521"/>
      <c r="AB10" s="521"/>
      <c r="AC10" s="521"/>
      <c r="AD10" s="521"/>
      <c r="AE10" s="521"/>
      <c r="AF10" s="521"/>
      <c r="AG10" s="843"/>
      <c r="AH10" s="843"/>
    </row>
    <row r="11" spans="1:38" ht="18" customHeight="1">
      <c r="A11" s="154" t="s">
        <v>101</v>
      </c>
      <c r="B11" s="168">
        <v>1</v>
      </c>
      <c r="C11" s="320">
        <f t="shared" ref="C11:C21" si="1">SUM(D11:E11)</f>
        <v>33</v>
      </c>
      <c r="D11" s="320">
        <v>21</v>
      </c>
      <c r="E11" s="320">
        <v>12</v>
      </c>
      <c r="F11" s="474">
        <v>21</v>
      </c>
      <c r="G11" s="52">
        <v>1</v>
      </c>
      <c r="H11" s="475">
        <f>SUM(J11,N11)</f>
        <v>627</v>
      </c>
      <c r="I11" s="476">
        <v>4</v>
      </c>
      <c r="J11" s="792">
        <v>328</v>
      </c>
      <c r="K11" s="792"/>
      <c r="L11" s="792"/>
      <c r="M11" s="792"/>
      <c r="N11" s="792">
        <v>299</v>
      </c>
      <c r="O11" s="792"/>
      <c r="P11" s="792"/>
      <c r="Q11" s="792"/>
      <c r="R11" s="792"/>
      <c r="S11" s="502">
        <f>SUM(U11,X11)</f>
        <v>31</v>
      </c>
      <c r="T11" s="522">
        <f>SUM(W11,Z11)</f>
        <v>1</v>
      </c>
      <c r="U11" s="811">
        <v>9</v>
      </c>
      <c r="V11" s="811"/>
      <c r="W11" s="506" t="s">
        <v>318</v>
      </c>
      <c r="X11" s="812">
        <v>22</v>
      </c>
      <c r="Y11" s="812"/>
      <c r="Z11" s="503">
        <v>1</v>
      </c>
      <c r="AA11" s="521">
        <f t="shared" ref="AA11:AA21" si="2">SUM(AB11,AC11)</f>
        <v>4</v>
      </c>
      <c r="AB11" s="523">
        <v>0</v>
      </c>
      <c r="AC11" s="521">
        <v>4</v>
      </c>
      <c r="AD11" s="835">
        <f>H11/F11</f>
        <v>29.857142857142858</v>
      </c>
      <c r="AE11" s="835"/>
      <c r="AF11" s="835">
        <f>H11/S11</f>
        <v>20.225806451612904</v>
      </c>
      <c r="AG11" s="835"/>
      <c r="AH11" s="836"/>
    </row>
    <row r="12" spans="1:38" ht="18" customHeight="1">
      <c r="A12" s="154" t="s">
        <v>102</v>
      </c>
      <c r="B12" s="168">
        <v>1</v>
      </c>
      <c r="C12" s="320">
        <f t="shared" si="1"/>
        <v>32</v>
      </c>
      <c r="D12" s="320">
        <v>24</v>
      </c>
      <c r="E12" s="320">
        <v>8</v>
      </c>
      <c r="F12" s="474">
        <v>24</v>
      </c>
      <c r="G12" s="52">
        <v>3</v>
      </c>
      <c r="H12" s="475">
        <f t="shared" ref="H12:H21" si="3">SUM(J12,N12)</f>
        <v>682</v>
      </c>
      <c r="I12" s="476">
        <v>15</v>
      </c>
      <c r="J12" s="792">
        <v>357</v>
      </c>
      <c r="K12" s="792"/>
      <c r="L12" s="792"/>
      <c r="M12" s="792"/>
      <c r="N12" s="792">
        <v>325</v>
      </c>
      <c r="O12" s="792"/>
      <c r="P12" s="792"/>
      <c r="Q12" s="792"/>
      <c r="R12" s="792"/>
      <c r="S12" s="502">
        <f t="shared" ref="S12:S21" si="4">SUM(U12,X12)</f>
        <v>34</v>
      </c>
      <c r="T12" s="522">
        <f t="shared" ref="T12:T21" si="5">SUM(W12,Z12)</f>
        <v>1</v>
      </c>
      <c r="U12" s="811">
        <v>13</v>
      </c>
      <c r="V12" s="811"/>
      <c r="W12" s="506" t="s">
        <v>318</v>
      </c>
      <c r="X12" s="812">
        <v>21</v>
      </c>
      <c r="Y12" s="812"/>
      <c r="Z12" s="503">
        <v>1</v>
      </c>
      <c r="AA12" s="521">
        <f t="shared" si="2"/>
        <v>8</v>
      </c>
      <c r="AB12" s="523">
        <v>0</v>
      </c>
      <c r="AC12" s="521">
        <v>8</v>
      </c>
      <c r="AD12" s="835">
        <f t="shared" ref="AD12:AD21" si="6">H12/F12</f>
        <v>28.416666666666668</v>
      </c>
      <c r="AE12" s="835"/>
      <c r="AF12" s="835">
        <f t="shared" ref="AF12:AF21" si="7">H12/S12</f>
        <v>20.058823529411764</v>
      </c>
      <c r="AG12" s="835"/>
      <c r="AH12" s="836"/>
    </row>
    <row r="13" spans="1:38" ht="18" customHeight="1">
      <c r="A13" s="154" t="s">
        <v>103</v>
      </c>
      <c r="B13" s="168">
        <v>1</v>
      </c>
      <c r="C13" s="320">
        <f t="shared" si="1"/>
        <v>33</v>
      </c>
      <c r="D13" s="320">
        <v>25</v>
      </c>
      <c r="E13" s="320">
        <v>8</v>
      </c>
      <c r="F13" s="474">
        <v>25</v>
      </c>
      <c r="G13" s="52">
        <v>3</v>
      </c>
      <c r="H13" s="475">
        <f t="shared" si="3"/>
        <v>724</v>
      </c>
      <c r="I13" s="476">
        <v>12</v>
      </c>
      <c r="J13" s="792">
        <v>374</v>
      </c>
      <c r="K13" s="792"/>
      <c r="L13" s="792"/>
      <c r="M13" s="792"/>
      <c r="N13" s="792">
        <v>350</v>
      </c>
      <c r="O13" s="792"/>
      <c r="P13" s="792"/>
      <c r="Q13" s="792"/>
      <c r="R13" s="792"/>
      <c r="S13" s="502">
        <f t="shared" si="4"/>
        <v>33</v>
      </c>
      <c r="T13" s="522">
        <f t="shared" si="5"/>
        <v>1</v>
      </c>
      <c r="U13" s="811">
        <v>12</v>
      </c>
      <c r="V13" s="811"/>
      <c r="W13" s="506" t="s">
        <v>318</v>
      </c>
      <c r="X13" s="812">
        <v>21</v>
      </c>
      <c r="Y13" s="812"/>
      <c r="Z13" s="503">
        <v>1</v>
      </c>
      <c r="AA13" s="521">
        <f t="shared" si="2"/>
        <v>4</v>
      </c>
      <c r="AB13" s="523">
        <v>0</v>
      </c>
      <c r="AC13" s="521">
        <v>4</v>
      </c>
      <c r="AD13" s="835">
        <f t="shared" si="6"/>
        <v>28.96</v>
      </c>
      <c r="AE13" s="835"/>
      <c r="AF13" s="835">
        <f t="shared" si="7"/>
        <v>21.939393939393938</v>
      </c>
      <c r="AG13" s="835"/>
      <c r="AH13" s="836"/>
    </row>
    <row r="14" spans="1:38" ht="18" customHeight="1">
      <c r="A14" s="154" t="s">
        <v>104</v>
      </c>
      <c r="B14" s="168">
        <v>1</v>
      </c>
      <c r="C14" s="320">
        <f t="shared" si="1"/>
        <v>43</v>
      </c>
      <c r="D14" s="320">
        <v>35</v>
      </c>
      <c r="E14" s="320">
        <v>8</v>
      </c>
      <c r="F14" s="474">
        <v>35</v>
      </c>
      <c r="G14" s="52">
        <v>2</v>
      </c>
      <c r="H14" s="475">
        <f t="shared" si="3"/>
        <v>1063</v>
      </c>
      <c r="I14" s="476">
        <v>10</v>
      </c>
      <c r="J14" s="792">
        <v>522</v>
      </c>
      <c r="K14" s="792"/>
      <c r="L14" s="792"/>
      <c r="M14" s="792"/>
      <c r="N14" s="792">
        <v>541</v>
      </c>
      <c r="O14" s="792"/>
      <c r="P14" s="792"/>
      <c r="Q14" s="792"/>
      <c r="R14" s="792"/>
      <c r="S14" s="502">
        <f t="shared" si="4"/>
        <v>51</v>
      </c>
      <c r="T14" s="522">
        <f t="shared" si="5"/>
        <v>2</v>
      </c>
      <c r="U14" s="811">
        <v>16</v>
      </c>
      <c r="V14" s="811"/>
      <c r="W14" s="506" t="s">
        <v>318</v>
      </c>
      <c r="X14" s="812">
        <v>35</v>
      </c>
      <c r="Y14" s="812"/>
      <c r="Z14" s="503">
        <v>2</v>
      </c>
      <c r="AA14" s="521">
        <f t="shared" si="2"/>
        <v>4</v>
      </c>
      <c r="AB14" s="523">
        <v>0</v>
      </c>
      <c r="AC14" s="523">
        <v>4</v>
      </c>
      <c r="AD14" s="835">
        <f t="shared" si="6"/>
        <v>30.37142857142857</v>
      </c>
      <c r="AE14" s="835"/>
      <c r="AF14" s="835">
        <f t="shared" si="7"/>
        <v>20.843137254901961</v>
      </c>
      <c r="AG14" s="835"/>
      <c r="AH14" s="836"/>
    </row>
    <row r="15" spans="1:38" ht="18" customHeight="1">
      <c r="A15" s="154" t="s">
        <v>105</v>
      </c>
      <c r="B15" s="168">
        <v>1</v>
      </c>
      <c r="C15" s="320">
        <f t="shared" si="1"/>
        <v>30</v>
      </c>
      <c r="D15" s="320">
        <v>21</v>
      </c>
      <c r="E15" s="320">
        <v>9</v>
      </c>
      <c r="F15" s="474">
        <v>21</v>
      </c>
      <c r="G15" s="52">
        <v>3</v>
      </c>
      <c r="H15" s="475">
        <f t="shared" si="3"/>
        <v>577</v>
      </c>
      <c r="I15" s="476">
        <v>16</v>
      </c>
      <c r="J15" s="792">
        <v>288</v>
      </c>
      <c r="K15" s="792"/>
      <c r="L15" s="792"/>
      <c r="M15" s="792"/>
      <c r="N15" s="792">
        <v>289</v>
      </c>
      <c r="O15" s="792"/>
      <c r="P15" s="792"/>
      <c r="Q15" s="792"/>
      <c r="R15" s="792"/>
      <c r="S15" s="502">
        <f t="shared" si="4"/>
        <v>28</v>
      </c>
      <c r="T15" s="522">
        <f t="shared" si="5"/>
        <v>1</v>
      </c>
      <c r="U15" s="811">
        <v>8</v>
      </c>
      <c r="V15" s="811"/>
      <c r="W15" s="506" t="s">
        <v>318</v>
      </c>
      <c r="X15" s="812">
        <v>20</v>
      </c>
      <c r="Y15" s="812"/>
      <c r="Z15" s="503">
        <v>1</v>
      </c>
      <c r="AA15" s="521">
        <f t="shared" si="2"/>
        <v>6</v>
      </c>
      <c r="AB15" s="523">
        <v>0</v>
      </c>
      <c r="AC15" s="521">
        <v>6</v>
      </c>
      <c r="AD15" s="835">
        <f t="shared" si="6"/>
        <v>27.476190476190474</v>
      </c>
      <c r="AE15" s="835"/>
      <c r="AF15" s="835">
        <f t="shared" si="7"/>
        <v>20.607142857142858</v>
      </c>
      <c r="AG15" s="835"/>
      <c r="AH15" s="836"/>
    </row>
    <row r="16" spans="1:38" ht="18" customHeight="1">
      <c r="A16" s="154" t="s">
        <v>106</v>
      </c>
      <c r="B16" s="168">
        <v>1</v>
      </c>
      <c r="C16" s="320">
        <f t="shared" si="1"/>
        <v>44</v>
      </c>
      <c r="D16" s="320">
        <v>34</v>
      </c>
      <c r="E16" s="320">
        <v>10</v>
      </c>
      <c r="F16" s="474">
        <v>34</v>
      </c>
      <c r="G16" s="52">
        <v>2</v>
      </c>
      <c r="H16" s="475">
        <f t="shared" si="3"/>
        <v>1038</v>
      </c>
      <c r="I16" s="476">
        <v>14</v>
      </c>
      <c r="J16" s="792">
        <v>554</v>
      </c>
      <c r="K16" s="792"/>
      <c r="L16" s="792"/>
      <c r="M16" s="792"/>
      <c r="N16" s="792">
        <v>484</v>
      </c>
      <c r="O16" s="792"/>
      <c r="P16" s="792"/>
      <c r="Q16" s="792"/>
      <c r="R16" s="792"/>
      <c r="S16" s="502">
        <f t="shared" si="4"/>
        <v>45</v>
      </c>
      <c r="T16" s="522">
        <f t="shared" si="5"/>
        <v>3</v>
      </c>
      <c r="U16" s="811">
        <v>12</v>
      </c>
      <c r="V16" s="811"/>
      <c r="W16" s="506" t="s">
        <v>318</v>
      </c>
      <c r="X16" s="812">
        <v>33</v>
      </c>
      <c r="Y16" s="812"/>
      <c r="Z16" s="503">
        <v>3</v>
      </c>
      <c r="AA16" s="521">
        <f t="shared" si="2"/>
        <v>5</v>
      </c>
      <c r="AB16" s="523">
        <v>1</v>
      </c>
      <c r="AC16" s="521">
        <v>4</v>
      </c>
      <c r="AD16" s="835">
        <f t="shared" si="6"/>
        <v>30.529411764705884</v>
      </c>
      <c r="AE16" s="835"/>
      <c r="AF16" s="835">
        <f t="shared" si="7"/>
        <v>23.066666666666666</v>
      </c>
      <c r="AG16" s="835"/>
      <c r="AH16" s="836"/>
    </row>
    <row r="17" spans="1:38" ht="18" customHeight="1">
      <c r="A17" s="154" t="s">
        <v>107</v>
      </c>
      <c r="B17" s="168">
        <v>1</v>
      </c>
      <c r="C17" s="320">
        <f t="shared" si="1"/>
        <v>30</v>
      </c>
      <c r="D17" s="320">
        <v>22</v>
      </c>
      <c r="E17" s="320">
        <v>8</v>
      </c>
      <c r="F17" s="474">
        <v>22</v>
      </c>
      <c r="G17" s="52">
        <v>2</v>
      </c>
      <c r="H17" s="475">
        <f t="shared" si="3"/>
        <v>659</v>
      </c>
      <c r="I17" s="476">
        <v>8</v>
      </c>
      <c r="J17" s="792">
        <v>351</v>
      </c>
      <c r="K17" s="792"/>
      <c r="L17" s="792"/>
      <c r="M17" s="792"/>
      <c r="N17" s="792">
        <v>308</v>
      </c>
      <c r="O17" s="792"/>
      <c r="P17" s="792"/>
      <c r="Q17" s="792"/>
      <c r="R17" s="792"/>
      <c r="S17" s="502">
        <f t="shared" si="4"/>
        <v>33</v>
      </c>
      <c r="T17" s="522">
        <f t="shared" si="5"/>
        <v>1</v>
      </c>
      <c r="U17" s="811">
        <v>10</v>
      </c>
      <c r="V17" s="811"/>
      <c r="W17" s="506" t="s">
        <v>318</v>
      </c>
      <c r="X17" s="812">
        <v>23</v>
      </c>
      <c r="Y17" s="812"/>
      <c r="Z17" s="503">
        <v>1</v>
      </c>
      <c r="AA17" s="521">
        <f t="shared" si="2"/>
        <v>4</v>
      </c>
      <c r="AB17" s="523">
        <v>0</v>
      </c>
      <c r="AC17" s="521">
        <v>4</v>
      </c>
      <c r="AD17" s="835">
        <f t="shared" si="6"/>
        <v>29.954545454545453</v>
      </c>
      <c r="AE17" s="835"/>
      <c r="AF17" s="835">
        <f t="shared" si="7"/>
        <v>19.969696969696969</v>
      </c>
      <c r="AG17" s="835"/>
      <c r="AH17" s="836"/>
    </row>
    <row r="18" spans="1:38" ht="18" customHeight="1">
      <c r="A18" s="154" t="s">
        <v>108</v>
      </c>
      <c r="B18" s="168">
        <v>1</v>
      </c>
      <c r="C18" s="320">
        <f t="shared" si="1"/>
        <v>39</v>
      </c>
      <c r="D18" s="320">
        <v>29</v>
      </c>
      <c r="E18" s="320">
        <v>10</v>
      </c>
      <c r="F18" s="474">
        <v>29</v>
      </c>
      <c r="G18" s="52">
        <v>2</v>
      </c>
      <c r="H18" s="475">
        <f t="shared" si="3"/>
        <v>872</v>
      </c>
      <c r="I18" s="476">
        <v>8</v>
      </c>
      <c r="J18" s="792">
        <v>476</v>
      </c>
      <c r="K18" s="792"/>
      <c r="L18" s="792"/>
      <c r="M18" s="792"/>
      <c r="N18" s="792">
        <v>396</v>
      </c>
      <c r="O18" s="792"/>
      <c r="P18" s="792"/>
      <c r="Q18" s="792"/>
      <c r="R18" s="792"/>
      <c r="S18" s="502">
        <f t="shared" si="4"/>
        <v>41</v>
      </c>
      <c r="T18" s="522">
        <f t="shared" si="5"/>
        <v>2</v>
      </c>
      <c r="U18" s="811">
        <v>12</v>
      </c>
      <c r="V18" s="811"/>
      <c r="W18" s="506" t="s">
        <v>318</v>
      </c>
      <c r="X18" s="812">
        <v>29</v>
      </c>
      <c r="Y18" s="812"/>
      <c r="Z18" s="503">
        <v>2</v>
      </c>
      <c r="AA18" s="521">
        <f t="shared" si="2"/>
        <v>9</v>
      </c>
      <c r="AB18" s="523">
        <v>1</v>
      </c>
      <c r="AC18" s="521">
        <v>8</v>
      </c>
      <c r="AD18" s="835">
        <f t="shared" si="6"/>
        <v>30.068965517241381</v>
      </c>
      <c r="AE18" s="835"/>
      <c r="AF18" s="835">
        <f t="shared" si="7"/>
        <v>21.26829268292683</v>
      </c>
      <c r="AG18" s="835"/>
      <c r="AH18" s="836"/>
    </row>
    <row r="19" spans="1:38" ht="18" customHeight="1">
      <c r="A19" s="154" t="s">
        <v>109</v>
      </c>
      <c r="B19" s="168">
        <v>1</v>
      </c>
      <c r="C19" s="320">
        <f t="shared" si="1"/>
        <v>35</v>
      </c>
      <c r="D19" s="320">
        <v>26</v>
      </c>
      <c r="E19" s="320">
        <v>9</v>
      </c>
      <c r="F19" s="474">
        <v>26</v>
      </c>
      <c r="G19" s="52">
        <v>2</v>
      </c>
      <c r="H19" s="475">
        <f t="shared" si="3"/>
        <v>770</v>
      </c>
      <c r="I19" s="476">
        <v>12</v>
      </c>
      <c r="J19" s="792">
        <v>405</v>
      </c>
      <c r="K19" s="792"/>
      <c r="L19" s="792"/>
      <c r="M19" s="792"/>
      <c r="N19" s="792">
        <v>365</v>
      </c>
      <c r="O19" s="792"/>
      <c r="P19" s="792"/>
      <c r="Q19" s="792"/>
      <c r="R19" s="792"/>
      <c r="S19" s="502">
        <f t="shared" si="4"/>
        <v>35</v>
      </c>
      <c r="T19" s="522">
        <f t="shared" si="5"/>
        <v>1</v>
      </c>
      <c r="U19" s="811">
        <v>11</v>
      </c>
      <c r="V19" s="811"/>
      <c r="W19" s="506" t="s">
        <v>318</v>
      </c>
      <c r="X19" s="812">
        <v>24</v>
      </c>
      <c r="Y19" s="812"/>
      <c r="Z19" s="503">
        <v>1</v>
      </c>
      <c r="AA19" s="521">
        <f t="shared" si="2"/>
        <v>4</v>
      </c>
      <c r="AB19" s="523">
        <v>0</v>
      </c>
      <c r="AC19" s="521">
        <v>4</v>
      </c>
      <c r="AD19" s="835">
        <f t="shared" si="6"/>
        <v>29.615384615384617</v>
      </c>
      <c r="AE19" s="835"/>
      <c r="AF19" s="835">
        <f t="shared" si="7"/>
        <v>22</v>
      </c>
      <c r="AG19" s="835"/>
      <c r="AH19" s="836"/>
    </row>
    <row r="20" spans="1:38" ht="18" customHeight="1">
      <c r="A20" s="154" t="s">
        <v>110</v>
      </c>
      <c r="B20" s="168">
        <v>1</v>
      </c>
      <c r="C20" s="320">
        <f t="shared" si="1"/>
        <v>33</v>
      </c>
      <c r="D20" s="320">
        <v>25</v>
      </c>
      <c r="E20" s="320">
        <v>8</v>
      </c>
      <c r="F20" s="474">
        <v>25</v>
      </c>
      <c r="G20" s="52">
        <v>2</v>
      </c>
      <c r="H20" s="475">
        <f t="shared" si="3"/>
        <v>692</v>
      </c>
      <c r="I20" s="476">
        <v>11</v>
      </c>
      <c r="J20" s="792">
        <v>348</v>
      </c>
      <c r="K20" s="792"/>
      <c r="L20" s="792"/>
      <c r="M20" s="792"/>
      <c r="N20" s="792">
        <v>344</v>
      </c>
      <c r="O20" s="792"/>
      <c r="P20" s="792"/>
      <c r="Q20" s="792"/>
      <c r="R20" s="792"/>
      <c r="S20" s="502">
        <f t="shared" si="4"/>
        <v>34</v>
      </c>
      <c r="T20" s="522">
        <f t="shared" si="5"/>
        <v>1</v>
      </c>
      <c r="U20" s="811">
        <v>11</v>
      </c>
      <c r="V20" s="811"/>
      <c r="W20" s="506" t="s">
        <v>318</v>
      </c>
      <c r="X20" s="812">
        <v>23</v>
      </c>
      <c r="Y20" s="812"/>
      <c r="Z20" s="503">
        <v>1</v>
      </c>
      <c r="AA20" s="521">
        <f t="shared" si="2"/>
        <v>7</v>
      </c>
      <c r="AB20" s="523">
        <v>2</v>
      </c>
      <c r="AC20" s="521">
        <v>5</v>
      </c>
      <c r="AD20" s="835">
        <f t="shared" si="6"/>
        <v>27.68</v>
      </c>
      <c r="AE20" s="835"/>
      <c r="AF20" s="835">
        <f>H20/S20</f>
        <v>20.352941176470587</v>
      </c>
      <c r="AG20" s="835"/>
      <c r="AH20" s="836"/>
    </row>
    <row r="21" spans="1:38" ht="18" customHeight="1" thickBot="1">
      <c r="A21" s="161" t="s">
        <v>111</v>
      </c>
      <c r="B21" s="170">
        <v>1</v>
      </c>
      <c r="C21" s="321">
        <f t="shared" si="1"/>
        <v>30</v>
      </c>
      <c r="D21" s="321">
        <v>19</v>
      </c>
      <c r="E21" s="321">
        <v>11</v>
      </c>
      <c r="F21" s="477">
        <v>18</v>
      </c>
      <c r="G21" s="478">
        <v>1</v>
      </c>
      <c r="H21" s="479">
        <f t="shared" si="3"/>
        <v>538</v>
      </c>
      <c r="I21" s="480">
        <v>3</v>
      </c>
      <c r="J21" s="803">
        <v>271</v>
      </c>
      <c r="K21" s="803"/>
      <c r="L21" s="803"/>
      <c r="M21" s="803"/>
      <c r="N21" s="803">
        <v>267</v>
      </c>
      <c r="O21" s="803"/>
      <c r="P21" s="803"/>
      <c r="Q21" s="803"/>
      <c r="R21" s="803"/>
      <c r="S21" s="502">
        <f t="shared" si="4"/>
        <v>25</v>
      </c>
      <c r="T21" s="524">
        <f t="shared" si="5"/>
        <v>1</v>
      </c>
      <c r="U21" s="804">
        <v>9</v>
      </c>
      <c r="V21" s="804"/>
      <c r="W21" s="525" t="s">
        <v>318</v>
      </c>
      <c r="X21" s="849">
        <v>16</v>
      </c>
      <c r="Y21" s="849"/>
      <c r="Z21" s="526">
        <v>1</v>
      </c>
      <c r="AA21" s="527">
        <f t="shared" si="2"/>
        <v>4</v>
      </c>
      <c r="AB21" s="528">
        <v>0</v>
      </c>
      <c r="AC21" s="527">
        <v>4</v>
      </c>
      <c r="AD21" s="846">
        <f t="shared" si="6"/>
        <v>29.888888888888889</v>
      </c>
      <c r="AE21" s="846"/>
      <c r="AF21" s="847">
        <f t="shared" si="7"/>
        <v>21.52</v>
      </c>
      <c r="AG21" s="847"/>
      <c r="AH21" s="848"/>
    </row>
    <row r="22" spans="1:38" ht="15" customHeight="1">
      <c r="A22" s="2" t="s">
        <v>398</v>
      </c>
      <c r="B22" s="2"/>
      <c r="C22" s="2"/>
      <c r="D22" s="2"/>
      <c r="E22" s="2"/>
      <c r="F22" s="2"/>
      <c r="G22" s="40"/>
      <c r="H22" s="2"/>
      <c r="I22" s="2"/>
      <c r="J22" s="2"/>
      <c r="K22" s="2"/>
      <c r="L22" s="2"/>
      <c r="M22" s="2"/>
      <c r="N22" s="2"/>
      <c r="O22" s="2"/>
      <c r="P22" s="2"/>
      <c r="Q22" s="2"/>
      <c r="R22" s="2"/>
      <c r="S22" s="529" t="s">
        <v>431</v>
      </c>
      <c r="T22" s="490" t="s">
        <v>392</v>
      </c>
      <c r="U22" s="490"/>
      <c r="V22" s="490"/>
      <c r="W22" s="490"/>
      <c r="X22" s="490"/>
      <c r="Y22" s="490"/>
      <c r="Z22" s="490"/>
      <c r="AA22" s="490"/>
      <c r="AB22" s="490"/>
      <c r="AC22" s="490"/>
      <c r="AD22" s="490"/>
      <c r="AE22" s="490"/>
      <c r="AF22" s="490"/>
      <c r="AG22" s="530"/>
      <c r="AH22" s="519" t="s">
        <v>400</v>
      </c>
    </row>
    <row r="23" spans="1:38" ht="15" customHeight="1">
      <c r="A23" s="483" t="s">
        <v>397</v>
      </c>
      <c r="B23" s="2"/>
      <c r="C23" s="2"/>
      <c r="D23" s="2"/>
      <c r="E23" s="2"/>
      <c r="F23" s="2"/>
      <c r="G23" s="40"/>
      <c r="H23" s="2"/>
      <c r="I23" s="2"/>
      <c r="J23" s="2"/>
      <c r="K23" s="2"/>
      <c r="L23" s="2"/>
      <c r="M23" s="2"/>
      <c r="N23" s="2"/>
      <c r="O23" s="2"/>
      <c r="P23" s="2"/>
      <c r="Q23" s="2"/>
      <c r="R23" s="2"/>
      <c r="S23" s="490"/>
      <c r="T23" s="490"/>
      <c r="U23" s="490"/>
      <c r="V23" s="490"/>
      <c r="W23" s="490"/>
      <c r="X23" s="490"/>
      <c r="Y23" s="490"/>
      <c r="Z23" s="490"/>
      <c r="AA23" s="490"/>
      <c r="AB23" s="490"/>
      <c r="AC23" s="490"/>
      <c r="AD23" s="490"/>
      <c r="AE23" s="490"/>
      <c r="AF23" s="490"/>
      <c r="AG23" s="490"/>
      <c r="AH23" s="492" t="s">
        <v>399</v>
      </c>
    </row>
    <row r="24" spans="1:38" ht="15" customHeight="1">
      <c r="A24" s="2"/>
      <c r="B24" s="2"/>
      <c r="C24" s="2"/>
      <c r="D24" s="2"/>
      <c r="E24" s="2"/>
      <c r="F24" s="2"/>
      <c r="G24" s="40"/>
      <c r="H24" s="2"/>
      <c r="I24" s="2"/>
      <c r="J24" s="2"/>
      <c r="K24" s="2"/>
      <c r="L24" s="2"/>
      <c r="M24" s="2"/>
      <c r="N24" s="2"/>
      <c r="O24" s="2"/>
      <c r="P24" s="2"/>
      <c r="Q24" s="2"/>
      <c r="R24" s="2"/>
      <c r="S24" s="2"/>
      <c r="T24" s="2"/>
      <c r="U24" s="2"/>
      <c r="V24" s="2"/>
      <c r="W24" s="2"/>
      <c r="X24" s="2"/>
      <c r="Y24" s="2"/>
      <c r="Z24" s="2"/>
      <c r="AA24" s="2"/>
      <c r="AB24" s="2"/>
      <c r="AC24" s="2"/>
      <c r="AD24" s="2"/>
      <c r="AE24" s="2"/>
      <c r="AF24" s="2"/>
      <c r="AG24" s="2"/>
      <c r="AH24" s="3"/>
      <c r="AI24" s="3"/>
      <c r="AJ24" s="2"/>
      <c r="AK24" s="2"/>
      <c r="AL24" s="2"/>
    </row>
    <row r="25" spans="1:38" ht="15" customHeight="1" thickBot="1">
      <c r="A25" s="2" t="s">
        <v>112</v>
      </c>
      <c r="B25" s="2"/>
      <c r="C25" s="2"/>
      <c r="D25" s="2"/>
      <c r="E25" s="2"/>
      <c r="F25" s="2"/>
      <c r="G25" s="40"/>
      <c r="H25" s="2"/>
      <c r="I25" s="2"/>
      <c r="J25" s="2"/>
      <c r="K25" s="2"/>
      <c r="L25" s="2"/>
      <c r="M25" s="2"/>
      <c r="N25" s="2"/>
      <c r="O25" s="2"/>
      <c r="P25" s="2"/>
      <c r="Q25" s="2"/>
      <c r="R25" s="2"/>
      <c r="S25" s="2" t="s">
        <v>113</v>
      </c>
      <c r="T25" s="2"/>
      <c r="U25" s="2"/>
      <c r="V25" s="2"/>
      <c r="W25" s="2"/>
      <c r="Z25" s="2"/>
      <c r="AA25" s="2"/>
      <c r="AB25" s="2"/>
      <c r="AC25" s="2"/>
      <c r="AD25" s="2"/>
      <c r="AG25" s="2"/>
      <c r="AH25" s="3" t="s">
        <v>87</v>
      </c>
      <c r="AI25" s="2"/>
      <c r="AJ25" s="2"/>
      <c r="AK25" s="2"/>
      <c r="AL25" s="2"/>
    </row>
    <row r="26" spans="1:38" ht="20.100000000000001" customHeight="1" thickBot="1">
      <c r="A26" s="710" t="s">
        <v>114</v>
      </c>
      <c r="B26" s="712" t="s">
        <v>115</v>
      </c>
      <c r="C26" s="712"/>
      <c r="D26" s="712"/>
      <c r="E26" s="712"/>
      <c r="F26" s="712" t="s">
        <v>116</v>
      </c>
      <c r="G26" s="712"/>
      <c r="H26" s="712"/>
      <c r="I26" s="712"/>
      <c r="J26" s="712" t="s">
        <v>117</v>
      </c>
      <c r="K26" s="712"/>
      <c r="L26" s="712"/>
      <c r="M26" s="712"/>
      <c r="N26" s="712"/>
      <c r="O26" s="808" t="s">
        <v>434</v>
      </c>
      <c r="P26" s="809"/>
      <c r="Q26" s="809"/>
      <c r="R26" s="809"/>
      <c r="S26" s="809"/>
      <c r="T26" s="810"/>
      <c r="U26" s="813" t="s">
        <v>118</v>
      </c>
      <c r="V26" s="813"/>
      <c r="W26" s="813"/>
      <c r="X26" s="813"/>
      <c r="Y26" s="813" t="s">
        <v>119</v>
      </c>
      <c r="Z26" s="813"/>
      <c r="AA26" s="813"/>
      <c r="AB26" s="813"/>
      <c r="AC26" s="497" t="s">
        <v>120</v>
      </c>
      <c r="AD26" s="494"/>
      <c r="AE26" s="496"/>
      <c r="AF26" s="824" t="s">
        <v>100</v>
      </c>
      <c r="AG26" s="824"/>
      <c r="AH26" s="824"/>
      <c r="AI26" s="2"/>
      <c r="AJ26" s="2"/>
      <c r="AK26" s="2"/>
      <c r="AL26" s="2"/>
    </row>
    <row r="27" spans="1:38" ht="20.100000000000001" customHeight="1">
      <c r="A27" s="711"/>
      <c r="B27" s="22" t="s">
        <v>53</v>
      </c>
      <c r="C27" s="22" t="s">
        <v>95</v>
      </c>
      <c r="D27" s="22" t="s">
        <v>55</v>
      </c>
      <c r="E27" s="22" t="s">
        <v>56</v>
      </c>
      <c r="F27" s="720" t="s">
        <v>53</v>
      </c>
      <c r="G27" s="720"/>
      <c r="H27" s="22" t="s">
        <v>55</v>
      </c>
      <c r="I27" s="22" t="s">
        <v>56</v>
      </c>
      <c r="J27" s="22" t="s">
        <v>53</v>
      </c>
      <c r="K27" s="720" t="s">
        <v>55</v>
      </c>
      <c r="L27" s="720"/>
      <c r="M27" s="720"/>
      <c r="N27" s="22" t="s">
        <v>56</v>
      </c>
      <c r="O27" s="805" t="s">
        <v>53</v>
      </c>
      <c r="P27" s="805"/>
      <c r="Q27" s="805"/>
      <c r="R27" s="806"/>
      <c r="S27" s="531" t="s">
        <v>55</v>
      </c>
      <c r="T27" s="498" t="s">
        <v>56</v>
      </c>
      <c r="U27" s="807" t="s">
        <v>53</v>
      </c>
      <c r="V27" s="807"/>
      <c r="W27" s="498" t="s">
        <v>55</v>
      </c>
      <c r="X27" s="498" t="s">
        <v>56</v>
      </c>
      <c r="Y27" s="807" t="s">
        <v>53</v>
      </c>
      <c r="Z27" s="807"/>
      <c r="AA27" s="498" t="s">
        <v>55</v>
      </c>
      <c r="AB27" s="498" t="s">
        <v>56</v>
      </c>
      <c r="AC27" s="498" t="s">
        <v>53</v>
      </c>
      <c r="AD27" s="498" t="s">
        <v>55</v>
      </c>
      <c r="AE27" s="498" t="s">
        <v>56</v>
      </c>
      <c r="AF27" s="498" t="s">
        <v>53</v>
      </c>
      <c r="AG27" s="805" t="s">
        <v>401</v>
      </c>
      <c r="AH27" s="852"/>
    </row>
    <row r="28" spans="1:38" ht="18" customHeight="1">
      <c r="A28" s="322" t="s">
        <v>343</v>
      </c>
      <c r="B28" s="122">
        <v>268</v>
      </c>
      <c r="C28" s="29">
        <v>8481</v>
      </c>
      <c r="D28" s="29">
        <v>4402</v>
      </c>
      <c r="E28" s="29">
        <v>4079</v>
      </c>
      <c r="F28" s="763">
        <v>48</v>
      </c>
      <c r="G28" s="763"/>
      <c r="H28" s="29">
        <v>739</v>
      </c>
      <c r="I28" s="29">
        <v>707</v>
      </c>
      <c r="J28" s="29">
        <v>45</v>
      </c>
      <c r="K28" s="763">
        <v>724</v>
      </c>
      <c r="L28" s="763"/>
      <c r="M28" s="763"/>
      <c r="N28" s="29">
        <v>694</v>
      </c>
      <c r="O28" s="794">
        <v>39</v>
      </c>
      <c r="P28" s="794"/>
      <c r="Q28" s="794"/>
      <c r="R28" s="794"/>
      <c r="S28" s="507">
        <v>715</v>
      </c>
      <c r="T28" s="507">
        <v>685</v>
      </c>
      <c r="U28" s="794">
        <v>42</v>
      </c>
      <c r="V28" s="794"/>
      <c r="W28" s="507">
        <v>782</v>
      </c>
      <c r="X28" s="507">
        <v>666</v>
      </c>
      <c r="Y28" s="794">
        <v>39</v>
      </c>
      <c r="Z28" s="794"/>
      <c r="AA28" s="507">
        <v>718</v>
      </c>
      <c r="AB28" s="507">
        <v>696</v>
      </c>
      <c r="AC28" s="507">
        <v>39</v>
      </c>
      <c r="AD28" s="507">
        <v>724</v>
      </c>
      <c r="AE28" s="507">
        <v>631</v>
      </c>
      <c r="AF28" s="614">
        <v>16</v>
      </c>
      <c r="AG28" s="853">
        <v>53</v>
      </c>
      <c r="AH28" s="854"/>
    </row>
    <row r="29" spans="1:38" ht="18" customHeight="1">
      <c r="A29" s="154">
        <v>21</v>
      </c>
      <c r="B29" s="122">
        <v>273</v>
      </c>
      <c r="C29" s="29">
        <v>8535</v>
      </c>
      <c r="D29" s="29">
        <v>4392</v>
      </c>
      <c r="E29" s="29">
        <v>4143</v>
      </c>
      <c r="F29" s="723">
        <v>49</v>
      </c>
      <c r="G29" s="723"/>
      <c r="H29" s="29">
        <v>712</v>
      </c>
      <c r="I29" s="29">
        <v>692</v>
      </c>
      <c r="J29" s="103">
        <v>48</v>
      </c>
      <c r="K29" s="723">
        <v>733</v>
      </c>
      <c r="L29" s="723"/>
      <c r="M29" s="723"/>
      <c r="N29" s="29">
        <v>707</v>
      </c>
      <c r="O29" s="793">
        <v>42</v>
      </c>
      <c r="P29" s="793"/>
      <c r="Q29" s="793"/>
      <c r="R29" s="793"/>
      <c r="S29" s="510">
        <v>725</v>
      </c>
      <c r="T29" s="510">
        <v>700</v>
      </c>
      <c r="U29" s="793">
        <v>39</v>
      </c>
      <c r="V29" s="793"/>
      <c r="W29" s="510">
        <v>707</v>
      </c>
      <c r="X29" s="510">
        <v>691</v>
      </c>
      <c r="Y29" s="793">
        <v>41</v>
      </c>
      <c r="Z29" s="793"/>
      <c r="AA29" s="510">
        <v>791</v>
      </c>
      <c r="AB29" s="510">
        <v>660</v>
      </c>
      <c r="AC29" s="510">
        <v>38</v>
      </c>
      <c r="AD29" s="510">
        <v>724</v>
      </c>
      <c r="AE29" s="510">
        <v>693</v>
      </c>
      <c r="AF29" s="614">
        <v>16</v>
      </c>
      <c r="AG29" s="855">
        <v>55</v>
      </c>
      <c r="AH29" s="856"/>
    </row>
    <row r="30" spans="1:38" ht="18" customHeight="1">
      <c r="A30" s="154">
        <v>22</v>
      </c>
      <c r="B30" s="103">
        <v>277</v>
      </c>
      <c r="C30" s="103">
        <v>8484</v>
      </c>
      <c r="D30" s="103">
        <v>4369</v>
      </c>
      <c r="E30" s="103">
        <v>4115</v>
      </c>
      <c r="F30" s="723">
        <v>48</v>
      </c>
      <c r="G30" s="723"/>
      <c r="H30" s="103">
        <v>716</v>
      </c>
      <c r="I30" s="103">
        <v>680</v>
      </c>
      <c r="J30" s="103">
        <v>48</v>
      </c>
      <c r="K30" s="723">
        <v>717</v>
      </c>
      <c r="L30" s="723"/>
      <c r="M30" s="723"/>
      <c r="N30" s="103">
        <v>685</v>
      </c>
      <c r="O30" s="793">
        <v>43</v>
      </c>
      <c r="P30" s="793"/>
      <c r="Q30" s="793"/>
      <c r="R30" s="793"/>
      <c r="S30" s="510">
        <v>723</v>
      </c>
      <c r="T30" s="510">
        <v>708</v>
      </c>
      <c r="U30" s="793">
        <v>41</v>
      </c>
      <c r="V30" s="793"/>
      <c r="W30" s="510">
        <v>720</v>
      </c>
      <c r="X30" s="510">
        <v>696</v>
      </c>
      <c r="Y30" s="793">
        <v>39</v>
      </c>
      <c r="Z30" s="793"/>
      <c r="AA30" s="510">
        <v>706</v>
      </c>
      <c r="AB30" s="510">
        <v>690</v>
      </c>
      <c r="AC30" s="510">
        <v>41</v>
      </c>
      <c r="AD30" s="510">
        <v>787</v>
      </c>
      <c r="AE30" s="510">
        <v>656</v>
      </c>
      <c r="AF30" s="614">
        <v>17</v>
      </c>
      <c r="AG30" s="855">
        <v>63</v>
      </c>
      <c r="AH30" s="856"/>
      <c r="AI30" s="489">
        <f>+H30+K30+S30+W30+AA30+AD30</f>
        <v>4369</v>
      </c>
      <c r="AJ30" s="489">
        <f>+I30+N30+T30+X30+AB30+AE30</f>
        <v>4115</v>
      </c>
    </row>
    <row r="31" spans="1:38" ht="18" customHeight="1">
      <c r="A31" s="154">
        <v>23</v>
      </c>
      <c r="B31" s="103">
        <v>280</v>
      </c>
      <c r="C31" s="103">
        <f>+D31+E31</f>
        <v>8361</v>
      </c>
      <c r="D31" s="103">
        <f>+H31+K31+S31+W31+AA31+AD31</f>
        <v>4303</v>
      </c>
      <c r="E31" s="103">
        <f>+I31+N31+T31+X31+AB31+AE31</f>
        <v>4058</v>
      </c>
      <c r="F31" s="723">
        <v>46</v>
      </c>
      <c r="G31" s="723"/>
      <c r="H31" s="103">
        <v>720</v>
      </c>
      <c r="I31" s="103">
        <v>597</v>
      </c>
      <c r="J31" s="103">
        <v>50</v>
      </c>
      <c r="K31" s="723">
        <v>711</v>
      </c>
      <c r="L31" s="723"/>
      <c r="M31" s="723"/>
      <c r="N31" s="103">
        <v>663</v>
      </c>
      <c r="O31" s="793">
        <v>41</v>
      </c>
      <c r="P31" s="793"/>
      <c r="Q31" s="793"/>
      <c r="R31" s="793"/>
      <c r="S31" s="510">
        <v>715</v>
      </c>
      <c r="T31" s="510">
        <v>690</v>
      </c>
      <c r="U31" s="793">
        <v>42</v>
      </c>
      <c r="V31" s="793"/>
      <c r="W31" s="510">
        <v>721</v>
      </c>
      <c r="X31" s="510">
        <v>709</v>
      </c>
      <c r="Y31" s="793">
        <v>42</v>
      </c>
      <c r="Z31" s="793"/>
      <c r="AA31" s="510">
        <v>728</v>
      </c>
      <c r="AB31" s="510">
        <v>705</v>
      </c>
      <c r="AC31" s="510">
        <v>39</v>
      </c>
      <c r="AD31" s="510">
        <v>708</v>
      </c>
      <c r="AE31" s="510">
        <v>694</v>
      </c>
      <c r="AF31" s="614">
        <v>20</v>
      </c>
      <c r="AG31" s="855">
        <v>90</v>
      </c>
      <c r="AH31" s="856"/>
      <c r="AI31" s="489">
        <f>+H31+K31+S31+W31+AA31+AD31</f>
        <v>4303</v>
      </c>
    </row>
    <row r="32" spans="1:38" ht="18" customHeight="1">
      <c r="A32" s="356">
        <v>24</v>
      </c>
      <c r="B32" s="484">
        <f>SUM(B34:B44)</f>
        <v>280</v>
      </c>
      <c r="C32" s="32">
        <f>SUM(C34:C44)</f>
        <v>8355</v>
      </c>
      <c r="D32" s="32">
        <f>SUM(D34:D44)</f>
        <v>4387</v>
      </c>
      <c r="E32" s="32">
        <f>SUM(E34:E44)</f>
        <v>3968</v>
      </c>
      <c r="F32" s="802">
        <f>SUM(F34:G44)</f>
        <v>46</v>
      </c>
      <c r="G32" s="802"/>
      <c r="H32" s="32">
        <f>SUM(H34:H44)</f>
        <v>678</v>
      </c>
      <c r="I32" s="32">
        <f>SUM(I34:I44)</f>
        <v>604</v>
      </c>
      <c r="J32" s="32">
        <f>SUM(J34:J44)</f>
        <v>45</v>
      </c>
      <c r="K32" s="802">
        <f>SUM(K34:M44)</f>
        <v>719</v>
      </c>
      <c r="L32" s="802"/>
      <c r="M32" s="802"/>
      <c r="N32" s="32">
        <f>SUM(N34:N44)</f>
        <v>594</v>
      </c>
      <c r="O32" s="796">
        <f>SUM(O34:R44)</f>
        <v>43</v>
      </c>
      <c r="P32" s="796"/>
      <c r="Q32" s="796"/>
      <c r="R32" s="796"/>
      <c r="S32" s="532">
        <f>SUM(S34:S44)</f>
        <v>704</v>
      </c>
      <c r="T32" s="532">
        <f>SUM(T34:T44)</f>
        <v>662</v>
      </c>
      <c r="U32" s="797">
        <f>SUM(U34:V44)</f>
        <v>41</v>
      </c>
      <c r="V32" s="797"/>
      <c r="W32" s="532">
        <f>SUM(W34:W44)</f>
        <v>717</v>
      </c>
      <c r="X32" s="532">
        <f>SUM(X34:X44)</f>
        <v>694</v>
      </c>
      <c r="Y32" s="797">
        <f>SUM(Y34:Z44)</f>
        <v>41</v>
      </c>
      <c r="Z32" s="797"/>
      <c r="AA32" s="532">
        <f t="shared" ref="AA32:AF32" si="8">SUM(AA34:AA44)</f>
        <v>720</v>
      </c>
      <c r="AB32" s="532">
        <f t="shared" si="8"/>
        <v>715</v>
      </c>
      <c r="AC32" s="532">
        <f t="shared" si="8"/>
        <v>41</v>
      </c>
      <c r="AD32" s="532">
        <f t="shared" si="8"/>
        <v>736</v>
      </c>
      <c r="AE32" s="532">
        <f t="shared" si="8"/>
        <v>699</v>
      </c>
      <c r="AF32" s="696">
        <f t="shared" si="8"/>
        <v>23</v>
      </c>
      <c r="AG32" s="857">
        <f>SUM(AG34:AH44)</f>
        <v>113</v>
      </c>
      <c r="AH32" s="858"/>
    </row>
    <row r="33" spans="1:35" ht="18" customHeight="1">
      <c r="A33" s="169"/>
      <c r="B33" s="16"/>
      <c r="C33" s="64"/>
      <c r="D33" s="17"/>
      <c r="E33" s="17"/>
      <c r="F33" s="798"/>
      <c r="G33" s="798"/>
      <c r="H33" s="17"/>
      <c r="I33" s="17"/>
      <c r="J33" s="17"/>
      <c r="K33" s="801"/>
      <c r="L33" s="801"/>
      <c r="M33" s="801"/>
      <c r="N33" s="17"/>
      <c r="O33" s="797"/>
      <c r="P33" s="797"/>
      <c r="Q33" s="797"/>
      <c r="R33" s="797"/>
      <c r="S33" s="533"/>
      <c r="T33" s="533"/>
      <c r="U33" s="797"/>
      <c r="V33" s="797"/>
      <c r="W33" s="533"/>
      <c r="X33" s="533"/>
      <c r="Y33" s="797"/>
      <c r="Z33" s="797"/>
      <c r="AA33" s="533"/>
      <c r="AB33" s="533"/>
      <c r="AC33" s="533"/>
      <c r="AD33" s="533"/>
      <c r="AE33" s="533"/>
      <c r="AF33" s="697"/>
      <c r="AG33" s="697"/>
      <c r="AH33" s="698"/>
    </row>
    <row r="34" spans="1:35" ht="18" customHeight="1">
      <c r="A34" s="154" t="s">
        <v>101</v>
      </c>
      <c r="B34" s="16">
        <f>F34+J34+O34+U34+Y34+AC34+AF34</f>
        <v>21</v>
      </c>
      <c r="C34" s="64">
        <f>SUM(D34:E34)</f>
        <v>631</v>
      </c>
      <c r="D34" s="17">
        <f>H34+K34+S34+W34+AA34+AD34+AG34</f>
        <v>332</v>
      </c>
      <c r="E34" s="17">
        <f>I34+N34+T34+X34+AB34+AE34+AH34</f>
        <v>299</v>
      </c>
      <c r="F34" s="798">
        <v>4</v>
      </c>
      <c r="G34" s="798"/>
      <c r="H34" s="17">
        <v>59</v>
      </c>
      <c r="I34" s="17">
        <v>45</v>
      </c>
      <c r="J34" s="17">
        <v>3</v>
      </c>
      <c r="K34" s="798">
        <v>57</v>
      </c>
      <c r="L34" s="798"/>
      <c r="M34" s="798"/>
      <c r="N34" s="17">
        <v>41</v>
      </c>
      <c r="O34" s="795">
        <v>4</v>
      </c>
      <c r="P34" s="795"/>
      <c r="Q34" s="795"/>
      <c r="R34" s="795"/>
      <c r="S34" s="533">
        <v>57</v>
      </c>
      <c r="T34" s="533">
        <v>52</v>
      </c>
      <c r="U34" s="795">
        <v>3</v>
      </c>
      <c r="V34" s="795"/>
      <c r="W34" s="533">
        <v>46</v>
      </c>
      <c r="X34" s="533">
        <v>58</v>
      </c>
      <c r="Y34" s="795">
        <v>3</v>
      </c>
      <c r="Z34" s="795"/>
      <c r="AA34" s="533">
        <v>52</v>
      </c>
      <c r="AB34" s="533">
        <v>58</v>
      </c>
      <c r="AC34" s="533">
        <v>3</v>
      </c>
      <c r="AD34" s="533">
        <v>57</v>
      </c>
      <c r="AE34" s="533">
        <v>45</v>
      </c>
      <c r="AF34" s="697">
        <v>1</v>
      </c>
      <c r="AG34" s="850">
        <v>4</v>
      </c>
      <c r="AH34" s="851"/>
      <c r="AI34" s="50"/>
    </row>
    <row r="35" spans="1:35" ht="18" customHeight="1">
      <c r="A35" s="154" t="s">
        <v>102</v>
      </c>
      <c r="B35" s="16">
        <f t="shared" ref="B35:B44" si="9">F35+J35+O35+U35+Y35+AC35+AF35</f>
        <v>24</v>
      </c>
      <c r="C35" s="64">
        <f t="shared" ref="C35:C44" si="10">SUM(D35:E35)</f>
        <v>697</v>
      </c>
      <c r="D35" s="17">
        <f>H35+K35+S35+W35+AA35+AD35+AG35</f>
        <v>372</v>
      </c>
      <c r="E35" s="17">
        <f t="shared" ref="E35:E44" si="11">I35+N35+T35+X35+AB35+AE35+AH35</f>
        <v>325</v>
      </c>
      <c r="F35" s="798">
        <v>3</v>
      </c>
      <c r="G35" s="798"/>
      <c r="H35" s="17">
        <v>52</v>
      </c>
      <c r="I35" s="17">
        <v>47</v>
      </c>
      <c r="J35" s="17">
        <v>4</v>
      </c>
      <c r="K35" s="798">
        <v>53</v>
      </c>
      <c r="L35" s="798"/>
      <c r="M35" s="798"/>
      <c r="N35" s="17">
        <v>55</v>
      </c>
      <c r="O35" s="795">
        <v>4</v>
      </c>
      <c r="P35" s="795"/>
      <c r="Q35" s="795"/>
      <c r="R35" s="795"/>
      <c r="S35" s="533">
        <v>69</v>
      </c>
      <c r="T35" s="533">
        <v>63</v>
      </c>
      <c r="U35" s="795">
        <v>4</v>
      </c>
      <c r="V35" s="795"/>
      <c r="W35" s="533">
        <v>62</v>
      </c>
      <c r="X35" s="533">
        <v>59</v>
      </c>
      <c r="Y35" s="795">
        <v>3</v>
      </c>
      <c r="Z35" s="795"/>
      <c r="AA35" s="533">
        <v>58</v>
      </c>
      <c r="AB35" s="533">
        <v>44</v>
      </c>
      <c r="AC35" s="533">
        <v>3</v>
      </c>
      <c r="AD35" s="533">
        <v>63</v>
      </c>
      <c r="AE35" s="533">
        <v>57</v>
      </c>
      <c r="AF35" s="697">
        <v>3</v>
      </c>
      <c r="AG35" s="850">
        <v>15</v>
      </c>
      <c r="AH35" s="851"/>
    </row>
    <row r="36" spans="1:35" ht="18" customHeight="1">
      <c r="A36" s="154" t="s">
        <v>103</v>
      </c>
      <c r="B36" s="16">
        <f t="shared" si="9"/>
        <v>25</v>
      </c>
      <c r="C36" s="64">
        <f t="shared" si="10"/>
        <v>736</v>
      </c>
      <c r="D36" s="17">
        <f t="shared" ref="D36:D43" si="12">H36+K36+S36+W36+AA36+AD36+AG36</f>
        <v>386</v>
      </c>
      <c r="E36" s="17">
        <f t="shared" si="11"/>
        <v>350</v>
      </c>
      <c r="F36" s="798">
        <v>3</v>
      </c>
      <c r="G36" s="798"/>
      <c r="H36" s="17">
        <v>49</v>
      </c>
      <c r="I36" s="17">
        <v>45</v>
      </c>
      <c r="J36" s="17">
        <v>4</v>
      </c>
      <c r="K36" s="798">
        <v>67</v>
      </c>
      <c r="L36" s="798"/>
      <c r="M36" s="798"/>
      <c r="N36" s="17">
        <v>53</v>
      </c>
      <c r="O36" s="795">
        <v>4</v>
      </c>
      <c r="P36" s="795"/>
      <c r="Q36" s="795"/>
      <c r="R36" s="795"/>
      <c r="S36" s="533">
        <v>65</v>
      </c>
      <c r="T36" s="533">
        <v>62</v>
      </c>
      <c r="U36" s="795">
        <v>3</v>
      </c>
      <c r="V36" s="795"/>
      <c r="W36" s="533">
        <v>51</v>
      </c>
      <c r="X36" s="533">
        <v>71</v>
      </c>
      <c r="Y36" s="795">
        <v>4</v>
      </c>
      <c r="Z36" s="795"/>
      <c r="AA36" s="533">
        <v>66</v>
      </c>
      <c r="AB36" s="533">
        <v>64</v>
      </c>
      <c r="AC36" s="533">
        <v>4</v>
      </c>
      <c r="AD36" s="533">
        <v>76</v>
      </c>
      <c r="AE36" s="533">
        <v>55</v>
      </c>
      <c r="AF36" s="697">
        <v>3</v>
      </c>
      <c r="AG36" s="850">
        <v>12</v>
      </c>
      <c r="AH36" s="851"/>
    </row>
    <row r="37" spans="1:35" ht="18" customHeight="1">
      <c r="A37" s="154" t="s">
        <v>104</v>
      </c>
      <c r="B37" s="16">
        <f t="shared" si="9"/>
        <v>35</v>
      </c>
      <c r="C37" s="64">
        <f t="shared" si="10"/>
        <v>1073</v>
      </c>
      <c r="D37" s="17">
        <f t="shared" si="12"/>
        <v>532</v>
      </c>
      <c r="E37" s="17">
        <f t="shared" si="11"/>
        <v>541</v>
      </c>
      <c r="F37" s="798">
        <v>6</v>
      </c>
      <c r="G37" s="798"/>
      <c r="H37" s="17">
        <v>81</v>
      </c>
      <c r="I37" s="17">
        <v>89</v>
      </c>
      <c r="J37" s="17">
        <v>6</v>
      </c>
      <c r="K37" s="798">
        <v>92</v>
      </c>
      <c r="L37" s="798"/>
      <c r="M37" s="798"/>
      <c r="N37" s="17">
        <v>86</v>
      </c>
      <c r="O37" s="795">
        <v>5</v>
      </c>
      <c r="P37" s="795"/>
      <c r="Q37" s="795"/>
      <c r="R37" s="795"/>
      <c r="S37" s="533">
        <v>79</v>
      </c>
      <c r="T37" s="533">
        <v>81</v>
      </c>
      <c r="U37" s="795">
        <v>5</v>
      </c>
      <c r="V37" s="795"/>
      <c r="W37" s="533">
        <v>95</v>
      </c>
      <c r="X37" s="533">
        <v>84</v>
      </c>
      <c r="Y37" s="795">
        <v>6</v>
      </c>
      <c r="Z37" s="795"/>
      <c r="AA37" s="533">
        <v>99</v>
      </c>
      <c r="AB37" s="533">
        <v>103</v>
      </c>
      <c r="AC37" s="533">
        <v>5</v>
      </c>
      <c r="AD37" s="533">
        <v>76</v>
      </c>
      <c r="AE37" s="533">
        <v>98</v>
      </c>
      <c r="AF37" s="697">
        <v>2</v>
      </c>
      <c r="AG37" s="850">
        <v>10</v>
      </c>
      <c r="AH37" s="851"/>
    </row>
    <row r="38" spans="1:35" ht="18" customHeight="1">
      <c r="A38" s="154" t="s">
        <v>105</v>
      </c>
      <c r="B38" s="16">
        <f t="shared" si="9"/>
        <v>21</v>
      </c>
      <c r="C38" s="64">
        <f t="shared" si="10"/>
        <v>593</v>
      </c>
      <c r="D38" s="17">
        <f>H38+K38+S38+W38+AA38+AD38+AG38</f>
        <v>304</v>
      </c>
      <c r="E38" s="17">
        <f t="shared" si="11"/>
        <v>289</v>
      </c>
      <c r="F38" s="798">
        <v>3</v>
      </c>
      <c r="G38" s="798"/>
      <c r="H38" s="17">
        <v>36</v>
      </c>
      <c r="I38" s="17">
        <v>38</v>
      </c>
      <c r="J38" s="17">
        <v>3</v>
      </c>
      <c r="K38" s="798">
        <v>51</v>
      </c>
      <c r="L38" s="798"/>
      <c r="M38" s="798"/>
      <c r="N38" s="17">
        <v>49</v>
      </c>
      <c r="O38" s="795">
        <v>3</v>
      </c>
      <c r="P38" s="795"/>
      <c r="Q38" s="795"/>
      <c r="R38" s="795"/>
      <c r="S38" s="533">
        <v>43</v>
      </c>
      <c r="T38" s="533">
        <v>42</v>
      </c>
      <c r="U38" s="795">
        <v>3</v>
      </c>
      <c r="V38" s="795"/>
      <c r="W38" s="533">
        <v>46</v>
      </c>
      <c r="X38" s="533">
        <v>51</v>
      </c>
      <c r="Y38" s="795">
        <v>3</v>
      </c>
      <c r="Z38" s="795"/>
      <c r="AA38" s="533">
        <v>50</v>
      </c>
      <c r="AB38" s="533">
        <v>50</v>
      </c>
      <c r="AC38" s="533">
        <v>3</v>
      </c>
      <c r="AD38" s="533">
        <v>62</v>
      </c>
      <c r="AE38" s="533">
        <v>59</v>
      </c>
      <c r="AF38" s="697">
        <v>3</v>
      </c>
      <c r="AG38" s="850">
        <v>16</v>
      </c>
      <c r="AH38" s="851"/>
    </row>
    <row r="39" spans="1:35" ht="18" customHeight="1">
      <c r="A39" s="154" t="s">
        <v>106</v>
      </c>
      <c r="B39" s="16">
        <v>34</v>
      </c>
      <c r="C39" s="64">
        <f t="shared" si="10"/>
        <v>1052</v>
      </c>
      <c r="D39" s="17">
        <f t="shared" si="12"/>
        <v>568</v>
      </c>
      <c r="E39" s="17">
        <f t="shared" si="11"/>
        <v>484</v>
      </c>
      <c r="F39" s="798">
        <v>7</v>
      </c>
      <c r="G39" s="798"/>
      <c r="H39" s="17">
        <v>104</v>
      </c>
      <c r="I39" s="17">
        <v>85</v>
      </c>
      <c r="J39" s="17">
        <v>5</v>
      </c>
      <c r="K39" s="798">
        <v>88</v>
      </c>
      <c r="L39" s="798"/>
      <c r="M39" s="798"/>
      <c r="N39" s="17">
        <v>51</v>
      </c>
      <c r="O39" s="795">
        <v>5</v>
      </c>
      <c r="P39" s="795"/>
      <c r="Q39" s="795"/>
      <c r="R39" s="795"/>
      <c r="S39" s="533">
        <v>88</v>
      </c>
      <c r="T39" s="533">
        <v>81</v>
      </c>
      <c r="U39" s="795">
        <v>5</v>
      </c>
      <c r="V39" s="795"/>
      <c r="W39" s="533">
        <v>97</v>
      </c>
      <c r="X39" s="533">
        <v>81</v>
      </c>
      <c r="Y39" s="795">
        <v>5</v>
      </c>
      <c r="Z39" s="795"/>
      <c r="AA39" s="533">
        <v>89</v>
      </c>
      <c r="AB39" s="533">
        <v>90</v>
      </c>
      <c r="AC39" s="533">
        <v>5</v>
      </c>
      <c r="AD39" s="533">
        <v>88</v>
      </c>
      <c r="AE39" s="533">
        <v>96</v>
      </c>
      <c r="AF39" s="697">
        <v>2</v>
      </c>
      <c r="AG39" s="850">
        <v>14</v>
      </c>
      <c r="AH39" s="851"/>
    </row>
    <row r="40" spans="1:35" ht="18" customHeight="1">
      <c r="A40" s="154" t="s">
        <v>107</v>
      </c>
      <c r="B40" s="16">
        <f t="shared" si="9"/>
        <v>22</v>
      </c>
      <c r="C40" s="64">
        <f t="shared" si="10"/>
        <v>667</v>
      </c>
      <c r="D40" s="17">
        <f t="shared" si="12"/>
        <v>359</v>
      </c>
      <c r="E40" s="17">
        <f t="shared" si="11"/>
        <v>308</v>
      </c>
      <c r="F40" s="798">
        <v>4</v>
      </c>
      <c r="G40" s="798"/>
      <c r="H40" s="17">
        <v>62</v>
      </c>
      <c r="I40" s="17">
        <v>40</v>
      </c>
      <c r="J40" s="17">
        <v>3</v>
      </c>
      <c r="K40" s="798">
        <v>48</v>
      </c>
      <c r="L40" s="798"/>
      <c r="M40" s="798"/>
      <c r="N40" s="17">
        <v>46</v>
      </c>
      <c r="O40" s="795">
        <v>3</v>
      </c>
      <c r="P40" s="795"/>
      <c r="Q40" s="795"/>
      <c r="R40" s="795"/>
      <c r="S40" s="533">
        <v>44</v>
      </c>
      <c r="T40" s="533">
        <v>59</v>
      </c>
      <c r="U40" s="795">
        <v>3</v>
      </c>
      <c r="V40" s="795"/>
      <c r="W40" s="533">
        <v>65</v>
      </c>
      <c r="X40" s="533">
        <v>49</v>
      </c>
      <c r="Y40" s="795">
        <v>3</v>
      </c>
      <c r="Z40" s="795"/>
      <c r="AA40" s="533">
        <v>58</v>
      </c>
      <c r="AB40" s="533">
        <v>55</v>
      </c>
      <c r="AC40" s="533">
        <v>4</v>
      </c>
      <c r="AD40" s="533">
        <v>74</v>
      </c>
      <c r="AE40" s="533">
        <v>59</v>
      </c>
      <c r="AF40" s="697">
        <v>2</v>
      </c>
      <c r="AG40" s="850">
        <v>8</v>
      </c>
      <c r="AH40" s="851"/>
    </row>
    <row r="41" spans="1:35" ht="18" customHeight="1">
      <c r="A41" s="154" t="s">
        <v>108</v>
      </c>
      <c r="B41" s="16">
        <f t="shared" si="9"/>
        <v>29</v>
      </c>
      <c r="C41" s="64">
        <f t="shared" si="10"/>
        <v>880</v>
      </c>
      <c r="D41" s="17">
        <f t="shared" si="12"/>
        <v>484</v>
      </c>
      <c r="E41" s="17">
        <f t="shared" si="11"/>
        <v>396</v>
      </c>
      <c r="F41" s="798">
        <v>5</v>
      </c>
      <c r="G41" s="798"/>
      <c r="H41" s="17">
        <v>68</v>
      </c>
      <c r="I41" s="17">
        <v>61</v>
      </c>
      <c r="J41" s="17">
        <v>5</v>
      </c>
      <c r="K41" s="798">
        <v>88</v>
      </c>
      <c r="L41" s="798"/>
      <c r="M41" s="798"/>
      <c r="N41" s="17">
        <v>59</v>
      </c>
      <c r="O41" s="795">
        <v>5</v>
      </c>
      <c r="P41" s="795"/>
      <c r="Q41" s="795"/>
      <c r="R41" s="795"/>
      <c r="S41" s="533">
        <v>81</v>
      </c>
      <c r="T41" s="533">
        <v>69</v>
      </c>
      <c r="U41" s="795">
        <v>4</v>
      </c>
      <c r="V41" s="795"/>
      <c r="W41" s="533">
        <v>81</v>
      </c>
      <c r="X41" s="533">
        <v>71</v>
      </c>
      <c r="Y41" s="795">
        <v>4</v>
      </c>
      <c r="Z41" s="795"/>
      <c r="AA41" s="533">
        <v>85</v>
      </c>
      <c r="AB41" s="533">
        <v>75</v>
      </c>
      <c r="AC41" s="533">
        <v>4</v>
      </c>
      <c r="AD41" s="533">
        <v>73</v>
      </c>
      <c r="AE41" s="533">
        <v>61</v>
      </c>
      <c r="AF41" s="697">
        <v>2</v>
      </c>
      <c r="AG41" s="850">
        <v>8</v>
      </c>
      <c r="AH41" s="851"/>
    </row>
    <row r="42" spans="1:35" ht="18" customHeight="1">
      <c r="A42" s="154" t="s">
        <v>109</v>
      </c>
      <c r="B42" s="16">
        <f t="shared" si="9"/>
        <v>26</v>
      </c>
      <c r="C42" s="64">
        <f t="shared" si="10"/>
        <v>782</v>
      </c>
      <c r="D42" s="17">
        <f t="shared" si="12"/>
        <v>417</v>
      </c>
      <c r="E42" s="17">
        <f t="shared" si="11"/>
        <v>365</v>
      </c>
      <c r="F42" s="798">
        <v>4</v>
      </c>
      <c r="G42" s="798"/>
      <c r="H42" s="17">
        <v>62</v>
      </c>
      <c r="I42" s="17">
        <v>60</v>
      </c>
      <c r="J42" s="17">
        <v>5</v>
      </c>
      <c r="K42" s="798">
        <v>73</v>
      </c>
      <c r="L42" s="798"/>
      <c r="M42" s="798"/>
      <c r="N42" s="17">
        <v>67</v>
      </c>
      <c r="O42" s="795">
        <v>4</v>
      </c>
      <c r="P42" s="795"/>
      <c r="Q42" s="795"/>
      <c r="R42" s="795"/>
      <c r="S42" s="533">
        <v>72</v>
      </c>
      <c r="T42" s="533">
        <v>63</v>
      </c>
      <c r="U42" s="795">
        <v>4</v>
      </c>
      <c r="V42" s="795"/>
      <c r="W42" s="533">
        <v>66</v>
      </c>
      <c r="X42" s="533">
        <v>62</v>
      </c>
      <c r="Y42" s="795">
        <v>4</v>
      </c>
      <c r="Z42" s="795"/>
      <c r="AA42" s="533">
        <v>71</v>
      </c>
      <c r="AB42" s="533">
        <v>65</v>
      </c>
      <c r="AC42" s="533">
        <v>3</v>
      </c>
      <c r="AD42" s="533">
        <v>61</v>
      </c>
      <c r="AE42" s="533">
        <v>48</v>
      </c>
      <c r="AF42" s="697">
        <v>2</v>
      </c>
      <c r="AG42" s="850">
        <v>12</v>
      </c>
      <c r="AH42" s="851"/>
    </row>
    <row r="43" spans="1:35" ht="18" customHeight="1">
      <c r="A43" s="154" t="s">
        <v>110</v>
      </c>
      <c r="B43" s="16">
        <f t="shared" si="9"/>
        <v>25</v>
      </c>
      <c r="C43" s="64">
        <f t="shared" si="10"/>
        <v>703</v>
      </c>
      <c r="D43" s="17">
        <f t="shared" si="12"/>
        <v>359</v>
      </c>
      <c r="E43" s="17">
        <f t="shared" si="11"/>
        <v>344</v>
      </c>
      <c r="F43" s="798">
        <v>4</v>
      </c>
      <c r="G43" s="798"/>
      <c r="H43" s="17">
        <v>64</v>
      </c>
      <c r="I43" s="17">
        <v>53</v>
      </c>
      <c r="J43" s="17">
        <v>4</v>
      </c>
      <c r="K43" s="798">
        <v>56</v>
      </c>
      <c r="L43" s="798"/>
      <c r="M43" s="798"/>
      <c r="N43" s="17">
        <v>43</v>
      </c>
      <c r="O43" s="795">
        <v>3</v>
      </c>
      <c r="P43" s="795"/>
      <c r="Q43" s="795"/>
      <c r="R43" s="795"/>
      <c r="S43" s="533">
        <v>57</v>
      </c>
      <c r="T43" s="533">
        <v>45</v>
      </c>
      <c r="U43" s="795">
        <v>4</v>
      </c>
      <c r="V43" s="795"/>
      <c r="W43" s="533">
        <v>60</v>
      </c>
      <c r="X43" s="533">
        <v>64</v>
      </c>
      <c r="Y43" s="795">
        <v>4</v>
      </c>
      <c r="Z43" s="795"/>
      <c r="AA43" s="533">
        <v>57</v>
      </c>
      <c r="AB43" s="533">
        <v>68</v>
      </c>
      <c r="AC43" s="533">
        <v>4</v>
      </c>
      <c r="AD43" s="533">
        <v>54</v>
      </c>
      <c r="AE43" s="533">
        <v>71</v>
      </c>
      <c r="AF43" s="697">
        <v>2</v>
      </c>
      <c r="AG43" s="850">
        <v>11</v>
      </c>
      <c r="AH43" s="851"/>
    </row>
    <row r="44" spans="1:35" ht="18" customHeight="1" thickBot="1">
      <c r="A44" s="161" t="s">
        <v>111</v>
      </c>
      <c r="B44" s="485">
        <f t="shared" si="9"/>
        <v>18</v>
      </c>
      <c r="C44" s="486">
        <f t="shared" si="10"/>
        <v>541</v>
      </c>
      <c r="D44" s="487">
        <f>H44+K44+S44+W44+AA44+AD44+AG44</f>
        <v>274</v>
      </c>
      <c r="E44" s="487">
        <f t="shared" si="11"/>
        <v>267</v>
      </c>
      <c r="F44" s="799">
        <v>3</v>
      </c>
      <c r="G44" s="799"/>
      <c r="H44" s="487">
        <v>41</v>
      </c>
      <c r="I44" s="487">
        <v>41</v>
      </c>
      <c r="J44" s="487">
        <v>3</v>
      </c>
      <c r="K44" s="799">
        <v>46</v>
      </c>
      <c r="L44" s="799"/>
      <c r="M44" s="799"/>
      <c r="N44" s="487">
        <v>44</v>
      </c>
      <c r="O44" s="800">
        <v>3</v>
      </c>
      <c r="P44" s="800"/>
      <c r="Q44" s="800"/>
      <c r="R44" s="800"/>
      <c r="S44" s="535">
        <v>49</v>
      </c>
      <c r="T44" s="535">
        <v>45</v>
      </c>
      <c r="U44" s="800">
        <v>3</v>
      </c>
      <c r="V44" s="800"/>
      <c r="W44" s="535">
        <v>48</v>
      </c>
      <c r="X44" s="535">
        <v>44</v>
      </c>
      <c r="Y44" s="800">
        <v>2</v>
      </c>
      <c r="Z44" s="800"/>
      <c r="AA44" s="535">
        <v>35</v>
      </c>
      <c r="AB44" s="535">
        <v>43</v>
      </c>
      <c r="AC44" s="535">
        <v>3</v>
      </c>
      <c r="AD44" s="535">
        <v>52</v>
      </c>
      <c r="AE44" s="535">
        <v>50</v>
      </c>
      <c r="AF44" s="699">
        <v>1</v>
      </c>
      <c r="AG44" s="859">
        <v>3</v>
      </c>
      <c r="AH44" s="860"/>
    </row>
    <row r="45" spans="1:35" ht="15" customHeight="1">
      <c r="A45" s="2" t="s">
        <v>438</v>
      </c>
      <c r="B45" s="2"/>
      <c r="C45" s="2"/>
      <c r="D45" s="2"/>
      <c r="E45" s="2"/>
      <c r="F45" s="2"/>
      <c r="G45" s="40"/>
      <c r="H45" s="2"/>
      <c r="I45" s="66"/>
      <c r="J45" s="2"/>
      <c r="K45" s="2"/>
      <c r="L45" s="2"/>
      <c r="M45" s="2"/>
      <c r="N45" s="2"/>
      <c r="O45" s="2"/>
      <c r="P45" s="2"/>
      <c r="Q45" s="2"/>
      <c r="R45" s="2"/>
      <c r="S45" s="490"/>
      <c r="T45" s="490"/>
      <c r="U45" s="490"/>
      <c r="V45" s="490"/>
      <c r="W45" s="490"/>
      <c r="X45" s="490"/>
      <c r="Y45" s="490"/>
      <c r="Z45" s="490"/>
      <c r="AA45" s="490"/>
      <c r="AB45" s="490"/>
      <c r="AC45" s="490"/>
      <c r="AD45" s="490"/>
      <c r="AE45" s="490"/>
      <c r="AF45" s="490"/>
      <c r="AG45" s="490"/>
      <c r="AH45" s="519" t="s">
        <v>435</v>
      </c>
    </row>
    <row r="46" spans="1:35" ht="15" customHeight="1">
      <c r="A46" s="2"/>
      <c r="B46" s="2"/>
      <c r="C46" s="2"/>
      <c r="D46" s="2"/>
      <c r="E46" s="2"/>
      <c r="F46" s="2"/>
      <c r="G46" s="40"/>
      <c r="H46" s="2"/>
      <c r="I46" s="2"/>
      <c r="J46" s="2"/>
      <c r="K46" s="2"/>
      <c r="L46" s="2"/>
      <c r="M46" s="2"/>
      <c r="N46" s="2"/>
      <c r="O46" s="2"/>
      <c r="P46" s="2"/>
      <c r="Q46" s="2"/>
      <c r="R46" s="2"/>
      <c r="S46" s="2"/>
      <c r="T46" s="2"/>
      <c r="U46" s="2"/>
      <c r="V46" s="2"/>
      <c r="W46" s="2"/>
      <c r="X46" s="2"/>
      <c r="Y46" s="2"/>
      <c r="Z46" s="2"/>
      <c r="AA46" s="2"/>
      <c r="AB46" s="2"/>
      <c r="AC46" s="2"/>
      <c r="AD46" s="2"/>
      <c r="AE46" s="2"/>
      <c r="AF46" s="2"/>
      <c r="AH46" s="3"/>
    </row>
  </sheetData>
  <sheetProtection selectLockedCells="1" selectUnlockedCells="1"/>
  <mergeCells count="226">
    <mergeCell ref="AG43:AH43"/>
    <mergeCell ref="AG27:AH27"/>
    <mergeCell ref="AG28:AH28"/>
    <mergeCell ref="AG29:AH29"/>
    <mergeCell ref="AG30:AH30"/>
    <mergeCell ref="AG31:AH31"/>
    <mergeCell ref="AG32:AH32"/>
    <mergeCell ref="AG44:AH44"/>
    <mergeCell ref="AG34:AH34"/>
    <mergeCell ref="AG35:AH35"/>
    <mergeCell ref="AG36:AH36"/>
    <mergeCell ref="AG37:AH37"/>
    <mergeCell ref="AG38:AH38"/>
    <mergeCell ref="AG39:AH39"/>
    <mergeCell ref="AG40:AH40"/>
    <mergeCell ref="AG41:AH41"/>
    <mergeCell ref="AG42:AH42"/>
    <mergeCell ref="AF7:AH7"/>
    <mergeCell ref="U20:V20"/>
    <mergeCell ref="AD20:AE20"/>
    <mergeCell ref="AD21:AE21"/>
    <mergeCell ref="AF21:AH21"/>
    <mergeCell ref="AF20:AH20"/>
    <mergeCell ref="X20:Y20"/>
    <mergeCell ref="X21:Y21"/>
    <mergeCell ref="AF12:AH12"/>
    <mergeCell ref="AD15:AE15"/>
    <mergeCell ref="U14:V14"/>
    <mergeCell ref="AD13:AE13"/>
    <mergeCell ref="AF13:AH13"/>
    <mergeCell ref="AD14:AE14"/>
    <mergeCell ref="AD11:AE11"/>
    <mergeCell ref="AD12:AE12"/>
    <mergeCell ref="X13:Y13"/>
    <mergeCell ref="U13:V13"/>
    <mergeCell ref="U15:V15"/>
    <mergeCell ref="U18:V18"/>
    <mergeCell ref="X11:Y11"/>
    <mergeCell ref="X12:Y12"/>
    <mergeCell ref="U11:V11"/>
    <mergeCell ref="U12:V12"/>
    <mergeCell ref="AF26:AH26"/>
    <mergeCell ref="Y26:AB26"/>
    <mergeCell ref="AD3:AE4"/>
    <mergeCell ref="AF3:AH4"/>
    <mergeCell ref="AD19:AE19"/>
    <mergeCell ref="AF19:AH19"/>
    <mergeCell ref="AF11:AH11"/>
    <mergeCell ref="AF5:AH5"/>
    <mergeCell ref="AD7:AE7"/>
    <mergeCell ref="AF14:AH14"/>
    <mergeCell ref="AF15:AH15"/>
    <mergeCell ref="AD18:AE18"/>
    <mergeCell ref="AF18:AH18"/>
    <mergeCell ref="AD17:AE17"/>
    <mergeCell ref="AF17:AH17"/>
    <mergeCell ref="AD16:AE16"/>
    <mergeCell ref="AF16:AH16"/>
    <mergeCell ref="AF6:AH6"/>
    <mergeCell ref="X14:Y14"/>
    <mergeCell ref="AD8:AE8"/>
    <mergeCell ref="AF8:AH8"/>
    <mergeCell ref="AG10:AH10"/>
    <mergeCell ref="AD9:AE9"/>
    <mergeCell ref="AF9:AH9"/>
    <mergeCell ref="J6:M6"/>
    <mergeCell ref="J5:M5"/>
    <mergeCell ref="N10:P10"/>
    <mergeCell ref="N9:R9"/>
    <mergeCell ref="U9:V9"/>
    <mergeCell ref="U6:V6"/>
    <mergeCell ref="AD5:AE5"/>
    <mergeCell ref="X5:Y5"/>
    <mergeCell ref="X6:Y6"/>
    <mergeCell ref="AD6:AE6"/>
    <mergeCell ref="X9:Y9"/>
    <mergeCell ref="J10:K10"/>
    <mergeCell ref="J9:M9"/>
    <mergeCell ref="J7:M7"/>
    <mergeCell ref="A3:A4"/>
    <mergeCell ref="B3:B4"/>
    <mergeCell ref="C3:E3"/>
    <mergeCell ref="F3:G4"/>
    <mergeCell ref="H3:R3"/>
    <mergeCell ref="H4:I4"/>
    <mergeCell ref="J4:M4"/>
    <mergeCell ref="N4:R4"/>
    <mergeCell ref="U4:W4"/>
    <mergeCell ref="X4:Z4"/>
    <mergeCell ref="N8:R8"/>
    <mergeCell ref="N7:R7"/>
    <mergeCell ref="U7:V7"/>
    <mergeCell ref="X7:Y7"/>
    <mergeCell ref="U8:V8"/>
    <mergeCell ref="X8:Y8"/>
    <mergeCell ref="N6:R6"/>
    <mergeCell ref="N5:R5"/>
    <mergeCell ref="U5:V5"/>
    <mergeCell ref="N11:R11"/>
    <mergeCell ref="N13:R13"/>
    <mergeCell ref="N19:R19"/>
    <mergeCell ref="N18:R18"/>
    <mergeCell ref="N17:R17"/>
    <mergeCell ref="N14:R14"/>
    <mergeCell ref="N15:R15"/>
    <mergeCell ref="Y27:Z27"/>
    <mergeCell ref="U17:V17"/>
    <mergeCell ref="U26:X26"/>
    <mergeCell ref="J18:M18"/>
    <mergeCell ref="N16:R16"/>
    <mergeCell ref="J17:M17"/>
    <mergeCell ref="J16:M16"/>
    <mergeCell ref="N20:R20"/>
    <mergeCell ref="N12:R12"/>
    <mergeCell ref="U16:V16"/>
    <mergeCell ref="X16:Y16"/>
    <mergeCell ref="X17:Y17"/>
    <mergeCell ref="X19:Y19"/>
    <mergeCell ref="U19:V19"/>
    <mergeCell ref="X18:Y18"/>
    <mergeCell ref="J14:M14"/>
    <mergeCell ref="J13:M13"/>
    <mergeCell ref="J12:M12"/>
    <mergeCell ref="X15:Y15"/>
    <mergeCell ref="J21:M21"/>
    <mergeCell ref="U21:V21"/>
    <mergeCell ref="N21:R21"/>
    <mergeCell ref="O27:R27"/>
    <mergeCell ref="O29:R29"/>
    <mergeCell ref="U27:V27"/>
    <mergeCell ref="K31:M31"/>
    <mergeCell ref="O31:R31"/>
    <mergeCell ref="A26:A27"/>
    <mergeCell ref="B26:E26"/>
    <mergeCell ref="F26:I26"/>
    <mergeCell ref="J26:N26"/>
    <mergeCell ref="F27:G27"/>
    <mergeCell ref="K27:M27"/>
    <mergeCell ref="O26:T26"/>
    <mergeCell ref="F28:G28"/>
    <mergeCell ref="K28:M28"/>
    <mergeCell ref="O28:R28"/>
    <mergeCell ref="F30:G30"/>
    <mergeCell ref="F29:G29"/>
    <mergeCell ref="K29:M29"/>
    <mergeCell ref="K30:M30"/>
    <mergeCell ref="U29:V29"/>
    <mergeCell ref="U28:V28"/>
    <mergeCell ref="O30:R30"/>
    <mergeCell ref="U30:V30"/>
    <mergeCell ref="K34:M34"/>
    <mergeCell ref="U31:V31"/>
    <mergeCell ref="U38:V38"/>
    <mergeCell ref="Y38:Z38"/>
    <mergeCell ref="F35:G35"/>
    <mergeCell ref="K35:M35"/>
    <mergeCell ref="O35:R35"/>
    <mergeCell ref="U35:V35"/>
    <mergeCell ref="F38:G38"/>
    <mergeCell ref="Y31:Z31"/>
    <mergeCell ref="F34:G34"/>
    <mergeCell ref="O33:R33"/>
    <mergeCell ref="O34:R34"/>
    <mergeCell ref="F33:G33"/>
    <mergeCell ref="K33:M33"/>
    <mergeCell ref="F32:G32"/>
    <mergeCell ref="K32:M32"/>
    <mergeCell ref="F31:G31"/>
    <mergeCell ref="U36:V36"/>
    <mergeCell ref="F39:G39"/>
    <mergeCell ref="K39:M39"/>
    <mergeCell ref="O39:R39"/>
    <mergeCell ref="U39:V39"/>
    <mergeCell ref="F37:G37"/>
    <mergeCell ref="K37:M37"/>
    <mergeCell ref="O37:R37"/>
    <mergeCell ref="F36:G36"/>
    <mergeCell ref="K36:M36"/>
    <mergeCell ref="O36:R36"/>
    <mergeCell ref="O38:R38"/>
    <mergeCell ref="Y42:Z42"/>
    <mergeCell ref="U43:V43"/>
    <mergeCell ref="O43:R43"/>
    <mergeCell ref="F44:G44"/>
    <mergeCell ref="U42:V42"/>
    <mergeCell ref="F40:G40"/>
    <mergeCell ref="K40:M40"/>
    <mergeCell ref="O40:R40"/>
    <mergeCell ref="K44:M44"/>
    <mergeCell ref="O44:R44"/>
    <mergeCell ref="O41:R41"/>
    <mergeCell ref="U41:V41"/>
    <mergeCell ref="Y44:Z44"/>
    <mergeCell ref="F42:G42"/>
    <mergeCell ref="K42:M42"/>
    <mergeCell ref="O42:R42"/>
    <mergeCell ref="F43:G43"/>
    <mergeCell ref="K43:M43"/>
    <mergeCell ref="Y43:Z43"/>
    <mergeCell ref="U44:V44"/>
    <mergeCell ref="F41:G41"/>
    <mergeCell ref="K41:M41"/>
    <mergeCell ref="J11:M11"/>
    <mergeCell ref="J8:M8"/>
    <mergeCell ref="Y29:Z29"/>
    <mergeCell ref="Y28:Z28"/>
    <mergeCell ref="J15:M15"/>
    <mergeCell ref="Y41:Z41"/>
    <mergeCell ref="U34:V34"/>
    <mergeCell ref="J20:M20"/>
    <mergeCell ref="J19:M19"/>
    <mergeCell ref="U40:V40"/>
    <mergeCell ref="Y40:Z40"/>
    <mergeCell ref="U37:V37"/>
    <mergeCell ref="Y36:Z36"/>
    <mergeCell ref="Y34:Z34"/>
    <mergeCell ref="Y35:Z35"/>
    <mergeCell ref="O32:R32"/>
    <mergeCell ref="U32:V32"/>
    <mergeCell ref="U33:V33"/>
    <mergeCell ref="Y32:Z32"/>
    <mergeCell ref="Y33:Z33"/>
    <mergeCell ref="Y30:Z30"/>
    <mergeCell ref="Y39:Z39"/>
    <mergeCell ref="Y37:Z37"/>
    <mergeCell ref="K38:M38"/>
  </mergeCells>
  <phoneticPr fontId="6"/>
  <printOptions horizontalCentered="1"/>
  <pageMargins left="0.59055118110236227" right="0.59055118110236227" top="0.59055118110236227" bottom="0.59055118110236227" header="0.39370078740157483" footer="0.39370078740157483"/>
  <pageSetup paperSize="9" firstPageNumber="140" orientation="portrait" useFirstPageNumber="1" horizontalDpi="300" verticalDpi="300" r:id="rId1"/>
  <headerFooter alignWithMargins="0">
    <oddHeader>&amp;L教　育</oddHeader>
    <oddFooter>&amp;C&amp;11－&amp;P－</oddFooter>
  </headerFooter>
  <colBreaks count="1" manualBreakCount="1">
    <brk id="18" max="1048575" man="1"/>
  </colBreaks>
  <ignoredErrors>
    <ignoredError sqref="C6:C8 C5 C11:C21" formulaRange="1"/>
  </ignoredErrors>
  <legacyDrawing r:id="rId2"/>
</worksheet>
</file>

<file path=xl/worksheets/sheet4.xml><?xml version="1.0" encoding="utf-8"?>
<worksheet xmlns="http://schemas.openxmlformats.org/spreadsheetml/2006/main" xmlns:r="http://schemas.openxmlformats.org/officeDocument/2006/relationships">
  <dimension ref="A1:AK46"/>
  <sheetViews>
    <sheetView view="pageBreakPreview" topLeftCell="A25" zoomScaleNormal="90" zoomScaleSheetLayoutView="115" workbookViewId="0">
      <pane xSplit="1" topLeftCell="J1" activePane="topRight" state="frozen"/>
      <selection activeCell="A51" sqref="A51:IV51"/>
      <selection pane="topRight" activeCell="Y33" sqref="Y33:Z33"/>
    </sheetView>
  </sheetViews>
  <sheetFormatPr defaultRowHeight="17.45" customHeight="1"/>
  <cols>
    <col min="1" max="1" width="11.28515625" style="490" customWidth="1"/>
    <col min="2" max="2" width="6.7109375" style="490" customWidth="1"/>
    <col min="3" max="3" width="8.28515625" style="490" customWidth="1"/>
    <col min="4" max="5" width="8.5703125" style="490" customWidth="1"/>
    <col min="6" max="6" width="5.5703125" style="490" customWidth="1"/>
    <col min="7" max="7" width="5.5703125" style="491" customWidth="1"/>
    <col min="8" max="9" width="7.7109375" style="490" customWidth="1"/>
    <col min="10" max="10" width="8.140625" style="490" customWidth="1"/>
    <col min="11" max="12" width="2.7109375" style="490" customWidth="1"/>
    <col min="13" max="13" width="2.140625" style="490" customWidth="1"/>
    <col min="14" max="14" width="7.28515625" style="490" customWidth="1"/>
    <col min="15" max="16" width="1.5703125" style="490" customWidth="1"/>
    <col min="17" max="17" width="3.42578125" style="490" customWidth="1"/>
    <col min="18" max="18" width="1.42578125" style="490" customWidth="1"/>
    <col min="19" max="19" width="7.42578125" style="490" customWidth="1"/>
    <col min="20" max="20" width="7.140625" style="490" customWidth="1"/>
    <col min="21" max="21" width="4" style="490" customWidth="1"/>
    <col min="22" max="22" width="3.140625" style="490" customWidth="1"/>
    <col min="23" max="23" width="6.5703125" style="490" customWidth="1"/>
    <col min="24" max="24" width="6.85546875" style="490" customWidth="1"/>
    <col min="25" max="25" width="1.85546875" style="490" customWidth="1"/>
    <col min="26" max="26" width="5.42578125" style="490" customWidth="1"/>
    <col min="27" max="27" width="7.28515625" style="490" customWidth="1"/>
    <col min="28" max="28" width="7.140625" style="490" customWidth="1"/>
    <col min="29" max="29" width="7.28515625" style="490" customWidth="1"/>
    <col min="30" max="31" width="6.7109375" style="490" customWidth="1"/>
    <col min="32" max="32" width="7.28515625" style="490" customWidth="1"/>
    <col min="33" max="34" width="4.7109375" style="490" customWidth="1"/>
    <col min="35" max="36" width="5.7109375" style="490" customWidth="1"/>
    <col min="37" max="16384" width="9.140625" style="490"/>
  </cols>
  <sheetData>
    <row r="1" spans="1:34" ht="5.0999999999999996" customHeight="1">
      <c r="AH1" s="492"/>
    </row>
    <row r="2" spans="1:34" ht="15" customHeight="1" thickBot="1">
      <c r="A2" s="2" t="s">
        <v>86</v>
      </c>
      <c r="B2" s="2"/>
      <c r="C2" s="2"/>
      <c r="D2" s="2"/>
      <c r="E2" s="2"/>
      <c r="F2" s="2"/>
      <c r="G2" s="40"/>
      <c r="H2" s="2"/>
      <c r="I2" s="2"/>
      <c r="J2" s="2"/>
      <c r="K2" s="2"/>
      <c r="L2" s="2"/>
      <c r="M2" s="2"/>
      <c r="N2" s="2"/>
      <c r="O2" s="2"/>
      <c r="P2" s="2"/>
      <c r="Q2" s="2"/>
      <c r="R2" s="2"/>
      <c r="AH2" s="492" t="s">
        <v>87</v>
      </c>
    </row>
    <row r="3" spans="1:34" ht="20.100000000000001" customHeight="1" thickBot="1">
      <c r="A3" s="710" t="s">
        <v>88</v>
      </c>
      <c r="B3" s="712" t="s">
        <v>89</v>
      </c>
      <c r="C3" s="712" t="s">
        <v>90</v>
      </c>
      <c r="D3" s="712"/>
      <c r="E3" s="712"/>
      <c r="F3" s="712" t="s">
        <v>91</v>
      </c>
      <c r="G3" s="712"/>
      <c r="H3" s="712" t="s">
        <v>92</v>
      </c>
      <c r="I3" s="712"/>
      <c r="J3" s="712"/>
      <c r="K3" s="712"/>
      <c r="L3" s="712"/>
      <c r="M3" s="712"/>
      <c r="N3" s="712"/>
      <c r="O3" s="712"/>
      <c r="P3" s="712"/>
      <c r="Q3" s="712"/>
      <c r="R3" s="712"/>
      <c r="S3" s="493"/>
      <c r="T3" s="494" t="s">
        <v>93</v>
      </c>
      <c r="U3" s="494"/>
      <c r="V3" s="494"/>
      <c r="W3" s="495"/>
      <c r="X3" s="494"/>
      <c r="Y3" s="494"/>
      <c r="Z3" s="496"/>
      <c r="AA3" s="497"/>
      <c r="AB3" s="495" t="s">
        <v>94</v>
      </c>
      <c r="AC3" s="494"/>
      <c r="AD3" s="825" t="s">
        <v>427</v>
      </c>
      <c r="AE3" s="826"/>
      <c r="AF3" s="829" t="s">
        <v>428</v>
      </c>
      <c r="AG3" s="830"/>
      <c r="AH3" s="831"/>
    </row>
    <row r="4" spans="1:34" ht="20.100000000000001" customHeight="1">
      <c r="A4" s="711"/>
      <c r="B4" s="713"/>
      <c r="C4" s="22" t="s">
        <v>95</v>
      </c>
      <c r="D4" s="44" t="s">
        <v>96</v>
      </c>
      <c r="E4" s="44" t="s">
        <v>97</v>
      </c>
      <c r="F4" s="713"/>
      <c r="G4" s="713"/>
      <c r="H4" s="720" t="s">
        <v>98</v>
      </c>
      <c r="I4" s="720"/>
      <c r="J4" s="720" t="s">
        <v>55</v>
      </c>
      <c r="K4" s="720"/>
      <c r="L4" s="720"/>
      <c r="M4" s="720"/>
      <c r="N4" s="720" t="s">
        <v>56</v>
      </c>
      <c r="O4" s="720"/>
      <c r="P4" s="720"/>
      <c r="Q4" s="720"/>
      <c r="R4" s="720"/>
      <c r="S4" s="499" t="s">
        <v>99</v>
      </c>
      <c r="T4" s="500"/>
      <c r="U4" s="807" t="s">
        <v>55</v>
      </c>
      <c r="V4" s="807"/>
      <c r="W4" s="807"/>
      <c r="X4" s="807" t="s">
        <v>56</v>
      </c>
      <c r="Y4" s="807"/>
      <c r="Z4" s="807"/>
      <c r="AA4" s="501" t="s">
        <v>429</v>
      </c>
      <c r="AB4" s="501" t="s">
        <v>55</v>
      </c>
      <c r="AC4" s="501" t="s">
        <v>56</v>
      </c>
      <c r="AD4" s="827"/>
      <c r="AE4" s="828"/>
      <c r="AF4" s="832"/>
      <c r="AG4" s="833"/>
      <c r="AH4" s="834"/>
    </row>
    <row r="5" spans="1:34" ht="18" customHeight="1">
      <c r="A5" s="322" t="s">
        <v>343</v>
      </c>
      <c r="B5" s="105">
        <v>11</v>
      </c>
      <c r="C5" s="103">
        <f>SUM(D5:E5)</f>
        <v>372</v>
      </c>
      <c r="D5" s="167">
        <v>268</v>
      </c>
      <c r="E5" s="103">
        <v>104</v>
      </c>
      <c r="F5" s="141">
        <v>268</v>
      </c>
      <c r="G5" s="52">
        <v>16</v>
      </c>
      <c r="H5" s="47">
        <f>SUM(J5,N5)</f>
        <v>8481</v>
      </c>
      <c r="I5" s="52">
        <v>53</v>
      </c>
      <c r="J5" s="815">
        <v>4402</v>
      </c>
      <c r="K5" s="815"/>
      <c r="L5" s="815"/>
      <c r="M5" s="815"/>
      <c r="N5" s="815">
        <v>4079</v>
      </c>
      <c r="O5" s="815"/>
      <c r="P5" s="815"/>
      <c r="Q5" s="815"/>
      <c r="R5" s="815"/>
      <c r="S5" s="504">
        <f>SUM(U5,X5)</f>
        <v>331</v>
      </c>
      <c r="T5" s="505">
        <f>SUM(W5,Z5)</f>
        <v>13</v>
      </c>
      <c r="U5" s="816">
        <v>104</v>
      </c>
      <c r="V5" s="816"/>
      <c r="W5" s="506" t="s">
        <v>430</v>
      </c>
      <c r="X5" s="821">
        <v>227</v>
      </c>
      <c r="Y5" s="821"/>
      <c r="Z5" s="505">
        <v>13</v>
      </c>
      <c r="AA5" s="507">
        <f>SUM(AB5,AC5)</f>
        <v>37</v>
      </c>
      <c r="AB5" s="508">
        <v>1</v>
      </c>
      <c r="AC5" s="507">
        <v>36</v>
      </c>
      <c r="AD5" s="820">
        <f>H5/F5</f>
        <v>31.645522388059703</v>
      </c>
      <c r="AE5" s="820"/>
      <c r="AF5" s="837">
        <f>H5/S5</f>
        <v>25.622356495468278</v>
      </c>
      <c r="AG5" s="837"/>
      <c r="AH5" s="838"/>
    </row>
    <row r="6" spans="1:34" ht="18" customHeight="1">
      <c r="A6" s="154">
        <v>21</v>
      </c>
      <c r="B6" s="105">
        <v>11</v>
      </c>
      <c r="C6" s="103">
        <f>SUM(D6:E6)</f>
        <v>376</v>
      </c>
      <c r="D6" s="167">
        <v>273</v>
      </c>
      <c r="E6" s="103">
        <v>103</v>
      </c>
      <c r="F6" s="103">
        <v>273</v>
      </c>
      <c r="G6" s="52">
        <v>16</v>
      </c>
      <c r="H6" s="47">
        <f>SUM(J6,N6)</f>
        <v>8535</v>
      </c>
      <c r="I6" s="52">
        <v>55</v>
      </c>
      <c r="J6" s="723">
        <v>4392</v>
      </c>
      <c r="K6" s="723"/>
      <c r="L6" s="723"/>
      <c r="M6" s="723"/>
      <c r="N6" s="723">
        <v>4143</v>
      </c>
      <c r="O6" s="723"/>
      <c r="P6" s="723"/>
      <c r="Q6" s="723"/>
      <c r="R6" s="723"/>
      <c r="S6" s="509">
        <f>SUM(U6,X6)</f>
        <v>384</v>
      </c>
      <c r="T6" s="505">
        <f>SUM(W6,Z6)</f>
        <v>13</v>
      </c>
      <c r="U6" s="814">
        <v>119</v>
      </c>
      <c r="V6" s="814"/>
      <c r="W6" s="506" t="s">
        <v>430</v>
      </c>
      <c r="X6" s="793">
        <v>265</v>
      </c>
      <c r="Y6" s="793"/>
      <c r="Z6" s="505">
        <v>13</v>
      </c>
      <c r="AA6" s="507">
        <f>SUM(AB6,AC6)</f>
        <v>40</v>
      </c>
      <c r="AB6" s="510">
        <v>1</v>
      </c>
      <c r="AC6" s="510">
        <v>39</v>
      </c>
      <c r="AD6" s="822">
        <f>H6/F6</f>
        <v>31.263736263736263</v>
      </c>
      <c r="AE6" s="822"/>
      <c r="AF6" s="840">
        <f>H6/S6</f>
        <v>22.2265625</v>
      </c>
      <c r="AG6" s="840"/>
      <c r="AH6" s="841"/>
    </row>
    <row r="7" spans="1:34" ht="18" customHeight="1">
      <c r="A7" s="154">
        <v>22</v>
      </c>
      <c r="B7" s="105">
        <v>11</v>
      </c>
      <c r="C7" s="103">
        <f>SUM(D7:E7)</f>
        <v>375</v>
      </c>
      <c r="D7" s="167">
        <v>277</v>
      </c>
      <c r="E7" s="103">
        <v>98</v>
      </c>
      <c r="F7" s="103">
        <v>277</v>
      </c>
      <c r="G7" s="52">
        <v>17</v>
      </c>
      <c r="H7" s="103">
        <f>SUM(J7,N7)</f>
        <v>8484</v>
      </c>
      <c r="I7" s="52">
        <v>63</v>
      </c>
      <c r="J7" s="723">
        <v>4369</v>
      </c>
      <c r="K7" s="723"/>
      <c r="L7" s="723"/>
      <c r="M7" s="723"/>
      <c r="N7" s="723">
        <v>4115</v>
      </c>
      <c r="O7" s="723"/>
      <c r="P7" s="723"/>
      <c r="Q7" s="723"/>
      <c r="R7" s="723"/>
      <c r="S7" s="510">
        <f>SUM(U7,X7)</f>
        <v>386</v>
      </c>
      <c r="T7" s="505">
        <f>SUM(W7,Z7)</f>
        <v>15</v>
      </c>
      <c r="U7" s="814">
        <v>113</v>
      </c>
      <c r="V7" s="814"/>
      <c r="W7" s="506" t="s">
        <v>430</v>
      </c>
      <c r="X7" s="793">
        <v>273</v>
      </c>
      <c r="Y7" s="793"/>
      <c r="Z7" s="505">
        <v>15</v>
      </c>
      <c r="AA7" s="510">
        <f>SUM(AB7,AC7)</f>
        <v>50</v>
      </c>
      <c r="AB7" s="510">
        <v>4</v>
      </c>
      <c r="AC7" s="510">
        <v>46</v>
      </c>
      <c r="AD7" s="839">
        <f>H7/F7</f>
        <v>30.628158844765341</v>
      </c>
      <c r="AE7" s="839"/>
      <c r="AF7" s="839">
        <f>H7/S7</f>
        <v>21.979274611398964</v>
      </c>
      <c r="AG7" s="839"/>
      <c r="AH7" s="842"/>
    </row>
    <row r="8" spans="1:34" ht="18" customHeight="1">
      <c r="A8" s="154">
        <v>23</v>
      </c>
      <c r="B8" s="103">
        <v>11</v>
      </c>
      <c r="C8" s="103">
        <f>SUM(D8:E8)</f>
        <v>380</v>
      </c>
      <c r="D8" s="167">
        <v>280</v>
      </c>
      <c r="E8" s="103">
        <v>100</v>
      </c>
      <c r="F8" s="103">
        <v>280</v>
      </c>
      <c r="G8" s="52">
        <v>20</v>
      </c>
      <c r="H8" s="103">
        <f>SUM(J8,N8)</f>
        <v>8361</v>
      </c>
      <c r="I8" s="52">
        <v>90</v>
      </c>
      <c r="J8" s="723">
        <v>4303</v>
      </c>
      <c r="K8" s="723"/>
      <c r="L8" s="723"/>
      <c r="M8" s="723"/>
      <c r="N8" s="723">
        <v>4058</v>
      </c>
      <c r="O8" s="723"/>
      <c r="P8" s="723"/>
      <c r="Q8" s="723"/>
      <c r="R8" s="723"/>
      <c r="S8" s="510">
        <f>SUM(U8,X8)</f>
        <v>385</v>
      </c>
      <c r="T8" s="505">
        <f>SUM(W8,Z8)</f>
        <v>14</v>
      </c>
      <c r="U8" s="814">
        <v>118</v>
      </c>
      <c r="V8" s="814"/>
      <c r="W8" s="506" t="s">
        <v>430</v>
      </c>
      <c r="X8" s="793">
        <v>267</v>
      </c>
      <c r="Y8" s="793"/>
      <c r="Z8" s="505">
        <v>14</v>
      </c>
      <c r="AA8" s="510">
        <f>SUM(AB8,AC8)</f>
        <v>55</v>
      </c>
      <c r="AB8" s="510">
        <v>3</v>
      </c>
      <c r="AC8" s="510">
        <v>52</v>
      </c>
      <c r="AD8" s="839">
        <f>H8/F8</f>
        <v>29.860714285714284</v>
      </c>
      <c r="AE8" s="839"/>
      <c r="AF8" s="839">
        <f>H8/S8</f>
        <v>21.716883116883118</v>
      </c>
      <c r="AG8" s="839"/>
      <c r="AH8" s="842"/>
    </row>
    <row r="9" spans="1:34" ht="18" customHeight="1">
      <c r="A9" s="356">
        <v>24</v>
      </c>
      <c r="B9" s="469">
        <v>11</v>
      </c>
      <c r="C9" s="142">
        <f>SUM(D9:E9)</f>
        <v>382</v>
      </c>
      <c r="D9" s="142">
        <f t="shared" ref="D9:I9" si="0">SUM(D11:D21)</f>
        <v>281</v>
      </c>
      <c r="E9" s="142">
        <f t="shared" si="0"/>
        <v>101</v>
      </c>
      <c r="F9" s="470">
        <f t="shared" si="0"/>
        <v>280</v>
      </c>
      <c r="G9" s="471">
        <f t="shared" si="0"/>
        <v>23</v>
      </c>
      <c r="H9" s="472">
        <f t="shared" si="0"/>
        <v>8242</v>
      </c>
      <c r="I9" s="473">
        <f t="shared" si="0"/>
        <v>113</v>
      </c>
      <c r="J9" s="818">
        <f>SUM(J11:K21)</f>
        <v>4274</v>
      </c>
      <c r="K9" s="818"/>
      <c r="L9" s="818"/>
      <c r="M9" s="818"/>
      <c r="N9" s="818">
        <f>SUM(N11:P21)</f>
        <v>3968</v>
      </c>
      <c r="O9" s="818"/>
      <c r="P9" s="818"/>
      <c r="Q9" s="818"/>
      <c r="R9" s="818"/>
      <c r="S9" s="511">
        <f>SUM(S11:S21)</f>
        <v>390</v>
      </c>
      <c r="T9" s="512">
        <f>SUM(T11:T21)</f>
        <v>15</v>
      </c>
      <c r="U9" s="819">
        <f>SUM(U11:V21)</f>
        <v>123</v>
      </c>
      <c r="V9" s="819"/>
      <c r="W9" s="506" t="s">
        <v>430</v>
      </c>
      <c r="X9" s="823">
        <f>SUM(X11:Y21)</f>
        <v>267</v>
      </c>
      <c r="Y9" s="823"/>
      <c r="Z9" s="513">
        <f>SUM(Z11:Z21)</f>
        <v>15</v>
      </c>
      <c r="AA9" s="514">
        <f>SUM(AA11:AA21)</f>
        <v>59</v>
      </c>
      <c r="AB9" s="515">
        <f>SUM(AB11:AB21)</f>
        <v>4</v>
      </c>
      <c r="AC9" s="514">
        <f>SUM(AC11:AC21)</f>
        <v>55</v>
      </c>
      <c r="AD9" s="844">
        <f>H9/F9</f>
        <v>29.435714285714287</v>
      </c>
      <c r="AE9" s="844"/>
      <c r="AF9" s="796">
        <f>H9/S9</f>
        <v>21.133333333333333</v>
      </c>
      <c r="AG9" s="796"/>
      <c r="AH9" s="845"/>
    </row>
    <row r="10" spans="1:34" ht="18" customHeight="1">
      <c r="A10" s="169"/>
      <c r="B10" s="168"/>
      <c r="C10" s="72"/>
      <c r="D10" s="72"/>
      <c r="E10" s="72"/>
      <c r="F10" s="53"/>
      <c r="G10" s="77"/>
      <c r="H10" s="53"/>
      <c r="I10" s="77"/>
      <c r="J10" s="817"/>
      <c r="K10" s="817"/>
      <c r="L10" s="26"/>
      <c r="M10" s="54"/>
      <c r="N10" s="817"/>
      <c r="O10" s="817"/>
      <c r="P10" s="817"/>
      <c r="Q10" s="55"/>
      <c r="R10" s="55"/>
      <c r="S10" s="502"/>
      <c r="T10" s="518"/>
      <c r="U10" s="519"/>
      <c r="V10" s="516"/>
      <c r="W10" s="518"/>
      <c r="X10" s="502"/>
      <c r="Y10" s="520"/>
      <c r="Z10" s="518"/>
      <c r="AA10" s="521"/>
      <c r="AB10" s="521"/>
      <c r="AC10" s="521"/>
      <c r="AD10" s="521"/>
      <c r="AE10" s="521"/>
      <c r="AF10" s="521"/>
      <c r="AG10" s="843"/>
      <c r="AH10" s="843"/>
    </row>
    <row r="11" spans="1:34" ht="18" customHeight="1">
      <c r="A11" s="154" t="s">
        <v>101</v>
      </c>
      <c r="B11" s="168">
        <v>1</v>
      </c>
      <c r="C11" s="320">
        <f t="shared" ref="C11:C21" si="1">SUM(D11:E11)</f>
        <v>33</v>
      </c>
      <c r="D11" s="320">
        <v>21</v>
      </c>
      <c r="E11" s="320">
        <v>12</v>
      </c>
      <c r="F11" s="474">
        <v>21</v>
      </c>
      <c r="G11" s="52">
        <v>1</v>
      </c>
      <c r="H11" s="475">
        <f>SUM(J11,N11)</f>
        <v>627</v>
      </c>
      <c r="I11" s="476">
        <v>4</v>
      </c>
      <c r="J11" s="792">
        <v>328</v>
      </c>
      <c r="K11" s="792"/>
      <c r="L11" s="792"/>
      <c r="M11" s="792"/>
      <c r="N11" s="792">
        <v>299</v>
      </c>
      <c r="O11" s="792"/>
      <c r="P11" s="792"/>
      <c r="Q11" s="792"/>
      <c r="R11" s="792"/>
      <c r="S11" s="502">
        <f>SUM(U11,X11)</f>
        <v>31</v>
      </c>
      <c r="T11" s="522">
        <f>SUM(W11,Z11)</f>
        <v>1</v>
      </c>
      <c r="U11" s="811">
        <v>9</v>
      </c>
      <c r="V11" s="811"/>
      <c r="W11" s="506" t="s">
        <v>430</v>
      </c>
      <c r="X11" s="812">
        <v>22</v>
      </c>
      <c r="Y11" s="812"/>
      <c r="Z11" s="503">
        <v>1</v>
      </c>
      <c r="AA11" s="521">
        <f t="shared" ref="AA11:AA21" si="2">SUM(AB11,AC11)</f>
        <v>4</v>
      </c>
      <c r="AB11" s="523">
        <v>0</v>
      </c>
      <c r="AC11" s="521">
        <v>4</v>
      </c>
      <c r="AD11" s="835">
        <f>H11/F11</f>
        <v>29.857142857142858</v>
      </c>
      <c r="AE11" s="835"/>
      <c r="AF11" s="835">
        <f>H11/S11</f>
        <v>20.225806451612904</v>
      </c>
      <c r="AG11" s="835"/>
      <c r="AH11" s="836"/>
    </row>
    <row r="12" spans="1:34" ht="18" customHeight="1">
      <c r="A12" s="154" t="s">
        <v>102</v>
      </c>
      <c r="B12" s="168">
        <v>1</v>
      </c>
      <c r="C12" s="320">
        <f t="shared" si="1"/>
        <v>32</v>
      </c>
      <c r="D12" s="320">
        <v>24</v>
      </c>
      <c r="E12" s="320">
        <v>8</v>
      </c>
      <c r="F12" s="474">
        <v>24</v>
      </c>
      <c r="G12" s="52">
        <v>3</v>
      </c>
      <c r="H12" s="475">
        <f t="shared" ref="H12:H21" si="3">SUM(J12,N12)</f>
        <v>682</v>
      </c>
      <c r="I12" s="476">
        <v>15</v>
      </c>
      <c r="J12" s="792">
        <v>357</v>
      </c>
      <c r="K12" s="792"/>
      <c r="L12" s="792"/>
      <c r="M12" s="792"/>
      <c r="N12" s="792">
        <v>325</v>
      </c>
      <c r="O12" s="792"/>
      <c r="P12" s="792"/>
      <c r="Q12" s="792"/>
      <c r="R12" s="792"/>
      <c r="S12" s="502">
        <f t="shared" ref="S12:S21" si="4">SUM(U12,X12)</f>
        <v>34</v>
      </c>
      <c r="T12" s="522">
        <f t="shared" ref="T12:T21" si="5">SUM(W12,Z12)</f>
        <v>1</v>
      </c>
      <c r="U12" s="811">
        <v>13</v>
      </c>
      <c r="V12" s="811"/>
      <c r="W12" s="506" t="s">
        <v>430</v>
      </c>
      <c r="X12" s="812">
        <v>21</v>
      </c>
      <c r="Y12" s="812"/>
      <c r="Z12" s="503">
        <v>1</v>
      </c>
      <c r="AA12" s="521">
        <f t="shared" si="2"/>
        <v>8</v>
      </c>
      <c r="AB12" s="523">
        <v>0</v>
      </c>
      <c r="AC12" s="521">
        <v>8</v>
      </c>
      <c r="AD12" s="835">
        <f t="shared" ref="AD12:AD21" si="6">H12/F12</f>
        <v>28.416666666666668</v>
      </c>
      <c r="AE12" s="835"/>
      <c r="AF12" s="835">
        <f t="shared" ref="AF12:AF21" si="7">H12/S12</f>
        <v>20.058823529411764</v>
      </c>
      <c r="AG12" s="835"/>
      <c r="AH12" s="836"/>
    </row>
    <row r="13" spans="1:34" ht="18" customHeight="1">
      <c r="A13" s="154" t="s">
        <v>103</v>
      </c>
      <c r="B13" s="168">
        <v>1</v>
      </c>
      <c r="C13" s="320">
        <f t="shared" si="1"/>
        <v>33</v>
      </c>
      <c r="D13" s="320">
        <v>25</v>
      </c>
      <c r="E13" s="320">
        <v>8</v>
      </c>
      <c r="F13" s="474">
        <v>25</v>
      </c>
      <c r="G13" s="52">
        <v>3</v>
      </c>
      <c r="H13" s="475">
        <f t="shared" si="3"/>
        <v>724</v>
      </c>
      <c r="I13" s="476">
        <v>12</v>
      </c>
      <c r="J13" s="792">
        <v>374</v>
      </c>
      <c r="K13" s="792"/>
      <c r="L13" s="792"/>
      <c r="M13" s="792"/>
      <c r="N13" s="792">
        <v>350</v>
      </c>
      <c r="O13" s="792"/>
      <c r="P13" s="792"/>
      <c r="Q13" s="792"/>
      <c r="R13" s="792"/>
      <c r="S13" s="502">
        <f t="shared" si="4"/>
        <v>33</v>
      </c>
      <c r="T13" s="522">
        <f t="shared" si="5"/>
        <v>1</v>
      </c>
      <c r="U13" s="811">
        <v>12</v>
      </c>
      <c r="V13" s="811"/>
      <c r="W13" s="506" t="s">
        <v>430</v>
      </c>
      <c r="X13" s="812">
        <v>21</v>
      </c>
      <c r="Y13" s="812"/>
      <c r="Z13" s="503">
        <v>1</v>
      </c>
      <c r="AA13" s="521">
        <f t="shared" si="2"/>
        <v>4</v>
      </c>
      <c r="AB13" s="523">
        <v>0</v>
      </c>
      <c r="AC13" s="521">
        <v>4</v>
      </c>
      <c r="AD13" s="835">
        <f t="shared" si="6"/>
        <v>28.96</v>
      </c>
      <c r="AE13" s="835"/>
      <c r="AF13" s="835">
        <f t="shared" si="7"/>
        <v>21.939393939393938</v>
      </c>
      <c r="AG13" s="835"/>
      <c r="AH13" s="836"/>
    </row>
    <row r="14" spans="1:34" ht="18" customHeight="1">
      <c r="A14" s="154" t="s">
        <v>104</v>
      </c>
      <c r="B14" s="168">
        <v>1</v>
      </c>
      <c r="C14" s="320">
        <f t="shared" si="1"/>
        <v>43</v>
      </c>
      <c r="D14" s="320">
        <v>35</v>
      </c>
      <c r="E14" s="320">
        <v>8</v>
      </c>
      <c r="F14" s="474">
        <v>35</v>
      </c>
      <c r="G14" s="52">
        <v>2</v>
      </c>
      <c r="H14" s="475">
        <f t="shared" si="3"/>
        <v>1063</v>
      </c>
      <c r="I14" s="476">
        <v>10</v>
      </c>
      <c r="J14" s="792">
        <v>522</v>
      </c>
      <c r="K14" s="792"/>
      <c r="L14" s="792"/>
      <c r="M14" s="792"/>
      <c r="N14" s="792">
        <v>541</v>
      </c>
      <c r="O14" s="792"/>
      <c r="P14" s="792"/>
      <c r="Q14" s="792"/>
      <c r="R14" s="792"/>
      <c r="S14" s="502">
        <f t="shared" si="4"/>
        <v>51</v>
      </c>
      <c r="T14" s="522">
        <f t="shared" si="5"/>
        <v>2</v>
      </c>
      <c r="U14" s="811">
        <v>16</v>
      </c>
      <c r="V14" s="811"/>
      <c r="W14" s="506" t="s">
        <v>430</v>
      </c>
      <c r="X14" s="812">
        <v>35</v>
      </c>
      <c r="Y14" s="812"/>
      <c r="Z14" s="503">
        <v>2</v>
      </c>
      <c r="AA14" s="521">
        <f t="shared" si="2"/>
        <v>4</v>
      </c>
      <c r="AB14" s="523">
        <v>0</v>
      </c>
      <c r="AC14" s="523">
        <v>4</v>
      </c>
      <c r="AD14" s="835">
        <f t="shared" si="6"/>
        <v>30.37142857142857</v>
      </c>
      <c r="AE14" s="835"/>
      <c r="AF14" s="835">
        <f t="shared" si="7"/>
        <v>20.843137254901961</v>
      </c>
      <c r="AG14" s="835"/>
      <c r="AH14" s="836"/>
    </row>
    <row r="15" spans="1:34" ht="18" customHeight="1">
      <c r="A15" s="154" t="s">
        <v>105</v>
      </c>
      <c r="B15" s="168">
        <v>1</v>
      </c>
      <c r="C15" s="320">
        <f t="shared" si="1"/>
        <v>30</v>
      </c>
      <c r="D15" s="320">
        <v>21</v>
      </c>
      <c r="E15" s="320">
        <v>9</v>
      </c>
      <c r="F15" s="474">
        <v>21</v>
      </c>
      <c r="G15" s="52">
        <v>3</v>
      </c>
      <c r="H15" s="475">
        <f t="shared" si="3"/>
        <v>577</v>
      </c>
      <c r="I15" s="476">
        <v>16</v>
      </c>
      <c r="J15" s="792">
        <v>288</v>
      </c>
      <c r="K15" s="792"/>
      <c r="L15" s="792"/>
      <c r="M15" s="792"/>
      <c r="N15" s="792">
        <v>289</v>
      </c>
      <c r="O15" s="792"/>
      <c r="P15" s="792"/>
      <c r="Q15" s="792"/>
      <c r="R15" s="792"/>
      <c r="S15" s="502">
        <f t="shared" si="4"/>
        <v>28</v>
      </c>
      <c r="T15" s="522">
        <f t="shared" si="5"/>
        <v>1</v>
      </c>
      <c r="U15" s="811">
        <v>8</v>
      </c>
      <c r="V15" s="811"/>
      <c r="W15" s="506" t="s">
        <v>430</v>
      </c>
      <c r="X15" s="812">
        <v>20</v>
      </c>
      <c r="Y15" s="812"/>
      <c r="Z15" s="503">
        <v>1</v>
      </c>
      <c r="AA15" s="521">
        <f t="shared" si="2"/>
        <v>6</v>
      </c>
      <c r="AB15" s="523">
        <v>0</v>
      </c>
      <c r="AC15" s="521">
        <v>6</v>
      </c>
      <c r="AD15" s="835">
        <f t="shared" si="6"/>
        <v>27.476190476190474</v>
      </c>
      <c r="AE15" s="835"/>
      <c r="AF15" s="835">
        <f t="shared" si="7"/>
        <v>20.607142857142858</v>
      </c>
      <c r="AG15" s="835"/>
      <c r="AH15" s="836"/>
    </row>
    <row r="16" spans="1:34" ht="18" customHeight="1">
      <c r="A16" s="154" t="s">
        <v>106</v>
      </c>
      <c r="B16" s="168">
        <v>1</v>
      </c>
      <c r="C16" s="320">
        <f t="shared" si="1"/>
        <v>44</v>
      </c>
      <c r="D16" s="320">
        <v>34</v>
      </c>
      <c r="E16" s="320">
        <v>10</v>
      </c>
      <c r="F16" s="474">
        <v>34</v>
      </c>
      <c r="G16" s="52">
        <v>2</v>
      </c>
      <c r="H16" s="475">
        <f t="shared" si="3"/>
        <v>1038</v>
      </c>
      <c r="I16" s="476">
        <v>14</v>
      </c>
      <c r="J16" s="792">
        <v>554</v>
      </c>
      <c r="K16" s="792"/>
      <c r="L16" s="792"/>
      <c r="M16" s="792"/>
      <c r="N16" s="792">
        <v>484</v>
      </c>
      <c r="O16" s="792"/>
      <c r="P16" s="792"/>
      <c r="Q16" s="792"/>
      <c r="R16" s="792"/>
      <c r="S16" s="502">
        <f t="shared" si="4"/>
        <v>45</v>
      </c>
      <c r="T16" s="522">
        <f t="shared" si="5"/>
        <v>3</v>
      </c>
      <c r="U16" s="811">
        <v>12</v>
      </c>
      <c r="V16" s="811"/>
      <c r="W16" s="506" t="s">
        <v>430</v>
      </c>
      <c r="X16" s="812">
        <v>33</v>
      </c>
      <c r="Y16" s="812"/>
      <c r="Z16" s="503">
        <v>3</v>
      </c>
      <c r="AA16" s="521">
        <f t="shared" si="2"/>
        <v>5</v>
      </c>
      <c r="AB16" s="523">
        <v>1</v>
      </c>
      <c r="AC16" s="521">
        <v>4</v>
      </c>
      <c r="AD16" s="835">
        <f t="shared" si="6"/>
        <v>30.529411764705884</v>
      </c>
      <c r="AE16" s="835"/>
      <c r="AF16" s="835">
        <f t="shared" si="7"/>
        <v>23.066666666666666</v>
      </c>
      <c r="AG16" s="835"/>
      <c r="AH16" s="836"/>
    </row>
    <row r="17" spans="1:35" ht="18" customHeight="1">
      <c r="A17" s="154" t="s">
        <v>107</v>
      </c>
      <c r="B17" s="168">
        <v>1</v>
      </c>
      <c r="C17" s="320">
        <f t="shared" si="1"/>
        <v>30</v>
      </c>
      <c r="D17" s="320">
        <v>22</v>
      </c>
      <c r="E17" s="320">
        <v>8</v>
      </c>
      <c r="F17" s="474">
        <v>22</v>
      </c>
      <c r="G17" s="52">
        <v>2</v>
      </c>
      <c r="H17" s="475">
        <f t="shared" si="3"/>
        <v>659</v>
      </c>
      <c r="I17" s="476">
        <v>8</v>
      </c>
      <c r="J17" s="792">
        <v>351</v>
      </c>
      <c r="K17" s="792"/>
      <c r="L17" s="792"/>
      <c r="M17" s="792"/>
      <c r="N17" s="792">
        <v>308</v>
      </c>
      <c r="O17" s="792"/>
      <c r="P17" s="792"/>
      <c r="Q17" s="792"/>
      <c r="R17" s="792"/>
      <c r="S17" s="502">
        <f t="shared" si="4"/>
        <v>33</v>
      </c>
      <c r="T17" s="522">
        <f t="shared" si="5"/>
        <v>1</v>
      </c>
      <c r="U17" s="811">
        <v>10</v>
      </c>
      <c r="V17" s="811"/>
      <c r="W17" s="506" t="s">
        <v>430</v>
      </c>
      <c r="X17" s="812">
        <v>23</v>
      </c>
      <c r="Y17" s="812"/>
      <c r="Z17" s="503">
        <v>1</v>
      </c>
      <c r="AA17" s="521">
        <f t="shared" si="2"/>
        <v>4</v>
      </c>
      <c r="AB17" s="523">
        <v>0</v>
      </c>
      <c r="AC17" s="521">
        <v>4</v>
      </c>
      <c r="AD17" s="835">
        <f t="shared" si="6"/>
        <v>29.954545454545453</v>
      </c>
      <c r="AE17" s="835"/>
      <c r="AF17" s="835">
        <f t="shared" si="7"/>
        <v>19.969696969696969</v>
      </c>
      <c r="AG17" s="835"/>
      <c r="AH17" s="836"/>
    </row>
    <row r="18" spans="1:35" ht="18" customHeight="1">
      <c r="A18" s="154" t="s">
        <v>108</v>
      </c>
      <c r="B18" s="168">
        <v>1</v>
      </c>
      <c r="C18" s="320">
        <f t="shared" si="1"/>
        <v>39</v>
      </c>
      <c r="D18" s="320">
        <v>29</v>
      </c>
      <c r="E18" s="320">
        <v>10</v>
      </c>
      <c r="F18" s="474">
        <v>29</v>
      </c>
      <c r="G18" s="52">
        <v>2</v>
      </c>
      <c r="H18" s="475">
        <f t="shared" si="3"/>
        <v>872</v>
      </c>
      <c r="I18" s="476">
        <v>8</v>
      </c>
      <c r="J18" s="792">
        <v>476</v>
      </c>
      <c r="K18" s="792"/>
      <c r="L18" s="792"/>
      <c r="M18" s="792"/>
      <c r="N18" s="792">
        <v>396</v>
      </c>
      <c r="O18" s="792"/>
      <c r="P18" s="792"/>
      <c r="Q18" s="792"/>
      <c r="R18" s="792"/>
      <c r="S18" s="502">
        <f t="shared" si="4"/>
        <v>41</v>
      </c>
      <c r="T18" s="522">
        <f t="shared" si="5"/>
        <v>2</v>
      </c>
      <c r="U18" s="811">
        <v>12</v>
      </c>
      <c r="V18" s="811"/>
      <c r="W18" s="506" t="s">
        <v>430</v>
      </c>
      <c r="X18" s="812">
        <v>29</v>
      </c>
      <c r="Y18" s="812"/>
      <c r="Z18" s="503">
        <v>2</v>
      </c>
      <c r="AA18" s="521">
        <f t="shared" si="2"/>
        <v>9</v>
      </c>
      <c r="AB18" s="523">
        <v>1</v>
      </c>
      <c r="AC18" s="521">
        <v>8</v>
      </c>
      <c r="AD18" s="835">
        <f t="shared" si="6"/>
        <v>30.068965517241381</v>
      </c>
      <c r="AE18" s="835"/>
      <c r="AF18" s="835">
        <f t="shared" si="7"/>
        <v>21.26829268292683</v>
      </c>
      <c r="AG18" s="835"/>
      <c r="AH18" s="836"/>
    </row>
    <row r="19" spans="1:35" ht="18" customHeight="1">
      <c r="A19" s="154" t="s">
        <v>109</v>
      </c>
      <c r="B19" s="168">
        <v>1</v>
      </c>
      <c r="C19" s="320">
        <f t="shared" si="1"/>
        <v>35</v>
      </c>
      <c r="D19" s="320">
        <v>26</v>
      </c>
      <c r="E19" s="320">
        <v>9</v>
      </c>
      <c r="F19" s="474">
        <v>26</v>
      </c>
      <c r="G19" s="52">
        <v>2</v>
      </c>
      <c r="H19" s="475">
        <f t="shared" si="3"/>
        <v>770</v>
      </c>
      <c r="I19" s="476">
        <v>12</v>
      </c>
      <c r="J19" s="792">
        <v>405</v>
      </c>
      <c r="K19" s="792"/>
      <c r="L19" s="792"/>
      <c r="M19" s="792"/>
      <c r="N19" s="792">
        <v>365</v>
      </c>
      <c r="O19" s="792"/>
      <c r="P19" s="792"/>
      <c r="Q19" s="792"/>
      <c r="R19" s="792"/>
      <c r="S19" s="502">
        <f t="shared" si="4"/>
        <v>35</v>
      </c>
      <c r="T19" s="522">
        <f t="shared" si="5"/>
        <v>1</v>
      </c>
      <c r="U19" s="811">
        <v>11</v>
      </c>
      <c r="V19" s="811"/>
      <c r="W19" s="506" t="s">
        <v>430</v>
      </c>
      <c r="X19" s="812">
        <v>24</v>
      </c>
      <c r="Y19" s="812"/>
      <c r="Z19" s="503">
        <v>1</v>
      </c>
      <c r="AA19" s="521">
        <f t="shared" si="2"/>
        <v>4</v>
      </c>
      <c r="AB19" s="523">
        <v>0</v>
      </c>
      <c r="AC19" s="521">
        <v>4</v>
      </c>
      <c r="AD19" s="835">
        <f t="shared" si="6"/>
        <v>29.615384615384617</v>
      </c>
      <c r="AE19" s="835"/>
      <c r="AF19" s="835">
        <f t="shared" si="7"/>
        <v>22</v>
      </c>
      <c r="AG19" s="835"/>
      <c r="AH19" s="836"/>
    </row>
    <row r="20" spans="1:35" ht="18" customHeight="1">
      <c r="A20" s="154" t="s">
        <v>110</v>
      </c>
      <c r="B20" s="168">
        <v>1</v>
      </c>
      <c r="C20" s="320">
        <f t="shared" si="1"/>
        <v>33</v>
      </c>
      <c r="D20" s="320">
        <v>25</v>
      </c>
      <c r="E20" s="320">
        <v>8</v>
      </c>
      <c r="F20" s="474">
        <v>25</v>
      </c>
      <c r="G20" s="52">
        <v>2</v>
      </c>
      <c r="H20" s="475">
        <f t="shared" si="3"/>
        <v>692</v>
      </c>
      <c r="I20" s="476">
        <v>11</v>
      </c>
      <c r="J20" s="792">
        <v>348</v>
      </c>
      <c r="K20" s="792"/>
      <c r="L20" s="792"/>
      <c r="M20" s="792"/>
      <c r="N20" s="792">
        <v>344</v>
      </c>
      <c r="O20" s="792"/>
      <c r="P20" s="792"/>
      <c r="Q20" s="792"/>
      <c r="R20" s="792"/>
      <c r="S20" s="502">
        <f t="shared" si="4"/>
        <v>34</v>
      </c>
      <c r="T20" s="522">
        <f t="shared" si="5"/>
        <v>1</v>
      </c>
      <c r="U20" s="811">
        <v>11</v>
      </c>
      <c r="V20" s="811"/>
      <c r="W20" s="506" t="s">
        <v>430</v>
      </c>
      <c r="X20" s="812">
        <v>23</v>
      </c>
      <c r="Y20" s="812"/>
      <c r="Z20" s="503">
        <v>1</v>
      </c>
      <c r="AA20" s="521">
        <f t="shared" si="2"/>
        <v>7</v>
      </c>
      <c r="AB20" s="523">
        <v>2</v>
      </c>
      <c r="AC20" s="521">
        <v>5</v>
      </c>
      <c r="AD20" s="835">
        <f t="shared" si="6"/>
        <v>27.68</v>
      </c>
      <c r="AE20" s="835"/>
      <c r="AF20" s="835">
        <f>H20/S20</f>
        <v>20.352941176470587</v>
      </c>
      <c r="AG20" s="835"/>
      <c r="AH20" s="836"/>
    </row>
    <row r="21" spans="1:35" ht="18" customHeight="1" thickBot="1">
      <c r="A21" s="161" t="s">
        <v>111</v>
      </c>
      <c r="B21" s="170">
        <v>1</v>
      </c>
      <c r="C21" s="321">
        <f t="shared" si="1"/>
        <v>30</v>
      </c>
      <c r="D21" s="321">
        <v>19</v>
      </c>
      <c r="E21" s="321">
        <v>11</v>
      </c>
      <c r="F21" s="477">
        <v>18</v>
      </c>
      <c r="G21" s="478">
        <v>1</v>
      </c>
      <c r="H21" s="479">
        <f t="shared" si="3"/>
        <v>538</v>
      </c>
      <c r="I21" s="480">
        <v>3</v>
      </c>
      <c r="J21" s="803">
        <v>271</v>
      </c>
      <c r="K21" s="803"/>
      <c r="L21" s="803"/>
      <c r="M21" s="803"/>
      <c r="N21" s="803">
        <v>267</v>
      </c>
      <c r="O21" s="803"/>
      <c r="P21" s="803"/>
      <c r="Q21" s="803"/>
      <c r="R21" s="803"/>
      <c r="S21" s="502">
        <f t="shared" si="4"/>
        <v>25</v>
      </c>
      <c r="T21" s="524">
        <f t="shared" si="5"/>
        <v>1</v>
      </c>
      <c r="U21" s="804">
        <v>9</v>
      </c>
      <c r="V21" s="804"/>
      <c r="W21" s="525" t="s">
        <v>430</v>
      </c>
      <c r="X21" s="849">
        <v>16</v>
      </c>
      <c r="Y21" s="849"/>
      <c r="Z21" s="526">
        <v>1</v>
      </c>
      <c r="AA21" s="527">
        <f t="shared" si="2"/>
        <v>4</v>
      </c>
      <c r="AB21" s="528">
        <v>0</v>
      </c>
      <c r="AC21" s="527">
        <v>4</v>
      </c>
      <c r="AD21" s="846">
        <f t="shared" si="6"/>
        <v>29.888888888888889</v>
      </c>
      <c r="AE21" s="846"/>
      <c r="AF21" s="847">
        <f t="shared" si="7"/>
        <v>21.52</v>
      </c>
      <c r="AG21" s="847"/>
      <c r="AH21" s="848"/>
    </row>
    <row r="22" spans="1:35" ht="15" customHeight="1">
      <c r="A22" s="2" t="s">
        <v>398</v>
      </c>
      <c r="B22" s="2"/>
      <c r="C22" s="2"/>
      <c r="D22" s="2"/>
      <c r="E22" s="2"/>
      <c r="F22" s="2"/>
      <c r="G22" s="40"/>
      <c r="H22" s="2"/>
      <c r="I22" s="2"/>
      <c r="J22" s="2"/>
      <c r="K22" s="2"/>
      <c r="L22" s="2"/>
      <c r="M22" s="2"/>
      <c r="N22" s="2"/>
      <c r="O22" s="2"/>
      <c r="P22" s="2"/>
      <c r="Q22" s="2"/>
      <c r="R22" s="2"/>
      <c r="S22" s="529" t="s">
        <v>431</v>
      </c>
      <c r="T22" s="490" t="s">
        <v>432</v>
      </c>
      <c r="AG22" s="530"/>
      <c r="AH22" s="519" t="s">
        <v>400</v>
      </c>
    </row>
    <row r="23" spans="1:35" ht="15" customHeight="1">
      <c r="A23" s="483" t="s">
        <v>397</v>
      </c>
      <c r="B23" s="2"/>
      <c r="C23" s="2"/>
      <c r="D23" s="2"/>
      <c r="E23" s="2"/>
      <c r="F23" s="2"/>
      <c r="G23" s="40"/>
      <c r="H23" s="2"/>
      <c r="I23" s="2"/>
      <c r="J23" s="2"/>
      <c r="K23" s="2"/>
      <c r="L23" s="2"/>
      <c r="M23" s="2"/>
      <c r="N23" s="2"/>
      <c r="O23" s="2"/>
      <c r="P23" s="2"/>
      <c r="Q23" s="2"/>
      <c r="R23" s="2"/>
      <c r="AH23" s="492" t="s">
        <v>433</v>
      </c>
    </row>
    <row r="24" spans="1:35" ht="15" customHeight="1">
      <c r="AH24" s="492"/>
      <c r="AI24" s="492"/>
    </row>
    <row r="25" spans="1:35" ht="15" customHeight="1" thickBot="1">
      <c r="A25" s="490" t="s">
        <v>112</v>
      </c>
      <c r="S25" s="490" t="s">
        <v>113</v>
      </c>
      <c r="AH25" s="492" t="s">
        <v>87</v>
      </c>
    </row>
    <row r="26" spans="1:35" ht="20.100000000000001" customHeight="1" thickBot="1">
      <c r="A26" s="861" t="s">
        <v>114</v>
      </c>
      <c r="B26" s="813" t="s">
        <v>115</v>
      </c>
      <c r="C26" s="813"/>
      <c r="D26" s="813"/>
      <c r="E26" s="813"/>
      <c r="F26" s="813" t="s">
        <v>116</v>
      </c>
      <c r="G26" s="813"/>
      <c r="H26" s="813"/>
      <c r="I26" s="813"/>
      <c r="J26" s="813" t="s">
        <v>117</v>
      </c>
      <c r="K26" s="813"/>
      <c r="L26" s="813"/>
      <c r="M26" s="813"/>
      <c r="N26" s="813"/>
      <c r="O26" s="808" t="s">
        <v>434</v>
      </c>
      <c r="P26" s="809"/>
      <c r="Q26" s="809"/>
      <c r="R26" s="809"/>
      <c r="S26" s="809"/>
      <c r="T26" s="810"/>
      <c r="U26" s="813" t="s">
        <v>118</v>
      </c>
      <c r="V26" s="813"/>
      <c r="W26" s="813"/>
      <c r="X26" s="813"/>
      <c r="Y26" s="813" t="s">
        <v>119</v>
      </c>
      <c r="Z26" s="813"/>
      <c r="AA26" s="813"/>
      <c r="AB26" s="813"/>
      <c r="AC26" s="497" t="s">
        <v>120</v>
      </c>
      <c r="AD26" s="494"/>
      <c r="AE26" s="496"/>
      <c r="AF26" s="824" t="s">
        <v>100</v>
      </c>
      <c r="AG26" s="824"/>
      <c r="AH26" s="824"/>
    </row>
    <row r="27" spans="1:35" ht="20.100000000000001" customHeight="1">
      <c r="A27" s="861"/>
      <c r="B27" s="498" t="s">
        <v>53</v>
      </c>
      <c r="C27" s="498" t="s">
        <v>95</v>
      </c>
      <c r="D27" s="498" t="s">
        <v>55</v>
      </c>
      <c r="E27" s="498" t="s">
        <v>56</v>
      </c>
      <c r="F27" s="807" t="s">
        <v>53</v>
      </c>
      <c r="G27" s="807"/>
      <c r="H27" s="498" t="s">
        <v>55</v>
      </c>
      <c r="I27" s="498" t="s">
        <v>56</v>
      </c>
      <c r="J27" s="498" t="s">
        <v>53</v>
      </c>
      <c r="K27" s="807" t="s">
        <v>55</v>
      </c>
      <c r="L27" s="807"/>
      <c r="M27" s="807"/>
      <c r="N27" s="498" t="s">
        <v>56</v>
      </c>
      <c r="O27" s="805" t="s">
        <v>53</v>
      </c>
      <c r="P27" s="805"/>
      <c r="Q27" s="805"/>
      <c r="R27" s="805"/>
      <c r="S27" s="707" t="s">
        <v>55</v>
      </c>
      <c r="T27" s="498" t="s">
        <v>56</v>
      </c>
      <c r="U27" s="807" t="s">
        <v>53</v>
      </c>
      <c r="V27" s="807"/>
      <c r="W27" s="498" t="s">
        <v>55</v>
      </c>
      <c r="X27" s="498" t="s">
        <v>56</v>
      </c>
      <c r="Y27" s="807" t="s">
        <v>53</v>
      </c>
      <c r="Z27" s="807"/>
      <c r="AA27" s="498" t="s">
        <v>55</v>
      </c>
      <c r="AB27" s="498" t="s">
        <v>56</v>
      </c>
      <c r="AC27" s="498" t="s">
        <v>53</v>
      </c>
      <c r="AD27" s="498" t="s">
        <v>55</v>
      </c>
      <c r="AE27" s="498" t="s">
        <v>56</v>
      </c>
      <c r="AF27" s="498" t="s">
        <v>53</v>
      </c>
      <c r="AG27" s="805" t="s">
        <v>401</v>
      </c>
      <c r="AH27" s="852"/>
    </row>
    <row r="28" spans="1:35" ht="18" customHeight="1">
      <c r="A28" s="322" t="s">
        <v>343</v>
      </c>
      <c r="B28" s="122">
        <v>268</v>
      </c>
      <c r="C28" s="29">
        <v>8481</v>
      </c>
      <c r="D28" s="29">
        <v>4402</v>
      </c>
      <c r="E28" s="29">
        <v>4079</v>
      </c>
      <c r="F28" s="763">
        <v>48</v>
      </c>
      <c r="G28" s="763"/>
      <c r="H28" s="29">
        <v>739</v>
      </c>
      <c r="I28" s="29">
        <v>707</v>
      </c>
      <c r="J28" s="29">
        <v>45</v>
      </c>
      <c r="K28" s="763">
        <v>724</v>
      </c>
      <c r="L28" s="763"/>
      <c r="M28" s="763"/>
      <c r="N28" s="29">
        <v>694</v>
      </c>
      <c r="O28" s="794">
        <v>39</v>
      </c>
      <c r="P28" s="794"/>
      <c r="Q28" s="794"/>
      <c r="R28" s="794"/>
      <c r="S28" s="507">
        <v>715</v>
      </c>
      <c r="T28" s="507">
        <v>685</v>
      </c>
      <c r="U28" s="794">
        <v>42</v>
      </c>
      <c r="V28" s="794"/>
      <c r="W28" s="507">
        <v>782</v>
      </c>
      <c r="X28" s="507">
        <v>666</v>
      </c>
      <c r="Y28" s="794">
        <v>39</v>
      </c>
      <c r="Z28" s="794"/>
      <c r="AA28" s="507">
        <v>718</v>
      </c>
      <c r="AB28" s="507">
        <v>696</v>
      </c>
      <c r="AC28" s="507">
        <v>39</v>
      </c>
      <c r="AD28" s="507">
        <v>724</v>
      </c>
      <c r="AE28" s="507">
        <v>631</v>
      </c>
      <c r="AF28" s="614">
        <v>16</v>
      </c>
      <c r="AG28" s="853">
        <v>53</v>
      </c>
      <c r="AH28" s="854"/>
    </row>
    <row r="29" spans="1:35" ht="18" customHeight="1">
      <c r="A29" s="154">
        <v>21</v>
      </c>
      <c r="B29" s="122">
        <v>273</v>
      </c>
      <c r="C29" s="29">
        <v>8535</v>
      </c>
      <c r="D29" s="29">
        <v>4392</v>
      </c>
      <c r="E29" s="29">
        <v>4143</v>
      </c>
      <c r="F29" s="723">
        <v>49</v>
      </c>
      <c r="G29" s="723"/>
      <c r="H29" s="29">
        <v>712</v>
      </c>
      <c r="I29" s="29">
        <v>692</v>
      </c>
      <c r="J29" s="103">
        <v>48</v>
      </c>
      <c r="K29" s="723">
        <v>733</v>
      </c>
      <c r="L29" s="723"/>
      <c r="M29" s="723"/>
      <c r="N29" s="29">
        <v>707</v>
      </c>
      <c r="O29" s="793">
        <v>42</v>
      </c>
      <c r="P29" s="793"/>
      <c r="Q29" s="793"/>
      <c r="R29" s="793"/>
      <c r="S29" s="510">
        <v>725</v>
      </c>
      <c r="T29" s="510">
        <v>700</v>
      </c>
      <c r="U29" s="793">
        <v>39</v>
      </c>
      <c r="V29" s="793"/>
      <c r="W29" s="510">
        <v>707</v>
      </c>
      <c r="X29" s="510">
        <v>691</v>
      </c>
      <c r="Y29" s="793">
        <v>41</v>
      </c>
      <c r="Z29" s="793"/>
      <c r="AA29" s="510">
        <v>791</v>
      </c>
      <c r="AB29" s="510">
        <v>660</v>
      </c>
      <c r="AC29" s="510">
        <v>38</v>
      </c>
      <c r="AD29" s="510">
        <v>724</v>
      </c>
      <c r="AE29" s="510">
        <v>693</v>
      </c>
      <c r="AF29" s="614">
        <v>16</v>
      </c>
      <c r="AG29" s="855">
        <v>55</v>
      </c>
      <c r="AH29" s="856"/>
    </row>
    <row r="30" spans="1:35" ht="18" customHeight="1">
      <c r="A30" s="154">
        <v>22</v>
      </c>
      <c r="B30" s="103">
        <v>277</v>
      </c>
      <c r="C30" s="103">
        <v>8484</v>
      </c>
      <c r="D30" s="103">
        <v>4369</v>
      </c>
      <c r="E30" s="103">
        <v>4115</v>
      </c>
      <c r="F30" s="723">
        <v>48</v>
      </c>
      <c r="G30" s="723"/>
      <c r="H30" s="103">
        <v>716</v>
      </c>
      <c r="I30" s="103">
        <v>680</v>
      </c>
      <c r="J30" s="103">
        <v>48</v>
      </c>
      <c r="K30" s="723">
        <v>717</v>
      </c>
      <c r="L30" s="723"/>
      <c r="M30" s="723"/>
      <c r="N30" s="103">
        <v>685</v>
      </c>
      <c r="O30" s="793">
        <v>43</v>
      </c>
      <c r="P30" s="793"/>
      <c r="Q30" s="793"/>
      <c r="R30" s="793"/>
      <c r="S30" s="510">
        <v>723</v>
      </c>
      <c r="T30" s="510">
        <v>708</v>
      </c>
      <c r="U30" s="793">
        <v>41</v>
      </c>
      <c r="V30" s="793"/>
      <c r="W30" s="510">
        <v>720</v>
      </c>
      <c r="X30" s="510">
        <v>696</v>
      </c>
      <c r="Y30" s="793">
        <v>39</v>
      </c>
      <c r="Z30" s="793"/>
      <c r="AA30" s="510">
        <v>706</v>
      </c>
      <c r="AB30" s="510">
        <v>690</v>
      </c>
      <c r="AC30" s="510">
        <v>41</v>
      </c>
      <c r="AD30" s="510">
        <v>787</v>
      </c>
      <c r="AE30" s="510">
        <v>656</v>
      </c>
      <c r="AF30" s="614">
        <v>17</v>
      </c>
      <c r="AG30" s="855">
        <v>63</v>
      </c>
      <c r="AH30" s="856"/>
    </row>
    <row r="31" spans="1:35" ht="18" customHeight="1">
      <c r="A31" s="154">
        <v>23</v>
      </c>
      <c r="B31" s="103">
        <v>280</v>
      </c>
      <c r="C31" s="103">
        <f>+D31+E31</f>
        <v>8361</v>
      </c>
      <c r="D31" s="103">
        <f>+H31+K31+S31+W31+AA31+AD31</f>
        <v>4303</v>
      </c>
      <c r="E31" s="103">
        <f>+I31+N31+T31+X31+AB31+AE31</f>
        <v>4058</v>
      </c>
      <c r="F31" s="723">
        <v>46</v>
      </c>
      <c r="G31" s="723"/>
      <c r="H31" s="103">
        <v>720</v>
      </c>
      <c r="I31" s="103">
        <v>597</v>
      </c>
      <c r="J31" s="103">
        <v>50</v>
      </c>
      <c r="K31" s="723">
        <v>711</v>
      </c>
      <c r="L31" s="723"/>
      <c r="M31" s="723"/>
      <c r="N31" s="103">
        <v>663</v>
      </c>
      <c r="O31" s="793">
        <v>41</v>
      </c>
      <c r="P31" s="793"/>
      <c r="Q31" s="793"/>
      <c r="R31" s="793"/>
      <c r="S31" s="510">
        <v>715</v>
      </c>
      <c r="T31" s="510">
        <v>690</v>
      </c>
      <c r="U31" s="793">
        <v>42</v>
      </c>
      <c r="V31" s="793"/>
      <c r="W31" s="510">
        <v>721</v>
      </c>
      <c r="X31" s="510">
        <v>709</v>
      </c>
      <c r="Y31" s="793">
        <v>42</v>
      </c>
      <c r="Z31" s="793"/>
      <c r="AA31" s="510">
        <v>728</v>
      </c>
      <c r="AB31" s="510">
        <v>705</v>
      </c>
      <c r="AC31" s="510">
        <v>39</v>
      </c>
      <c r="AD31" s="510">
        <v>708</v>
      </c>
      <c r="AE31" s="510">
        <v>694</v>
      </c>
      <c r="AF31" s="614">
        <v>20</v>
      </c>
      <c r="AG31" s="855">
        <v>90</v>
      </c>
      <c r="AH31" s="856"/>
    </row>
    <row r="32" spans="1:35" ht="18" customHeight="1">
      <c r="A32" s="356">
        <v>24</v>
      </c>
      <c r="B32" s="484">
        <f>SUM(B34:B44)</f>
        <v>280</v>
      </c>
      <c r="C32" s="32">
        <f>SUM(C34:C44)</f>
        <v>8355</v>
      </c>
      <c r="D32" s="32">
        <f>SUM(D34:D44)</f>
        <v>4387</v>
      </c>
      <c r="E32" s="32">
        <f>SUM(E34:E44)</f>
        <v>3968</v>
      </c>
      <c r="F32" s="802">
        <f>SUM(F34:G44)</f>
        <v>46</v>
      </c>
      <c r="G32" s="802"/>
      <c r="H32" s="32">
        <f>SUM(H34:H44)</f>
        <v>678</v>
      </c>
      <c r="I32" s="32">
        <f>SUM(I34:I44)</f>
        <v>604</v>
      </c>
      <c r="J32" s="32">
        <f>SUM(J34:J44)</f>
        <v>45</v>
      </c>
      <c r="K32" s="802">
        <f>SUM(K34:M44)</f>
        <v>719</v>
      </c>
      <c r="L32" s="802"/>
      <c r="M32" s="802"/>
      <c r="N32" s="32">
        <f>SUM(N34:N44)</f>
        <v>594</v>
      </c>
      <c r="O32" s="796">
        <f>SUM(O34:R44)</f>
        <v>43</v>
      </c>
      <c r="P32" s="796"/>
      <c r="Q32" s="796"/>
      <c r="R32" s="796"/>
      <c r="S32" s="532">
        <f>SUM(S34:S44)</f>
        <v>704</v>
      </c>
      <c r="T32" s="532">
        <f>SUM(T34:T44)</f>
        <v>662</v>
      </c>
      <c r="U32" s="797">
        <f>SUM(U34:V44)</f>
        <v>41</v>
      </c>
      <c r="V32" s="797"/>
      <c r="W32" s="532">
        <f>SUM(W34:W44)</f>
        <v>717</v>
      </c>
      <c r="X32" s="532">
        <f>SUM(X34:X44)</f>
        <v>694</v>
      </c>
      <c r="Y32" s="797">
        <f>SUM(Y34:Z44)</f>
        <v>41</v>
      </c>
      <c r="Z32" s="797"/>
      <c r="AA32" s="532">
        <f t="shared" ref="AA32:AF32" si="8">SUM(AA34:AA44)</f>
        <v>720</v>
      </c>
      <c r="AB32" s="532">
        <f t="shared" si="8"/>
        <v>715</v>
      </c>
      <c r="AC32" s="532">
        <f t="shared" si="8"/>
        <v>41</v>
      </c>
      <c r="AD32" s="532">
        <f t="shared" si="8"/>
        <v>736</v>
      </c>
      <c r="AE32" s="532">
        <f t="shared" si="8"/>
        <v>699</v>
      </c>
      <c r="AF32" s="696">
        <f t="shared" si="8"/>
        <v>23</v>
      </c>
      <c r="AG32" s="857">
        <f>SUM(AG34:AH44)</f>
        <v>113</v>
      </c>
      <c r="AH32" s="858"/>
    </row>
    <row r="33" spans="1:37" ht="18" customHeight="1">
      <c r="A33" s="169"/>
      <c r="B33" s="16"/>
      <c r="C33" s="64"/>
      <c r="D33" s="17"/>
      <c r="E33" s="17"/>
      <c r="F33" s="798"/>
      <c r="G33" s="798"/>
      <c r="H33" s="17"/>
      <c r="I33" s="17"/>
      <c r="J33" s="17"/>
      <c r="K33" s="801"/>
      <c r="L33" s="801"/>
      <c r="M33" s="801"/>
      <c r="N33" s="17"/>
      <c r="O33" s="797"/>
      <c r="P33" s="797"/>
      <c r="Q33" s="797"/>
      <c r="R33" s="797"/>
      <c r="S33" s="533"/>
      <c r="T33" s="533"/>
      <c r="U33" s="797"/>
      <c r="V33" s="797"/>
      <c r="W33" s="533"/>
      <c r="X33" s="533"/>
      <c r="Y33" s="797"/>
      <c r="Z33" s="797"/>
      <c r="AA33" s="533"/>
      <c r="AB33" s="533"/>
      <c r="AC33" s="533"/>
      <c r="AD33" s="533"/>
      <c r="AE33" s="533"/>
      <c r="AF33" s="697"/>
      <c r="AG33" s="697"/>
      <c r="AH33" s="698"/>
    </row>
    <row r="34" spans="1:37" ht="18" customHeight="1">
      <c r="A34" s="154" t="s">
        <v>101</v>
      </c>
      <c r="B34" s="16">
        <f>F34+J34+O34+U34+Y34+AC34+AF34</f>
        <v>21</v>
      </c>
      <c r="C34" s="64">
        <f>SUM(D34:E34)</f>
        <v>631</v>
      </c>
      <c r="D34" s="17">
        <f>H34+K34+S34+W34+AA34+AD34+AG34</f>
        <v>332</v>
      </c>
      <c r="E34" s="17">
        <f>I34+N34+T34+X34+AB34+AE34+AH34</f>
        <v>299</v>
      </c>
      <c r="F34" s="798">
        <v>4</v>
      </c>
      <c r="G34" s="798"/>
      <c r="H34" s="17">
        <v>59</v>
      </c>
      <c r="I34" s="17">
        <v>45</v>
      </c>
      <c r="J34" s="17">
        <v>3</v>
      </c>
      <c r="K34" s="798">
        <v>57</v>
      </c>
      <c r="L34" s="798"/>
      <c r="M34" s="798"/>
      <c r="N34" s="17">
        <v>41</v>
      </c>
      <c r="O34" s="795">
        <v>4</v>
      </c>
      <c r="P34" s="795"/>
      <c r="Q34" s="795"/>
      <c r="R34" s="795"/>
      <c r="S34" s="533">
        <v>57</v>
      </c>
      <c r="T34" s="533">
        <v>52</v>
      </c>
      <c r="U34" s="795">
        <v>3</v>
      </c>
      <c r="V34" s="795"/>
      <c r="W34" s="533">
        <v>46</v>
      </c>
      <c r="X34" s="533">
        <v>58</v>
      </c>
      <c r="Y34" s="795">
        <v>3</v>
      </c>
      <c r="Z34" s="795"/>
      <c r="AA34" s="533">
        <v>52</v>
      </c>
      <c r="AB34" s="533">
        <v>58</v>
      </c>
      <c r="AC34" s="533">
        <v>3</v>
      </c>
      <c r="AD34" s="533">
        <v>57</v>
      </c>
      <c r="AE34" s="533">
        <v>45</v>
      </c>
      <c r="AF34" s="697">
        <v>1</v>
      </c>
      <c r="AG34" s="850">
        <v>4</v>
      </c>
      <c r="AH34" s="851"/>
      <c r="AI34" s="534">
        <v>3</v>
      </c>
      <c r="AJ34" s="534">
        <v>1</v>
      </c>
      <c r="AK34" s="517"/>
    </row>
    <row r="35" spans="1:37" ht="18" customHeight="1">
      <c r="A35" s="154" t="s">
        <v>102</v>
      </c>
      <c r="B35" s="16">
        <f t="shared" ref="B35:B44" si="9">F35+J35+O35+U35+Y35+AC35+AF35</f>
        <v>24</v>
      </c>
      <c r="C35" s="64">
        <f t="shared" ref="C35:C44" si="10">SUM(D35:E35)</f>
        <v>697</v>
      </c>
      <c r="D35" s="17">
        <f>H35+K35+S35+W35+AA35+AD35+AG35</f>
        <v>372</v>
      </c>
      <c r="E35" s="17">
        <f t="shared" ref="E35:E44" si="11">I35+N35+T35+X35+AB35+AE35+AH35</f>
        <v>325</v>
      </c>
      <c r="F35" s="798">
        <v>3</v>
      </c>
      <c r="G35" s="798"/>
      <c r="H35" s="17">
        <v>52</v>
      </c>
      <c r="I35" s="17">
        <v>47</v>
      </c>
      <c r="J35" s="17">
        <v>4</v>
      </c>
      <c r="K35" s="798">
        <v>53</v>
      </c>
      <c r="L35" s="798"/>
      <c r="M35" s="798"/>
      <c r="N35" s="17">
        <v>55</v>
      </c>
      <c r="O35" s="795">
        <v>4</v>
      </c>
      <c r="P35" s="795"/>
      <c r="Q35" s="795"/>
      <c r="R35" s="795"/>
      <c r="S35" s="533">
        <v>69</v>
      </c>
      <c r="T35" s="533">
        <v>63</v>
      </c>
      <c r="U35" s="795">
        <v>4</v>
      </c>
      <c r="V35" s="795"/>
      <c r="W35" s="533">
        <v>62</v>
      </c>
      <c r="X35" s="533">
        <v>59</v>
      </c>
      <c r="Y35" s="795">
        <v>3</v>
      </c>
      <c r="Z35" s="795"/>
      <c r="AA35" s="533">
        <v>58</v>
      </c>
      <c r="AB35" s="533">
        <v>44</v>
      </c>
      <c r="AC35" s="533">
        <v>3</v>
      </c>
      <c r="AD35" s="533">
        <v>63</v>
      </c>
      <c r="AE35" s="533">
        <v>57</v>
      </c>
      <c r="AF35" s="697">
        <v>3</v>
      </c>
      <c r="AG35" s="850">
        <v>15</v>
      </c>
      <c r="AH35" s="851"/>
      <c r="AI35" s="534">
        <v>11</v>
      </c>
      <c r="AJ35" s="534">
        <v>4</v>
      </c>
      <c r="AK35" s="517"/>
    </row>
    <row r="36" spans="1:37" ht="18" customHeight="1">
      <c r="A36" s="154" t="s">
        <v>103</v>
      </c>
      <c r="B36" s="16">
        <f t="shared" si="9"/>
        <v>25</v>
      </c>
      <c r="C36" s="64">
        <f t="shared" si="10"/>
        <v>736</v>
      </c>
      <c r="D36" s="17">
        <f t="shared" ref="D36:D43" si="12">H36+K36+S36+W36+AA36+AD36+AG36</f>
        <v>386</v>
      </c>
      <c r="E36" s="17">
        <f t="shared" si="11"/>
        <v>350</v>
      </c>
      <c r="F36" s="798">
        <v>3</v>
      </c>
      <c r="G36" s="798"/>
      <c r="H36" s="17">
        <v>49</v>
      </c>
      <c r="I36" s="17">
        <v>45</v>
      </c>
      <c r="J36" s="17">
        <v>4</v>
      </c>
      <c r="K36" s="798">
        <v>67</v>
      </c>
      <c r="L36" s="798"/>
      <c r="M36" s="798"/>
      <c r="N36" s="17">
        <v>53</v>
      </c>
      <c r="O36" s="795">
        <v>4</v>
      </c>
      <c r="P36" s="795"/>
      <c r="Q36" s="795"/>
      <c r="R36" s="795"/>
      <c r="S36" s="533">
        <v>65</v>
      </c>
      <c r="T36" s="533">
        <v>62</v>
      </c>
      <c r="U36" s="795">
        <v>3</v>
      </c>
      <c r="V36" s="795"/>
      <c r="W36" s="533">
        <v>51</v>
      </c>
      <c r="X36" s="533">
        <v>71</v>
      </c>
      <c r="Y36" s="795">
        <v>4</v>
      </c>
      <c r="Z36" s="795"/>
      <c r="AA36" s="533">
        <v>66</v>
      </c>
      <c r="AB36" s="533">
        <v>64</v>
      </c>
      <c r="AC36" s="533">
        <v>4</v>
      </c>
      <c r="AD36" s="533">
        <v>76</v>
      </c>
      <c r="AE36" s="533">
        <v>55</v>
      </c>
      <c r="AF36" s="697">
        <v>3</v>
      </c>
      <c r="AG36" s="850">
        <v>12</v>
      </c>
      <c r="AH36" s="851"/>
      <c r="AI36" s="534">
        <v>11</v>
      </c>
      <c r="AJ36" s="534">
        <v>1</v>
      </c>
      <c r="AK36" s="517"/>
    </row>
    <row r="37" spans="1:37" ht="18" customHeight="1">
      <c r="A37" s="154" t="s">
        <v>104</v>
      </c>
      <c r="B37" s="16">
        <f t="shared" si="9"/>
        <v>35</v>
      </c>
      <c r="C37" s="64">
        <f t="shared" si="10"/>
        <v>1073</v>
      </c>
      <c r="D37" s="17">
        <f t="shared" si="12"/>
        <v>532</v>
      </c>
      <c r="E37" s="17">
        <f t="shared" si="11"/>
        <v>541</v>
      </c>
      <c r="F37" s="798">
        <v>6</v>
      </c>
      <c r="G37" s="798"/>
      <c r="H37" s="17">
        <v>81</v>
      </c>
      <c r="I37" s="17">
        <v>89</v>
      </c>
      <c r="J37" s="17">
        <v>6</v>
      </c>
      <c r="K37" s="798">
        <v>92</v>
      </c>
      <c r="L37" s="798"/>
      <c r="M37" s="798"/>
      <c r="N37" s="17">
        <v>86</v>
      </c>
      <c r="O37" s="795">
        <v>5</v>
      </c>
      <c r="P37" s="795"/>
      <c r="Q37" s="795"/>
      <c r="R37" s="795"/>
      <c r="S37" s="533">
        <v>79</v>
      </c>
      <c r="T37" s="533">
        <v>81</v>
      </c>
      <c r="U37" s="795">
        <v>5</v>
      </c>
      <c r="V37" s="795"/>
      <c r="W37" s="533">
        <v>95</v>
      </c>
      <c r="X37" s="533">
        <v>84</v>
      </c>
      <c r="Y37" s="795">
        <v>6</v>
      </c>
      <c r="Z37" s="795"/>
      <c r="AA37" s="533">
        <v>99</v>
      </c>
      <c r="AB37" s="533">
        <v>103</v>
      </c>
      <c r="AC37" s="533">
        <v>5</v>
      </c>
      <c r="AD37" s="533">
        <v>76</v>
      </c>
      <c r="AE37" s="533">
        <v>98</v>
      </c>
      <c r="AF37" s="697">
        <v>2</v>
      </c>
      <c r="AG37" s="850">
        <v>10</v>
      </c>
      <c r="AH37" s="851"/>
      <c r="AI37" s="534">
        <v>8</v>
      </c>
      <c r="AJ37" s="534">
        <v>2</v>
      </c>
      <c r="AK37" s="517"/>
    </row>
    <row r="38" spans="1:37" ht="18" customHeight="1">
      <c r="A38" s="154" t="s">
        <v>105</v>
      </c>
      <c r="B38" s="16">
        <f t="shared" si="9"/>
        <v>21</v>
      </c>
      <c r="C38" s="64">
        <f t="shared" si="10"/>
        <v>593</v>
      </c>
      <c r="D38" s="17">
        <f>H38+K38+S38+W38+AA38+AD38+AG38</f>
        <v>304</v>
      </c>
      <c r="E38" s="17">
        <f t="shared" si="11"/>
        <v>289</v>
      </c>
      <c r="F38" s="798">
        <v>3</v>
      </c>
      <c r="G38" s="798"/>
      <c r="H38" s="17">
        <v>36</v>
      </c>
      <c r="I38" s="17">
        <v>38</v>
      </c>
      <c r="J38" s="17">
        <v>3</v>
      </c>
      <c r="K38" s="798">
        <v>51</v>
      </c>
      <c r="L38" s="798"/>
      <c r="M38" s="798"/>
      <c r="N38" s="17">
        <v>49</v>
      </c>
      <c r="O38" s="795">
        <v>3</v>
      </c>
      <c r="P38" s="795"/>
      <c r="Q38" s="795"/>
      <c r="R38" s="795"/>
      <c r="S38" s="533">
        <v>43</v>
      </c>
      <c r="T38" s="533">
        <v>42</v>
      </c>
      <c r="U38" s="795">
        <v>3</v>
      </c>
      <c r="V38" s="795"/>
      <c r="W38" s="533">
        <v>46</v>
      </c>
      <c r="X38" s="533">
        <v>51</v>
      </c>
      <c r="Y38" s="795">
        <v>3</v>
      </c>
      <c r="Z38" s="795"/>
      <c r="AA38" s="533">
        <v>50</v>
      </c>
      <c r="AB38" s="533">
        <v>50</v>
      </c>
      <c r="AC38" s="533">
        <v>3</v>
      </c>
      <c r="AD38" s="533">
        <v>62</v>
      </c>
      <c r="AE38" s="533">
        <v>59</v>
      </c>
      <c r="AF38" s="697">
        <v>3</v>
      </c>
      <c r="AG38" s="850">
        <v>16</v>
      </c>
      <c r="AH38" s="851"/>
      <c r="AI38" s="534">
        <v>11</v>
      </c>
      <c r="AJ38" s="534">
        <v>5</v>
      </c>
      <c r="AK38" s="517"/>
    </row>
    <row r="39" spans="1:37" ht="18" customHeight="1">
      <c r="A39" s="154" t="s">
        <v>106</v>
      </c>
      <c r="B39" s="16">
        <v>34</v>
      </c>
      <c r="C39" s="64">
        <f t="shared" si="10"/>
        <v>1052</v>
      </c>
      <c r="D39" s="17">
        <f t="shared" si="12"/>
        <v>568</v>
      </c>
      <c r="E39" s="17">
        <f t="shared" si="11"/>
        <v>484</v>
      </c>
      <c r="F39" s="798">
        <v>7</v>
      </c>
      <c r="G39" s="798"/>
      <c r="H39" s="17">
        <v>104</v>
      </c>
      <c r="I39" s="17">
        <v>85</v>
      </c>
      <c r="J39" s="17">
        <v>5</v>
      </c>
      <c r="K39" s="798">
        <v>88</v>
      </c>
      <c r="L39" s="798"/>
      <c r="M39" s="798"/>
      <c r="N39" s="17">
        <v>51</v>
      </c>
      <c r="O39" s="795">
        <v>5</v>
      </c>
      <c r="P39" s="795"/>
      <c r="Q39" s="795"/>
      <c r="R39" s="795"/>
      <c r="S39" s="533">
        <v>88</v>
      </c>
      <c r="T39" s="533">
        <v>81</v>
      </c>
      <c r="U39" s="795">
        <v>5</v>
      </c>
      <c r="V39" s="795"/>
      <c r="W39" s="533">
        <v>97</v>
      </c>
      <c r="X39" s="533">
        <v>81</v>
      </c>
      <c r="Y39" s="795">
        <v>5</v>
      </c>
      <c r="Z39" s="795"/>
      <c r="AA39" s="533">
        <v>89</v>
      </c>
      <c r="AB39" s="533">
        <v>90</v>
      </c>
      <c r="AC39" s="533">
        <v>5</v>
      </c>
      <c r="AD39" s="533">
        <v>88</v>
      </c>
      <c r="AE39" s="533">
        <v>96</v>
      </c>
      <c r="AF39" s="697">
        <v>2</v>
      </c>
      <c r="AG39" s="850">
        <v>14</v>
      </c>
      <c r="AH39" s="851"/>
      <c r="AI39" s="534">
        <v>10</v>
      </c>
      <c r="AJ39" s="534">
        <v>4</v>
      </c>
      <c r="AK39" s="517"/>
    </row>
    <row r="40" spans="1:37" ht="18" customHeight="1">
      <c r="A40" s="154" t="s">
        <v>107</v>
      </c>
      <c r="B40" s="16">
        <f t="shared" si="9"/>
        <v>22</v>
      </c>
      <c r="C40" s="64">
        <f t="shared" si="10"/>
        <v>667</v>
      </c>
      <c r="D40" s="17">
        <f t="shared" si="12"/>
        <v>359</v>
      </c>
      <c r="E40" s="17">
        <f t="shared" si="11"/>
        <v>308</v>
      </c>
      <c r="F40" s="798">
        <v>4</v>
      </c>
      <c r="G40" s="798"/>
      <c r="H40" s="17">
        <v>62</v>
      </c>
      <c r="I40" s="17">
        <v>40</v>
      </c>
      <c r="J40" s="17">
        <v>3</v>
      </c>
      <c r="K40" s="798">
        <v>48</v>
      </c>
      <c r="L40" s="798"/>
      <c r="M40" s="798"/>
      <c r="N40" s="17">
        <v>46</v>
      </c>
      <c r="O40" s="795">
        <v>3</v>
      </c>
      <c r="P40" s="795"/>
      <c r="Q40" s="795"/>
      <c r="R40" s="795"/>
      <c r="S40" s="533">
        <v>44</v>
      </c>
      <c r="T40" s="533">
        <v>59</v>
      </c>
      <c r="U40" s="795">
        <v>3</v>
      </c>
      <c r="V40" s="795"/>
      <c r="W40" s="533">
        <v>65</v>
      </c>
      <c r="X40" s="533">
        <v>49</v>
      </c>
      <c r="Y40" s="795">
        <v>3</v>
      </c>
      <c r="Z40" s="795"/>
      <c r="AA40" s="533">
        <v>58</v>
      </c>
      <c r="AB40" s="533">
        <v>55</v>
      </c>
      <c r="AC40" s="533">
        <v>4</v>
      </c>
      <c r="AD40" s="533">
        <v>74</v>
      </c>
      <c r="AE40" s="533">
        <v>59</v>
      </c>
      <c r="AF40" s="697">
        <v>2</v>
      </c>
      <c r="AG40" s="850">
        <v>8</v>
      </c>
      <c r="AH40" s="851"/>
      <c r="AI40" s="534">
        <v>7</v>
      </c>
      <c r="AJ40" s="534">
        <v>1</v>
      </c>
      <c r="AK40" s="517"/>
    </row>
    <row r="41" spans="1:37" ht="18" customHeight="1">
      <c r="A41" s="154" t="s">
        <v>108</v>
      </c>
      <c r="B41" s="16">
        <f t="shared" si="9"/>
        <v>29</v>
      </c>
      <c r="C41" s="64">
        <f t="shared" si="10"/>
        <v>880</v>
      </c>
      <c r="D41" s="17">
        <f t="shared" si="12"/>
        <v>484</v>
      </c>
      <c r="E41" s="17">
        <f t="shared" si="11"/>
        <v>396</v>
      </c>
      <c r="F41" s="798">
        <v>5</v>
      </c>
      <c r="G41" s="798"/>
      <c r="H41" s="17">
        <v>68</v>
      </c>
      <c r="I41" s="17">
        <v>61</v>
      </c>
      <c r="J41" s="17">
        <v>5</v>
      </c>
      <c r="K41" s="798">
        <v>88</v>
      </c>
      <c r="L41" s="798"/>
      <c r="M41" s="798"/>
      <c r="N41" s="17">
        <v>59</v>
      </c>
      <c r="O41" s="795">
        <v>5</v>
      </c>
      <c r="P41" s="795"/>
      <c r="Q41" s="795"/>
      <c r="R41" s="795"/>
      <c r="S41" s="533">
        <v>81</v>
      </c>
      <c r="T41" s="533">
        <v>69</v>
      </c>
      <c r="U41" s="795">
        <v>4</v>
      </c>
      <c r="V41" s="795"/>
      <c r="W41" s="533">
        <v>81</v>
      </c>
      <c r="X41" s="533">
        <v>71</v>
      </c>
      <c r="Y41" s="795">
        <v>4</v>
      </c>
      <c r="Z41" s="795"/>
      <c r="AA41" s="533">
        <v>85</v>
      </c>
      <c r="AB41" s="533">
        <v>75</v>
      </c>
      <c r="AC41" s="533">
        <v>4</v>
      </c>
      <c r="AD41" s="533">
        <v>73</v>
      </c>
      <c r="AE41" s="533">
        <v>61</v>
      </c>
      <c r="AF41" s="697">
        <v>2</v>
      </c>
      <c r="AG41" s="850">
        <v>8</v>
      </c>
      <c r="AH41" s="851"/>
      <c r="AI41" s="534">
        <v>8</v>
      </c>
      <c r="AJ41" s="534">
        <v>0</v>
      </c>
      <c r="AK41" s="517"/>
    </row>
    <row r="42" spans="1:37" ht="18" customHeight="1">
      <c r="A42" s="154" t="s">
        <v>109</v>
      </c>
      <c r="B42" s="16">
        <f t="shared" si="9"/>
        <v>26</v>
      </c>
      <c r="C42" s="64">
        <f t="shared" si="10"/>
        <v>782</v>
      </c>
      <c r="D42" s="17">
        <f t="shared" si="12"/>
        <v>417</v>
      </c>
      <c r="E42" s="17">
        <f t="shared" si="11"/>
        <v>365</v>
      </c>
      <c r="F42" s="798">
        <v>4</v>
      </c>
      <c r="G42" s="798"/>
      <c r="H42" s="17">
        <v>62</v>
      </c>
      <c r="I42" s="17">
        <v>60</v>
      </c>
      <c r="J42" s="17">
        <v>5</v>
      </c>
      <c r="K42" s="798">
        <v>73</v>
      </c>
      <c r="L42" s="798"/>
      <c r="M42" s="798"/>
      <c r="N42" s="17">
        <v>67</v>
      </c>
      <c r="O42" s="795">
        <v>4</v>
      </c>
      <c r="P42" s="795"/>
      <c r="Q42" s="795"/>
      <c r="R42" s="795"/>
      <c r="S42" s="533">
        <v>72</v>
      </c>
      <c r="T42" s="533">
        <v>63</v>
      </c>
      <c r="U42" s="795">
        <v>4</v>
      </c>
      <c r="V42" s="795"/>
      <c r="W42" s="533">
        <v>66</v>
      </c>
      <c r="X42" s="533">
        <v>62</v>
      </c>
      <c r="Y42" s="795">
        <v>4</v>
      </c>
      <c r="Z42" s="795"/>
      <c r="AA42" s="533">
        <v>71</v>
      </c>
      <c r="AB42" s="533">
        <v>65</v>
      </c>
      <c r="AC42" s="533">
        <v>3</v>
      </c>
      <c r="AD42" s="533">
        <v>61</v>
      </c>
      <c r="AE42" s="533">
        <v>48</v>
      </c>
      <c r="AF42" s="697">
        <v>2</v>
      </c>
      <c r="AG42" s="850">
        <v>12</v>
      </c>
      <c r="AH42" s="851"/>
      <c r="AI42" s="534">
        <v>9</v>
      </c>
      <c r="AJ42" s="534">
        <v>3</v>
      </c>
      <c r="AK42" s="517"/>
    </row>
    <row r="43" spans="1:37" ht="18" customHeight="1">
      <c r="A43" s="154" t="s">
        <v>110</v>
      </c>
      <c r="B43" s="16">
        <f t="shared" si="9"/>
        <v>25</v>
      </c>
      <c r="C43" s="64">
        <f t="shared" si="10"/>
        <v>703</v>
      </c>
      <c r="D43" s="17">
        <f t="shared" si="12"/>
        <v>359</v>
      </c>
      <c r="E43" s="17">
        <f t="shared" si="11"/>
        <v>344</v>
      </c>
      <c r="F43" s="798">
        <v>4</v>
      </c>
      <c r="G43" s="798"/>
      <c r="H43" s="17">
        <v>64</v>
      </c>
      <c r="I43" s="17">
        <v>53</v>
      </c>
      <c r="J43" s="17">
        <v>4</v>
      </c>
      <c r="K43" s="798">
        <v>56</v>
      </c>
      <c r="L43" s="798"/>
      <c r="M43" s="798"/>
      <c r="N43" s="17">
        <v>43</v>
      </c>
      <c r="O43" s="795">
        <v>3</v>
      </c>
      <c r="P43" s="795"/>
      <c r="Q43" s="795"/>
      <c r="R43" s="795"/>
      <c r="S43" s="533">
        <v>57</v>
      </c>
      <c r="T43" s="533">
        <v>45</v>
      </c>
      <c r="U43" s="795">
        <v>4</v>
      </c>
      <c r="V43" s="795"/>
      <c r="W43" s="533">
        <v>60</v>
      </c>
      <c r="X43" s="533">
        <v>64</v>
      </c>
      <c r="Y43" s="795">
        <v>4</v>
      </c>
      <c r="Z43" s="795"/>
      <c r="AA43" s="533">
        <v>57</v>
      </c>
      <c r="AB43" s="533">
        <v>68</v>
      </c>
      <c r="AC43" s="533">
        <v>4</v>
      </c>
      <c r="AD43" s="533">
        <v>54</v>
      </c>
      <c r="AE43" s="533">
        <v>71</v>
      </c>
      <c r="AF43" s="697">
        <v>2</v>
      </c>
      <c r="AG43" s="850">
        <v>11</v>
      </c>
      <c r="AH43" s="851"/>
      <c r="AI43" s="534">
        <v>8</v>
      </c>
      <c r="AJ43" s="534">
        <v>3</v>
      </c>
      <c r="AK43" s="517"/>
    </row>
    <row r="44" spans="1:37" ht="18" customHeight="1" thickBot="1">
      <c r="A44" s="161" t="s">
        <v>111</v>
      </c>
      <c r="B44" s="485">
        <f t="shared" si="9"/>
        <v>18</v>
      </c>
      <c r="C44" s="486">
        <f t="shared" si="10"/>
        <v>541</v>
      </c>
      <c r="D44" s="487">
        <f>H44+K44+S44+W44+AA44+AD44+AG44</f>
        <v>274</v>
      </c>
      <c r="E44" s="487">
        <f t="shared" si="11"/>
        <v>267</v>
      </c>
      <c r="F44" s="799">
        <v>3</v>
      </c>
      <c r="G44" s="799"/>
      <c r="H44" s="487">
        <v>41</v>
      </c>
      <c r="I44" s="487">
        <v>41</v>
      </c>
      <c r="J44" s="487">
        <v>3</v>
      </c>
      <c r="K44" s="799">
        <v>46</v>
      </c>
      <c r="L44" s="799"/>
      <c r="M44" s="799"/>
      <c r="N44" s="487">
        <v>44</v>
      </c>
      <c r="O44" s="800">
        <v>3</v>
      </c>
      <c r="P44" s="800"/>
      <c r="Q44" s="800"/>
      <c r="R44" s="800"/>
      <c r="S44" s="535">
        <v>49</v>
      </c>
      <c r="T44" s="535">
        <v>45</v>
      </c>
      <c r="U44" s="800">
        <v>3</v>
      </c>
      <c r="V44" s="800"/>
      <c r="W44" s="535">
        <v>48</v>
      </c>
      <c r="X44" s="535">
        <v>44</v>
      </c>
      <c r="Y44" s="800">
        <v>2</v>
      </c>
      <c r="Z44" s="800"/>
      <c r="AA44" s="535">
        <v>35</v>
      </c>
      <c r="AB44" s="535">
        <v>43</v>
      </c>
      <c r="AC44" s="535">
        <v>3</v>
      </c>
      <c r="AD44" s="535">
        <v>52</v>
      </c>
      <c r="AE44" s="535">
        <v>50</v>
      </c>
      <c r="AF44" s="699">
        <v>1</v>
      </c>
      <c r="AG44" s="859">
        <v>3</v>
      </c>
      <c r="AH44" s="860"/>
      <c r="AI44" s="534">
        <v>1</v>
      </c>
      <c r="AJ44" s="534">
        <v>2</v>
      </c>
      <c r="AK44" s="517"/>
    </row>
    <row r="45" spans="1:37" ht="15" customHeight="1">
      <c r="A45" s="2" t="s">
        <v>438</v>
      </c>
      <c r="B45" s="2"/>
      <c r="C45" s="2"/>
      <c r="D45" s="2"/>
      <c r="E45" s="2"/>
      <c r="F45" s="2"/>
      <c r="G45" s="40"/>
      <c r="H45" s="2"/>
      <c r="I45" s="66"/>
      <c r="J45" s="2"/>
      <c r="K45" s="2"/>
      <c r="L45" s="2"/>
      <c r="M45" s="2"/>
      <c r="N45" s="2"/>
      <c r="O45" s="2"/>
      <c r="P45" s="2"/>
      <c r="Q45" s="2"/>
      <c r="R45" s="2"/>
      <c r="AH45" s="519" t="s">
        <v>435</v>
      </c>
    </row>
    <row r="46" spans="1:37" ht="15" customHeight="1">
      <c r="A46" s="2"/>
      <c r="B46" s="2"/>
      <c r="C46" s="2"/>
      <c r="D46" s="2"/>
      <c r="E46" s="2"/>
      <c r="F46" s="2"/>
      <c r="G46" s="40"/>
      <c r="H46" s="2"/>
      <c r="I46" s="2"/>
      <c r="J46" s="2"/>
      <c r="K46" s="2"/>
      <c r="L46" s="2"/>
      <c r="M46" s="2"/>
      <c r="N46" s="2"/>
      <c r="O46" s="2"/>
      <c r="P46" s="2"/>
      <c r="Q46" s="2"/>
      <c r="R46" s="2"/>
      <c r="AH46" s="492"/>
    </row>
  </sheetData>
  <sheetProtection selectLockedCells="1" selectUnlockedCells="1"/>
  <mergeCells count="226">
    <mergeCell ref="AF16:AH16"/>
    <mergeCell ref="AF15:AH15"/>
    <mergeCell ref="AF14:AH14"/>
    <mergeCell ref="AF13:AH13"/>
    <mergeCell ref="A3:A4"/>
    <mergeCell ref="B3:B4"/>
    <mergeCell ref="C3:E3"/>
    <mergeCell ref="F3:G4"/>
    <mergeCell ref="U4:W4"/>
    <mergeCell ref="X4:Z4"/>
    <mergeCell ref="AD3:AE4"/>
    <mergeCell ref="AD9:AE9"/>
    <mergeCell ref="AF8:AH8"/>
    <mergeCell ref="U8:V8"/>
    <mergeCell ref="U5:V5"/>
    <mergeCell ref="AF3:AH4"/>
    <mergeCell ref="AD8:AE8"/>
    <mergeCell ref="X8:Y8"/>
    <mergeCell ref="H4:I4"/>
    <mergeCell ref="J4:M4"/>
    <mergeCell ref="AD5:AE5"/>
    <mergeCell ref="AF6:AH6"/>
    <mergeCell ref="N5:R5"/>
    <mergeCell ref="AF18:AH18"/>
    <mergeCell ref="H3:R3"/>
    <mergeCell ref="X7:Y7"/>
    <mergeCell ref="U7:V7"/>
    <mergeCell ref="AF5:AH5"/>
    <mergeCell ref="U6:V6"/>
    <mergeCell ref="X6:Y6"/>
    <mergeCell ref="AF17:AH17"/>
    <mergeCell ref="AF11:AH11"/>
    <mergeCell ref="AD11:AE11"/>
    <mergeCell ref="X11:Y11"/>
    <mergeCell ref="AF12:AH12"/>
    <mergeCell ref="AD15:AE15"/>
    <mergeCell ref="X5:Y5"/>
    <mergeCell ref="AD12:AE12"/>
    <mergeCell ref="U11:V11"/>
    <mergeCell ref="AG10:AH10"/>
    <mergeCell ref="N4:R4"/>
    <mergeCell ref="U9:V9"/>
    <mergeCell ref="X9:Y9"/>
    <mergeCell ref="AF9:AH9"/>
    <mergeCell ref="AF7:AH7"/>
    <mergeCell ref="AD7:AE7"/>
    <mergeCell ref="X16:Y16"/>
    <mergeCell ref="J6:M6"/>
    <mergeCell ref="N6:R6"/>
    <mergeCell ref="AD6:AE6"/>
    <mergeCell ref="J5:M5"/>
    <mergeCell ref="AD18:AE18"/>
    <mergeCell ref="X17:Y17"/>
    <mergeCell ref="U17:V17"/>
    <mergeCell ref="U16:V16"/>
    <mergeCell ref="AD16:AE16"/>
    <mergeCell ref="AD17:AE17"/>
    <mergeCell ref="J7:M7"/>
    <mergeCell ref="N7:R7"/>
    <mergeCell ref="J8:M8"/>
    <mergeCell ref="J10:K10"/>
    <mergeCell ref="N10:P10"/>
    <mergeCell ref="AD13:AE13"/>
    <mergeCell ref="X14:Y14"/>
    <mergeCell ref="U14:V14"/>
    <mergeCell ref="AD14:AE14"/>
    <mergeCell ref="X13:Y13"/>
    <mergeCell ref="U13:V13"/>
    <mergeCell ref="X12:Y12"/>
    <mergeCell ref="A26:A27"/>
    <mergeCell ref="B26:E26"/>
    <mergeCell ref="F26:I26"/>
    <mergeCell ref="J26:N26"/>
    <mergeCell ref="F27:G27"/>
    <mergeCell ref="K27:M27"/>
    <mergeCell ref="Y26:AB26"/>
    <mergeCell ref="AF26:AH26"/>
    <mergeCell ref="Y28:Z28"/>
    <mergeCell ref="F28:G28"/>
    <mergeCell ref="K28:M28"/>
    <mergeCell ref="O28:R28"/>
    <mergeCell ref="U28:V28"/>
    <mergeCell ref="U26:X26"/>
    <mergeCell ref="O26:T26"/>
    <mergeCell ref="F30:G30"/>
    <mergeCell ref="K30:M30"/>
    <mergeCell ref="O30:R30"/>
    <mergeCell ref="U30:V30"/>
    <mergeCell ref="F29:G29"/>
    <mergeCell ref="K29:M29"/>
    <mergeCell ref="O29:R29"/>
    <mergeCell ref="U29:V29"/>
    <mergeCell ref="F32:G32"/>
    <mergeCell ref="K32:M32"/>
    <mergeCell ref="O32:R32"/>
    <mergeCell ref="U32:V32"/>
    <mergeCell ref="F31:G31"/>
    <mergeCell ref="K31:M31"/>
    <mergeCell ref="O31:R31"/>
    <mergeCell ref="U31:V31"/>
    <mergeCell ref="F34:G34"/>
    <mergeCell ref="K34:M34"/>
    <mergeCell ref="O34:R34"/>
    <mergeCell ref="U34:V34"/>
    <mergeCell ref="F33:G33"/>
    <mergeCell ref="K33:M33"/>
    <mergeCell ref="O33:R33"/>
    <mergeCell ref="U33:V33"/>
    <mergeCell ref="F36:G36"/>
    <mergeCell ref="K36:M36"/>
    <mergeCell ref="O36:R36"/>
    <mergeCell ref="U36:V36"/>
    <mergeCell ref="F35:G35"/>
    <mergeCell ref="K35:M35"/>
    <mergeCell ref="O35:R35"/>
    <mergeCell ref="U35:V35"/>
    <mergeCell ref="F37:G37"/>
    <mergeCell ref="K37:M37"/>
    <mergeCell ref="O37:R37"/>
    <mergeCell ref="U37:V37"/>
    <mergeCell ref="F38:G38"/>
    <mergeCell ref="K38:M38"/>
    <mergeCell ref="O38:R38"/>
    <mergeCell ref="U38:V38"/>
    <mergeCell ref="F39:G39"/>
    <mergeCell ref="K39:M39"/>
    <mergeCell ref="O39:R39"/>
    <mergeCell ref="U39:V39"/>
    <mergeCell ref="F40:G40"/>
    <mergeCell ref="K40:M40"/>
    <mergeCell ref="O40:R40"/>
    <mergeCell ref="U40:V40"/>
    <mergeCell ref="K42:M42"/>
    <mergeCell ref="O42:R42"/>
    <mergeCell ref="U42:V42"/>
    <mergeCell ref="F41:G41"/>
    <mergeCell ref="K41:M41"/>
    <mergeCell ref="O41:R41"/>
    <mergeCell ref="U41:V41"/>
    <mergeCell ref="F43:G43"/>
    <mergeCell ref="K43:M43"/>
    <mergeCell ref="O43:R43"/>
    <mergeCell ref="U43:V43"/>
    <mergeCell ref="F44:G44"/>
    <mergeCell ref="K44:M44"/>
    <mergeCell ref="O44:R44"/>
    <mergeCell ref="U44:V44"/>
    <mergeCell ref="F42:G42"/>
    <mergeCell ref="Y40:Z40"/>
    <mergeCell ref="Y37:Z37"/>
    <mergeCell ref="Y35:Z35"/>
    <mergeCell ref="Y38:Z38"/>
    <mergeCell ref="Y33:Z33"/>
    <mergeCell ref="Y36:Z36"/>
    <mergeCell ref="Y34:Z34"/>
    <mergeCell ref="N8:R8"/>
    <mergeCell ref="J9:M9"/>
    <mergeCell ref="N9:R9"/>
    <mergeCell ref="J11:M11"/>
    <mergeCell ref="N11:R11"/>
    <mergeCell ref="J19:M19"/>
    <mergeCell ref="X18:Y18"/>
    <mergeCell ref="U18:V18"/>
    <mergeCell ref="U12:V12"/>
    <mergeCell ref="X15:Y15"/>
    <mergeCell ref="U15:V15"/>
    <mergeCell ref="X21:Y21"/>
    <mergeCell ref="U21:V21"/>
    <mergeCell ref="X20:Y20"/>
    <mergeCell ref="U20:V20"/>
    <mergeCell ref="X19:Y19"/>
    <mergeCell ref="U19:V19"/>
    <mergeCell ref="Y44:Z44"/>
    <mergeCell ref="Y41:Z41"/>
    <mergeCell ref="Y42:Z42"/>
    <mergeCell ref="Y43:Z43"/>
    <mergeCell ref="Y39:Z39"/>
    <mergeCell ref="J16:M16"/>
    <mergeCell ref="N16:R16"/>
    <mergeCell ref="J12:M12"/>
    <mergeCell ref="N12:R12"/>
    <mergeCell ref="J13:M13"/>
    <mergeCell ref="N13:R13"/>
    <mergeCell ref="J14:M14"/>
    <mergeCell ref="N14:R14"/>
    <mergeCell ref="J15:M15"/>
    <mergeCell ref="N15:R15"/>
    <mergeCell ref="J17:M17"/>
    <mergeCell ref="N17:R17"/>
    <mergeCell ref="Y29:Z29"/>
    <mergeCell ref="J20:M20"/>
    <mergeCell ref="N20:R20"/>
    <mergeCell ref="J21:M21"/>
    <mergeCell ref="N21:R21"/>
    <mergeCell ref="J18:M18"/>
    <mergeCell ref="N18:R18"/>
    <mergeCell ref="AG32:AH32"/>
    <mergeCell ref="AG28:AH28"/>
    <mergeCell ref="AG29:AH29"/>
    <mergeCell ref="AG30:AH30"/>
    <mergeCell ref="AG31:AH31"/>
    <mergeCell ref="N19:R19"/>
    <mergeCell ref="AG27:AH27"/>
    <mergeCell ref="AG34:AH34"/>
    <mergeCell ref="AG35:AH35"/>
    <mergeCell ref="Y32:Z32"/>
    <mergeCell ref="Y31:Z31"/>
    <mergeCell ref="Y30:Z30"/>
    <mergeCell ref="O27:R27"/>
    <mergeCell ref="U27:V27"/>
    <mergeCell ref="Y27:Z27"/>
    <mergeCell ref="AD19:AE19"/>
    <mergeCell ref="AD20:AE20"/>
    <mergeCell ref="AD21:AE21"/>
    <mergeCell ref="AF21:AH21"/>
    <mergeCell ref="AF20:AH20"/>
    <mergeCell ref="AF19:AH19"/>
    <mergeCell ref="AG43:AH43"/>
    <mergeCell ref="AG44:AH44"/>
    <mergeCell ref="AG37:AH37"/>
    <mergeCell ref="AG38:AH38"/>
    <mergeCell ref="AG39:AH39"/>
    <mergeCell ref="AG40:AH40"/>
    <mergeCell ref="AG41:AH41"/>
    <mergeCell ref="AG42:AH42"/>
    <mergeCell ref="AG36:AH36"/>
  </mergeCells>
  <phoneticPr fontId="6"/>
  <printOptions horizontalCentered="1"/>
  <pageMargins left="0.59055118110236227" right="0.59055118110236227" top="0.59055118110236227" bottom="0.59055118110236227" header="0.39370078740157483" footer="0.39370078740157483"/>
  <pageSetup paperSize="9" firstPageNumber="140" orientation="portrait" useFirstPageNumber="1" horizontalDpi="300" verticalDpi="300" r:id="rId1"/>
  <headerFooter alignWithMargins="0">
    <oddHeader>&amp;R教　育</oddHeader>
    <oddFooter>&amp;C&amp;11&amp;A</oddFooter>
  </headerFooter>
  <colBreaks count="1" manualBreakCount="1">
    <brk id="18" max="1048575" man="1"/>
  </colBreaks>
  <legacyDrawing r:id="rId2"/>
</worksheet>
</file>

<file path=xl/worksheets/sheet5.xml><?xml version="1.0" encoding="utf-8"?>
<worksheet xmlns="http://schemas.openxmlformats.org/spreadsheetml/2006/main" xmlns:r="http://schemas.openxmlformats.org/officeDocument/2006/relationships">
  <dimension ref="A1:AG49"/>
  <sheetViews>
    <sheetView view="pageBreakPreview" topLeftCell="A22" zoomScaleNormal="90" zoomScaleSheetLayoutView="50" workbookViewId="0">
      <pane xSplit="1" topLeftCell="B1" activePane="topRight" state="frozen"/>
      <selection activeCell="A51" sqref="A51:IV51"/>
      <selection pane="topRight" activeCell="L41" sqref="L41:N41"/>
    </sheetView>
  </sheetViews>
  <sheetFormatPr defaultRowHeight="17.45" customHeight="1"/>
  <cols>
    <col min="1" max="1" width="19.42578125" style="1" customWidth="1"/>
    <col min="2" max="2" width="8.140625" style="1" customWidth="1"/>
    <col min="3" max="5" width="9.85546875" style="1" customWidth="1"/>
    <col min="6" max="7" width="5.28515625" style="1" customWidth="1"/>
    <col min="8" max="8" width="7.85546875" style="1" customWidth="1"/>
    <col min="9" max="9" width="5.5703125" style="67"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customWidth="1"/>
    <col min="16" max="16" width="6.85546875" style="39" customWidth="1"/>
    <col min="17" max="20" width="6.85546875" style="1" customWidth="1"/>
    <col min="21" max="21" width="9.7109375" style="1" customWidth="1"/>
    <col min="22" max="27" width="8.28515625" style="1" customWidth="1"/>
    <col min="28" max="16384" width="9.140625" style="1"/>
  </cols>
  <sheetData>
    <row r="1" spans="1:33" ht="5.0999999999999996" customHeight="1">
      <c r="A1" s="2"/>
      <c r="B1" s="2"/>
      <c r="C1" s="2"/>
      <c r="D1" s="2"/>
      <c r="E1" s="2"/>
      <c r="F1" s="2"/>
      <c r="G1" s="2"/>
      <c r="H1" s="2"/>
      <c r="I1" s="68"/>
      <c r="J1" s="2"/>
      <c r="K1" s="2"/>
      <c r="L1" s="2"/>
      <c r="M1" s="2"/>
      <c r="N1" s="2"/>
      <c r="O1" s="2"/>
      <c r="P1" s="40"/>
      <c r="Q1" s="2"/>
      <c r="R1" s="2"/>
      <c r="S1" s="2"/>
      <c r="T1" s="2"/>
      <c r="U1" s="2"/>
      <c r="V1" s="2"/>
      <c r="W1" s="2"/>
      <c r="X1" s="2"/>
      <c r="Z1" s="2"/>
      <c r="AA1" s="3"/>
      <c r="AB1" s="2"/>
      <c r="AC1" s="2"/>
      <c r="AD1" s="2"/>
      <c r="AE1" s="2"/>
      <c r="AF1" s="2"/>
      <c r="AG1" s="2"/>
    </row>
    <row r="2" spans="1:33" ht="15" customHeight="1" thickBot="1">
      <c r="A2" s="2" t="s">
        <v>121</v>
      </c>
      <c r="B2" s="2"/>
      <c r="C2" s="2"/>
      <c r="D2" s="2"/>
      <c r="E2" s="2"/>
      <c r="F2" s="2"/>
      <c r="G2" s="2"/>
      <c r="H2" s="2"/>
      <c r="I2" s="68"/>
      <c r="J2" s="2"/>
      <c r="K2" s="2"/>
      <c r="L2" s="2"/>
      <c r="M2" s="2"/>
      <c r="N2" s="2"/>
      <c r="O2" s="2"/>
      <c r="P2" s="40"/>
      <c r="Q2" s="2"/>
      <c r="R2" s="2"/>
      <c r="S2" s="2"/>
      <c r="T2" s="2"/>
      <c r="U2" s="2"/>
      <c r="V2" s="2"/>
      <c r="W2" s="2"/>
      <c r="X2" s="2"/>
      <c r="Z2" s="2"/>
      <c r="AA2" s="3" t="s">
        <v>122</v>
      </c>
      <c r="AB2" s="2"/>
      <c r="AC2" s="2"/>
      <c r="AD2" s="2"/>
      <c r="AE2" s="2"/>
      <c r="AF2" s="2"/>
      <c r="AG2" s="2"/>
    </row>
    <row r="3" spans="1:33" ht="24.95" customHeight="1" thickBot="1">
      <c r="A3" s="916" t="s">
        <v>123</v>
      </c>
      <c r="B3" s="877" t="s">
        <v>89</v>
      </c>
      <c r="C3" s="713" t="s">
        <v>90</v>
      </c>
      <c r="D3" s="713"/>
      <c r="E3" s="713"/>
      <c r="F3" s="713" t="s">
        <v>91</v>
      </c>
      <c r="G3" s="713"/>
      <c r="H3" s="887" t="s">
        <v>124</v>
      </c>
      <c r="I3" s="910"/>
      <c r="J3" s="910"/>
      <c r="K3" s="910"/>
      <c r="L3" s="910"/>
      <c r="M3" s="910"/>
      <c r="N3" s="877"/>
      <c r="O3" s="877" t="s">
        <v>125</v>
      </c>
      <c r="P3" s="713"/>
      <c r="Q3" s="713"/>
      <c r="R3" s="713"/>
      <c r="S3" s="713"/>
      <c r="T3" s="713"/>
      <c r="U3" s="713" t="s">
        <v>126</v>
      </c>
      <c r="V3" s="713"/>
      <c r="W3" s="713"/>
      <c r="X3" s="917" t="s">
        <v>127</v>
      </c>
      <c r="Y3" s="918"/>
      <c r="Z3" s="879" t="s">
        <v>128</v>
      </c>
      <c r="AA3" s="880"/>
    </row>
    <row r="4" spans="1:33" ht="24.95" customHeight="1">
      <c r="A4" s="916"/>
      <c r="B4" s="877"/>
      <c r="C4" s="22" t="s">
        <v>95</v>
      </c>
      <c r="D4" s="22" t="s">
        <v>96</v>
      </c>
      <c r="E4" s="22" t="s">
        <v>97</v>
      </c>
      <c r="F4" s="713"/>
      <c r="G4" s="713"/>
      <c r="H4" s="904" t="s">
        <v>95</v>
      </c>
      <c r="I4" s="904"/>
      <c r="J4" s="720" t="s">
        <v>55</v>
      </c>
      <c r="K4" s="720"/>
      <c r="L4" s="720"/>
      <c r="M4" s="764" t="s">
        <v>56</v>
      </c>
      <c r="N4" s="765"/>
      <c r="O4" s="765" t="s">
        <v>3</v>
      </c>
      <c r="P4" s="720"/>
      <c r="Q4" s="720" t="s">
        <v>55</v>
      </c>
      <c r="R4" s="720"/>
      <c r="S4" s="720" t="s">
        <v>56</v>
      </c>
      <c r="T4" s="720"/>
      <c r="U4" s="22" t="s">
        <v>54</v>
      </c>
      <c r="V4" s="22" t="s">
        <v>55</v>
      </c>
      <c r="W4" s="22" t="s">
        <v>56</v>
      </c>
      <c r="X4" s="919"/>
      <c r="Y4" s="920"/>
      <c r="Z4" s="881"/>
      <c r="AA4" s="882"/>
    </row>
    <row r="5" spans="1:33" ht="15.95" customHeight="1">
      <c r="A5" s="324" t="s">
        <v>343</v>
      </c>
      <c r="B5" s="23">
        <v>6</v>
      </c>
      <c r="C5" s="23">
        <v>212</v>
      </c>
      <c r="D5" s="106">
        <v>122</v>
      </c>
      <c r="E5" s="99">
        <v>96</v>
      </c>
      <c r="F5" s="166">
        <v>122</v>
      </c>
      <c r="G5" s="226">
        <v>6</v>
      </c>
      <c r="H5" s="166">
        <v>4456</v>
      </c>
      <c r="I5" s="173">
        <v>14</v>
      </c>
      <c r="J5" s="815">
        <v>2290</v>
      </c>
      <c r="K5" s="815"/>
      <c r="L5" s="815"/>
      <c r="M5" s="815">
        <v>2166</v>
      </c>
      <c r="N5" s="815"/>
      <c r="O5" s="141">
        <v>247</v>
      </c>
      <c r="P5" s="174">
        <v>9</v>
      </c>
      <c r="Q5" s="896">
        <v>102</v>
      </c>
      <c r="R5" s="896"/>
      <c r="S5" s="815">
        <v>116</v>
      </c>
      <c r="T5" s="815"/>
      <c r="U5" s="317">
        <v>25</v>
      </c>
      <c r="V5" s="106">
        <v>4</v>
      </c>
      <c r="W5" s="317">
        <v>21</v>
      </c>
      <c r="X5" s="921">
        <f>H5/F5</f>
        <v>36.524590163934427</v>
      </c>
      <c r="Y5" s="921"/>
      <c r="Z5" s="921">
        <v>18</v>
      </c>
      <c r="AA5" s="922"/>
    </row>
    <row r="6" spans="1:33" s="69" customFormat="1" ht="15.95" customHeight="1">
      <c r="A6" s="252">
        <v>21</v>
      </c>
      <c r="B6" s="23">
        <v>6</v>
      </c>
      <c r="C6" s="23">
        <v>215</v>
      </c>
      <c r="D6" s="106">
        <v>124</v>
      </c>
      <c r="E6" s="23">
        <v>97</v>
      </c>
      <c r="F6" s="29">
        <v>124</v>
      </c>
      <c r="G6" s="226">
        <v>6</v>
      </c>
      <c r="H6" s="29">
        <v>4491</v>
      </c>
      <c r="I6" s="173">
        <v>19</v>
      </c>
      <c r="J6" s="762">
        <v>2336</v>
      </c>
      <c r="K6" s="762"/>
      <c r="L6" s="762"/>
      <c r="M6" s="762">
        <v>2155</v>
      </c>
      <c r="N6" s="762"/>
      <c r="O6" s="29">
        <v>242</v>
      </c>
      <c r="P6" s="174">
        <v>8</v>
      </c>
      <c r="Q6" s="900">
        <v>121</v>
      </c>
      <c r="R6" s="900"/>
      <c r="S6" s="927">
        <v>121</v>
      </c>
      <c r="T6" s="927"/>
      <c r="U6" s="23">
        <v>26</v>
      </c>
      <c r="V6" s="23">
        <v>5</v>
      </c>
      <c r="W6" s="23">
        <v>21</v>
      </c>
      <c r="X6" s="923">
        <f>H6/F6</f>
        <v>36.217741935483872</v>
      </c>
      <c r="Y6" s="923"/>
      <c r="Z6" s="924">
        <v>19</v>
      </c>
      <c r="AA6" s="925"/>
    </row>
    <row r="7" spans="1:33" ht="15.95" customHeight="1">
      <c r="A7" s="252">
        <v>22</v>
      </c>
      <c r="B7" s="23">
        <v>6</v>
      </c>
      <c r="C7" s="23">
        <v>223</v>
      </c>
      <c r="D7" s="99">
        <v>126</v>
      </c>
      <c r="E7" s="23">
        <v>97</v>
      </c>
      <c r="F7" s="29">
        <v>126</v>
      </c>
      <c r="G7" s="226">
        <v>7</v>
      </c>
      <c r="H7" s="29">
        <v>4543</v>
      </c>
      <c r="I7" s="173">
        <v>33</v>
      </c>
      <c r="J7" s="762">
        <v>2374</v>
      </c>
      <c r="K7" s="762"/>
      <c r="L7" s="762"/>
      <c r="M7" s="762">
        <v>2169</v>
      </c>
      <c r="N7" s="762"/>
      <c r="O7" s="29">
        <v>245</v>
      </c>
      <c r="P7" s="174">
        <v>7</v>
      </c>
      <c r="Q7" s="900">
        <v>130</v>
      </c>
      <c r="R7" s="900"/>
      <c r="S7" s="927">
        <v>115</v>
      </c>
      <c r="T7" s="927"/>
      <c r="U7" s="23">
        <v>29</v>
      </c>
      <c r="V7" s="23">
        <v>4</v>
      </c>
      <c r="W7" s="23">
        <v>25</v>
      </c>
      <c r="X7" s="923">
        <f>H7/F7</f>
        <v>36.055555555555557</v>
      </c>
      <c r="Y7" s="923"/>
      <c r="Z7" s="924">
        <v>19</v>
      </c>
      <c r="AA7" s="925"/>
    </row>
    <row r="8" spans="1:33" ht="15.95" customHeight="1">
      <c r="A8" s="323">
        <v>23</v>
      </c>
      <c r="B8" s="23">
        <f>SUM(B11:B16)</f>
        <v>6</v>
      </c>
      <c r="C8" s="23">
        <v>225</v>
      </c>
      <c r="D8" s="99">
        <v>126</v>
      </c>
      <c r="E8" s="23">
        <v>99</v>
      </c>
      <c r="F8" s="29">
        <v>127</v>
      </c>
      <c r="G8" s="226">
        <v>7</v>
      </c>
      <c r="H8" s="29">
        <v>4605</v>
      </c>
      <c r="I8" s="173">
        <v>36</v>
      </c>
      <c r="J8" s="762">
        <v>2421</v>
      </c>
      <c r="K8" s="762"/>
      <c r="L8" s="762"/>
      <c r="M8" s="762">
        <v>2184</v>
      </c>
      <c r="N8" s="762"/>
      <c r="O8" s="29">
        <v>258</v>
      </c>
      <c r="P8" s="174">
        <v>7</v>
      </c>
      <c r="Q8" s="900">
        <v>134</v>
      </c>
      <c r="R8" s="900"/>
      <c r="S8" s="927">
        <v>124</v>
      </c>
      <c r="T8" s="927"/>
      <c r="U8" s="23">
        <v>28</v>
      </c>
      <c r="V8" s="23">
        <v>5</v>
      </c>
      <c r="W8" s="23">
        <v>23</v>
      </c>
      <c r="X8" s="923">
        <f>H8/F8</f>
        <v>36.259842519685037</v>
      </c>
      <c r="Y8" s="923"/>
      <c r="Z8" s="924">
        <v>18</v>
      </c>
      <c r="AA8" s="925"/>
    </row>
    <row r="9" spans="1:33" ht="15.95" customHeight="1">
      <c r="A9" s="389">
        <v>24</v>
      </c>
      <c r="B9" s="536">
        <f t="shared" ref="B9:I9" si="0">SUM(B11:B16)</f>
        <v>6</v>
      </c>
      <c r="C9" s="537">
        <f t="shared" si="0"/>
        <v>229</v>
      </c>
      <c r="D9" s="537">
        <f t="shared" si="0"/>
        <v>130</v>
      </c>
      <c r="E9" s="537">
        <f t="shared" si="0"/>
        <v>99</v>
      </c>
      <c r="F9" s="538">
        <f t="shared" si="0"/>
        <v>131</v>
      </c>
      <c r="G9" s="539">
        <f t="shared" si="0"/>
        <v>9</v>
      </c>
      <c r="H9" s="538">
        <f t="shared" si="0"/>
        <v>4668</v>
      </c>
      <c r="I9" s="540">
        <f t="shared" si="0"/>
        <v>39</v>
      </c>
      <c r="J9" s="914">
        <f>SUM(J11:K16)</f>
        <v>2419</v>
      </c>
      <c r="K9" s="914"/>
      <c r="L9" s="914"/>
      <c r="M9" s="914">
        <f>SUM(M11:N16)</f>
        <v>2249</v>
      </c>
      <c r="N9" s="914"/>
      <c r="O9" s="470">
        <f>SUM(O11:O16)</f>
        <v>256</v>
      </c>
      <c r="P9" s="541">
        <f>SUM(P11:P16)</f>
        <v>8</v>
      </c>
      <c r="Q9" s="915">
        <f>SUM(Q11:R16)</f>
        <v>129</v>
      </c>
      <c r="R9" s="915"/>
      <c r="S9" s="915">
        <f>SUM(S11:T16)</f>
        <v>127</v>
      </c>
      <c r="T9" s="915"/>
      <c r="U9" s="542">
        <f>SUM(U11:U16)</f>
        <v>27</v>
      </c>
      <c r="V9" s="543">
        <f>SUM(V11:V16)</f>
        <v>6</v>
      </c>
      <c r="W9" s="542">
        <f>SUM(W11:W16)</f>
        <v>21</v>
      </c>
      <c r="X9" s="915">
        <f>H9/F9</f>
        <v>35.63358778625954</v>
      </c>
      <c r="Y9" s="915"/>
      <c r="Z9" s="928">
        <f>H9/O9</f>
        <v>18.234375</v>
      </c>
      <c r="AA9" s="929"/>
    </row>
    <row r="10" spans="1:33" ht="10.5" customHeight="1">
      <c r="A10" s="252"/>
      <c r="B10" s="23"/>
      <c r="C10" s="99"/>
      <c r="D10" s="99"/>
      <c r="E10" s="99"/>
      <c r="F10" s="166"/>
      <c r="G10" s="227"/>
      <c r="H10" s="166"/>
      <c r="I10" s="228"/>
      <c r="J10" s="166"/>
      <c r="K10" s="166"/>
      <c r="L10" s="74"/>
      <c r="M10" s="166"/>
      <c r="N10" s="166"/>
      <c r="O10" s="48"/>
      <c r="P10" s="176"/>
      <c r="Q10" s="111"/>
      <c r="R10" s="111"/>
      <c r="S10" s="48"/>
      <c r="T10" s="48"/>
      <c r="U10" s="175"/>
      <c r="V10" s="51"/>
      <c r="W10" s="175"/>
      <c r="X10" s="175"/>
      <c r="Y10" s="175"/>
      <c r="Z10" s="175"/>
      <c r="AA10" s="63"/>
    </row>
    <row r="11" spans="1:33" ht="15.95" customHeight="1">
      <c r="A11" s="252" t="s">
        <v>129</v>
      </c>
      <c r="B11" s="251">
        <v>1</v>
      </c>
      <c r="C11" s="72">
        <f t="shared" ref="C11:C16" si="1">SUM(D11:E11)</f>
        <v>40</v>
      </c>
      <c r="D11" s="72">
        <v>21</v>
      </c>
      <c r="E11" s="72">
        <v>19</v>
      </c>
      <c r="F11" s="56">
        <v>21</v>
      </c>
      <c r="G11" s="77">
        <v>1</v>
      </c>
      <c r="H11" s="56">
        <f t="shared" ref="H11:H16" si="2">SUM(J11,M11)</f>
        <v>755</v>
      </c>
      <c r="I11" s="476">
        <v>3</v>
      </c>
      <c r="J11" s="792">
        <v>397</v>
      </c>
      <c r="K11" s="792"/>
      <c r="L11" s="792"/>
      <c r="M11" s="792">
        <v>358</v>
      </c>
      <c r="N11" s="792"/>
      <c r="O11" s="48">
        <f t="shared" ref="O11:O16" si="3">SUM(Q11:T11)</f>
        <v>43</v>
      </c>
      <c r="P11" s="545">
        <v>1</v>
      </c>
      <c r="Q11" s="912">
        <v>21</v>
      </c>
      <c r="R11" s="912"/>
      <c r="S11" s="913">
        <v>22</v>
      </c>
      <c r="T11" s="913"/>
      <c r="U11" s="48">
        <f t="shared" ref="U11:U16" si="4">+V11+W11</f>
        <v>5</v>
      </c>
      <c r="V11" s="65">
        <v>1</v>
      </c>
      <c r="W11" s="177">
        <v>4</v>
      </c>
      <c r="X11" s="930">
        <f>H11/F11</f>
        <v>35.952380952380949</v>
      </c>
      <c r="Y11" s="930"/>
      <c r="Z11" s="930">
        <f t="shared" ref="Z11:Z16" si="5">H11/O11</f>
        <v>17.558139534883722</v>
      </c>
      <c r="AA11" s="931"/>
    </row>
    <row r="12" spans="1:33" ht="15.95" customHeight="1">
      <c r="A12" s="252" t="s">
        <v>130</v>
      </c>
      <c r="B12" s="251">
        <v>1</v>
      </c>
      <c r="C12" s="72">
        <f t="shared" si="1"/>
        <v>47</v>
      </c>
      <c r="D12" s="72">
        <v>30</v>
      </c>
      <c r="E12" s="72">
        <v>17</v>
      </c>
      <c r="F12" s="56">
        <v>30</v>
      </c>
      <c r="G12" s="77">
        <v>2</v>
      </c>
      <c r="H12" s="56">
        <f t="shared" si="2"/>
        <v>1033</v>
      </c>
      <c r="I12" s="476">
        <v>5</v>
      </c>
      <c r="J12" s="792">
        <v>518</v>
      </c>
      <c r="K12" s="792"/>
      <c r="L12" s="792"/>
      <c r="M12" s="792">
        <v>515</v>
      </c>
      <c r="N12" s="792"/>
      <c r="O12" s="48">
        <f t="shared" si="3"/>
        <v>59</v>
      </c>
      <c r="P12" s="545">
        <v>2</v>
      </c>
      <c r="Q12" s="912">
        <v>31</v>
      </c>
      <c r="R12" s="912"/>
      <c r="S12" s="913">
        <v>28</v>
      </c>
      <c r="T12" s="913"/>
      <c r="U12" s="48">
        <f t="shared" si="4"/>
        <v>4</v>
      </c>
      <c r="V12" s="65">
        <v>1</v>
      </c>
      <c r="W12" s="177">
        <v>3</v>
      </c>
      <c r="X12" s="930">
        <f>H12/F12</f>
        <v>34.43333333333333</v>
      </c>
      <c r="Y12" s="930"/>
      <c r="Z12" s="930">
        <f t="shared" si="5"/>
        <v>17.508474576271187</v>
      </c>
      <c r="AA12" s="931"/>
    </row>
    <row r="13" spans="1:33" ht="15.95" customHeight="1">
      <c r="A13" s="252" t="s">
        <v>131</v>
      </c>
      <c r="B13" s="251">
        <v>1</v>
      </c>
      <c r="C13" s="72">
        <f t="shared" si="1"/>
        <v>43</v>
      </c>
      <c r="D13" s="72">
        <v>24</v>
      </c>
      <c r="E13" s="72">
        <v>19</v>
      </c>
      <c r="F13" s="56">
        <v>25</v>
      </c>
      <c r="G13" s="77">
        <v>1</v>
      </c>
      <c r="H13" s="56">
        <f t="shared" si="2"/>
        <v>925</v>
      </c>
      <c r="I13" s="476">
        <v>8</v>
      </c>
      <c r="J13" s="792">
        <v>482</v>
      </c>
      <c r="K13" s="792"/>
      <c r="L13" s="792"/>
      <c r="M13" s="792">
        <v>443</v>
      </c>
      <c r="N13" s="792"/>
      <c r="O13" s="48">
        <f t="shared" si="3"/>
        <v>47</v>
      </c>
      <c r="P13" s="545">
        <v>2</v>
      </c>
      <c r="Q13" s="912">
        <v>26</v>
      </c>
      <c r="R13" s="912"/>
      <c r="S13" s="926">
        <v>21</v>
      </c>
      <c r="T13" s="926"/>
      <c r="U13" s="48">
        <f t="shared" si="4"/>
        <v>4</v>
      </c>
      <c r="V13" s="65">
        <v>0</v>
      </c>
      <c r="W13" s="177">
        <v>4</v>
      </c>
      <c r="X13" s="930">
        <f>H13/F13</f>
        <v>37</v>
      </c>
      <c r="Y13" s="930"/>
      <c r="Z13" s="930">
        <f t="shared" si="5"/>
        <v>19.680851063829788</v>
      </c>
      <c r="AA13" s="931"/>
    </row>
    <row r="14" spans="1:33" ht="15.95" customHeight="1">
      <c r="A14" s="252" t="s">
        <v>132</v>
      </c>
      <c r="B14" s="251">
        <v>1</v>
      </c>
      <c r="C14" s="72">
        <f t="shared" si="1"/>
        <v>44</v>
      </c>
      <c r="D14" s="72">
        <v>26</v>
      </c>
      <c r="E14" s="72">
        <v>18</v>
      </c>
      <c r="F14" s="56">
        <v>26</v>
      </c>
      <c r="G14" s="77">
        <v>4</v>
      </c>
      <c r="H14" s="56">
        <f t="shared" si="2"/>
        <v>833</v>
      </c>
      <c r="I14" s="476">
        <v>19</v>
      </c>
      <c r="J14" s="792">
        <v>423</v>
      </c>
      <c r="K14" s="792"/>
      <c r="L14" s="792"/>
      <c r="M14" s="792">
        <v>410</v>
      </c>
      <c r="N14" s="792"/>
      <c r="O14" s="48">
        <f t="shared" si="3"/>
        <v>53</v>
      </c>
      <c r="P14" s="545">
        <v>2</v>
      </c>
      <c r="Q14" s="912">
        <v>19</v>
      </c>
      <c r="R14" s="912"/>
      <c r="S14" s="913">
        <v>34</v>
      </c>
      <c r="T14" s="913"/>
      <c r="U14" s="48">
        <f t="shared" si="4"/>
        <v>5</v>
      </c>
      <c r="V14" s="65">
        <v>1</v>
      </c>
      <c r="W14" s="177">
        <v>4</v>
      </c>
      <c r="X14" s="930">
        <f>H14/F14</f>
        <v>32.03846153846154</v>
      </c>
      <c r="Y14" s="930"/>
      <c r="Z14" s="930">
        <f t="shared" si="5"/>
        <v>15.716981132075471</v>
      </c>
      <c r="AA14" s="931"/>
    </row>
    <row r="15" spans="1:33" ht="15.95" customHeight="1">
      <c r="A15" s="252" t="s">
        <v>133</v>
      </c>
      <c r="B15" s="251">
        <v>1</v>
      </c>
      <c r="C15" s="72">
        <f t="shared" si="1"/>
        <v>27</v>
      </c>
      <c r="D15" s="72">
        <v>14</v>
      </c>
      <c r="E15" s="72">
        <v>13</v>
      </c>
      <c r="F15" s="56">
        <v>14</v>
      </c>
      <c r="G15" s="77">
        <v>1</v>
      </c>
      <c r="H15" s="56">
        <f t="shared" si="2"/>
        <v>469</v>
      </c>
      <c r="I15" s="476">
        <v>4</v>
      </c>
      <c r="J15" s="792">
        <v>259</v>
      </c>
      <c r="K15" s="792"/>
      <c r="L15" s="792"/>
      <c r="M15" s="792">
        <v>210</v>
      </c>
      <c r="N15" s="792"/>
      <c r="O15" s="48">
        <f t="shared" si="3"/>
        <v>25</v>
      </c>
      <c r="P15" s="545">
        <v>1</v>
      </c>
      <c r="Q15" s="912">
        <v>11</v>
      </c>
      <c r="R15" s="912"/>
      <c r="S15" s="913">
        <v>14</v>
      </c>
      <c r="T15" s="913"/>
      <c r="U15" s="48">
        <f t="shared" si="4"/>
        <v>4</v>
      </c>
      <c r="V15" s="65">
        <v>0</v>
      </c>
      <c r="W15" s="177">
        <v>4</v>
      </c>
      <c r="X15" s="930">
        <f>H15/F15</f>
        <v>33.5</v>
      </c>
      <c r="Y15" s="930"/>
      <c r="Z15" s="930">
        <f t="shared" si="5"/>
        <v>18.760000000000002</v>
      </c>
      <c r="AA15" s="931"/>
    </row>
    <row r="16" spans="1:33" ht="15.95" customHeight="1" thickBot="1">
      <c r="A16" s="297" t="s">
        <v>134</v>
      </c>
      <c r="B16" s="482">
        <v>1</v>
      </c>
      <c r="C16" s="546">
        <f t="shared" si="1"/>
        <v>28</v>
      </c>
      <c r="D16" s="546">
        <v>15</v>
      </c>
      <c r="E16" s="546">
        <v>13</v>
      </c>
      <c r="F16" s="481">
        <v>15</v>
      </c>
      <c r="G16" s="547">
        <v>0</v>
      </c>
      <c r="H16" s="481">
        <f t="shared" si="2"/>
        <v>653</v>
      </c>
      <c r="I16" s="548">
        <v>0</v>
      </c>
      <c r="J16" s="906">
        <v>340</v>
      </c>
      <c r="K16" s="906"/>
      <c r="L16" s="906"/>
      <c r="M16" s="906">
        <v>313</v>
      </c>
      <c r="N16" s="906"/>
      <c r="O16" s="549">
        <f t="shared" si="3"/>
        <v>29</v>
      </c>
      <c r="P16" s="550">
        <v>0</v>
      </c>
      <c r="Q16" s="907">
        <v>21</v>
      </c>
      <c r="R16" s="907"/>
      <c r="S16" s="908">
        <v>8</v>
      </c>
      <c r="T16" s="908"/>
      <c r="U16" s="549">
        <f t="shared" si="4"/>
        <v>5</v>
      </c>
      <c r="V16" s="551">
        <v>3</v>
      </c>
      <c r="W16" s="551">
        <v>2</v>
      </c>
      <c r="X16" s="934">
        <v>44</v>
      </c>
      <c r="Y16" s="934"/>
      <c r="Z16" s="934">
        <f t="shared" si="5"/>
        <v>22.517241379310345</v>
      </c>
      <c r="AA16" s="935"/>
    </row>
    <row r="17" spans="1:33" ht="15" customHeight="1">
      <c r="A17" s="2" t="s">
        <v>402</v>
      </c>
      <c r="B17" s="2"/>
      <c r="C17" s="2"/>
      <c r="D17" s="2"/>
      <c r="E17" s="2"/>
      <c r="F17" s="2"/>
      <c r="G17" s="2"/>
      <c r="H17" s="2"/>
      <c r="I17" s="68"/>
      <c r="J17" s="2"/>
      <c r="K17" s="2"/>
      <c r="L17" s="2"/>
      <c r="M17" s="2"/>
      <c r="N17" s="2"/>
      <c r="O17" s="2"/>
      <c r="P17" s="40"/>
      <c r="Q17" s="2"/>
      <c r="R17" s="2"/>
      <c r="S17" s="2"/>
      <c r="T17" s="2"/>
      <c r="U17" s="2"/>
      <c r="V17" s="2"/>
      <c r="W17" s="2"/>
      <c r="Y17" s="2"/>
      <c r="Z17" s="2"/>
      <c r="AA17" s="425" t="s">
        <v>403</v>
      </c>
    </row>
    <row r="18" spans="1:33" ht="15" customHeight="1">
      <c r="A18" s="483" t="s">
        <v>397</v>
      </c>
      <c r="P18" s="40"/>
      <c r="Q18" s="2"/>
      <c r="R18" s="2"/>
      <c r="S18" s="2"/>
      <c r="T18" s="2"/>
      <c r="U18" s="2"/>
      <c r="V18" s="2"/>
      <c r="W18" s="2"/>
      <c r="X18" s="2"/>
      <c r="Z18" s="2"/>
      <c r="AA18" s="3" t="s">
        <v>404</v>
      </c>
      <c r="AB18" s="2"/>
      <c r="AC18" s="2"/>
    </row>
    <row r="19" spans="1:33" ht="15" customHeight="1">
      <c r="A19" s="58"/>
      <c r="P19" s="40"/>
      <c r="Q19" s="2"/>
      <c r="R19" s="2"/>
      <c r="S19" s="2"/>
      <c r="T19" s="2"/>
      <c r="U19" s="2"/>
      <c r="V19" s="2"/>
      <c r="W19" s="2"/>
      <c r="X19" s="2"/>
      <c r="Z19" s="2"/>
      <c r="AA19" s="3" t="s">
        <v>405</v>
      </c>
      <c r="AB19" s="2"/>
      <c r="AC19" s="2"/>
    </row>
    <row r="20" spans="1:33" ht="10.5" customHeight="1">
      <c r="P20" s="40"/>
      <c r="Q20" s="2"/>
      <c r="R20" s="2"/>
      <c r="S20" s="2"/>
      <c r="T20" s="2"/>
      <c r="U20" s="2"/>
      <c r="V20" s="2"/>
      <c r="W20" s="2"/>
      <c r="X20" s="2"/>
      <c r="Y20" s="2"/>
      <c r="Z20" s="2"/>
      <c r="AA20" s="2"/>
      <c r="AB20" s="2"/>
      <c r="AC20" s="2"/>
    </row>
    <row r="21" spans="1:33" ht="15" customHeight="1" thickBot="1">
      <c r="A21" s="2" t="s">
        <v>137</v>
      </c>
      <c r="B21" s="2"/>
      <c r="C21" s="2"/>
      <c r="D21" s="2"/>
      <c r="E21" s="2"/>
      <c r="F21" s="2"/>
      <c r="G21" s="2"/>
      <c r="H21" s="2"/>
      <c r="I21" s="68"/>
      <c r="J21" s="2"/>
      <c r="K21" s="2"/>
      <c r="L21" s="2"/>
      <c r="M21" s="2"/>
      <c r="N21" s="2"/>
      <c r="O21" s="2"/>
      <c r="P21" s="40"/>
      <c r="Q21" s="2"/>
      <c r="R21" s="2"/>
      <c r="S21" s="2"/>
      <c r="T21" s="2"/>
      <c r="U21" s="2"/>
      <c r="V21" s="2"/>
      <c r="W21" s="2"/>
      <c r="X21" s="2"/>
      <c r="Y21" s="2"/>
      <c r="Z21" s="2"/>
      <c r="AA21" s="3" t="s">
        <v>87</v>
      </c>
      <c r="AB21" s="2"/>
      <c r="AC21" s="2"/>
      <c r="AD21" s="2"/>
      <c r="AE21" s="2"/>
      <c r="AF21" s="2"/>
      <c r="AG21" s="2"/>
    </row>
    <row r="22" spans="1:33" ht="24.95" customHeight="1" thickBot="1">
      <c r="A22" s="901" t="s">
        <v>123</v>
      </c>
      <c r="B22" s="877" t="s">
        <v>53</v>
      </c>
      <c r="C22" s="10" t="s">
        <v>138</v>
      </c>
      <c r="D22" s="57"/>
      <c r="E22" s="75"/>
      <c r="F22" s="887" t="s">
        <v>139</v>
      </c>
      <c r="G22" s="910"/>
      <c r="H22" s="910"/>
      <c r="I22" s="910"/>
      <c r="J22" s="910"/>
      <c r="K22" s="910"/>
      <c r="L22" s="910"/>
      <c r="M22" s="910"/>
      <c r="N22" s="911"/>
      <c r="O22" s="41" t="s">
        <v>140</v>
      </c>
      <c r="P22" s="42"/>
      <c r="Q22" s="59"/>
      <c r="R22" s="59"/>
      <c r="S22" s="59"/>
      <c r="T22" s="713" t="s">
        <v>141</v>
      </c>
      <c r="U22" s="713"/>
      <c r="V22" s="713"/>
      <c r="W22" s="713"/>
      <c r="X22" s="717" t="s">
        <v>142</v>
      </c>
      <c r="Y22" s="717"/>
      <c r="Z22" s="717"/>
      <c r="AA22" s="717"/>
    </row>
    <row r="23" spans="1:33" ht="24.95" customHeight="1">
      <c r="A23" s="901"/>
      <c r="B23" s="877"/>
      <c r="C23" s="46" t="s">
        <v>95</v>
      </c>
      <c r="D23" s="22" t="s">
        <v>55</v>
      </c>
      <c r="E23" s="22" t="s">
        <v>56</v>
      </c>
      <c r="F23" s="720" t="s">
        <v>53</v>
      </c>
      <c r="G23" s="720"/>
      <c r="H23" s="904" t="s">
        <v>95</v>
      </c>
      <c r="I23" s="904"/>
      <c r="J23" s="720" t="s">
        <v>55</v>
      </c>
      <c r="K23" s="720"/>
      <c r="L23" s="720"/>
      <c r="M23" s="764" t="s">
        <v>56</v>
      </c>
      <c r="N23" s="909"/>
      <c r="O23" s="264" t="s">
        <v>53</v>
      </c>
      <c r="P23" s="904" t="s">
        <v>95</v>
      </c>
      <c r="Q23" s="904"/>
      <c r="R23" s="22" t="s">
        <v>55</v>
      </c>
      <c r="S23" s="22" t="s">
        <v>56</v>
      </c>
      <c r="T23" s="22" t="s">
        <v>53</v>
      </c>
      <c r="U23" s="45" t="s">
        <v>143</v>
      </c>
      <c r="V23" s="22" t="s">
        <v>55</v>
      </c>
      <c r="W23" s="22" t="s">
        <v>56</v>
      </c>
      <c r="X23" s="764" t="s">
        <v>53</v>
      </c>
      <c r="Y23" s="765"/>
      <c r="Z23" s="932" t="s">
        <v>436</v>
      </c>
      <c r="AA23" s="933"/>
    </row>
    <row r="24" spans="1:33" s="69" customFormat="1" ht="15.95" customHeight="1">
      <c r="A24" s="325" t="s">
        <v>343</v>
      </c>
      <c r="B24" s="383">
        <v>126</v>
      </c>
      <c r="C24" s="106">
        <f>SUM(D24:E24)</f>
        <v>4456</v>
      </c>
      <c r="D24" s="106">
        <v>2290</v>
      </c>
      <c r="E24" s="106">
        <v>2166</v>
      </c>
      <c r="F24" s="905">
        <v>38</v>
      </c>
      <c r="G24" s="905"/>
      <c r="H24" s="905">
        <v>1486</v>
      </c>
      <c r="I24" s="905"/>
      <c r="J24" s="905">
        <v>781</v>
      </c>
      <c r="K24" s="905"/>
      <c r="L24" s="905"/>
      <c r="M24" s="905">
        <v>705</v>
      </c>
      <c r="N24" s="905"/>
      <c r="O24" s="19">
        <v>39</v>
      </c>
      <c r="P24" s="763">
        <v>1489</v>
      </c>
      <c r="Q24" s="763"/>
      <c r="R24" s="25">
        <v>769</v>
      </c>
      <c r="S24" s="25">
        <v>720</v>
      </c>
      <c r="T24" s="25">
        <v>39</v>
      </c>
      <c r="U24" s="25">
        <v>1481</v>
      </c>
      <c r="V24" s="25">
        <v>740</v>
      </c>
      <c r="W24" s="25">
        <v>741</v>
      </c>
      <c r="X24" s="873">
        <v>6</v>
      </c>
      <c r="Y24" s="873"/>
      <c r="Z24" s="938">
        <v>14</v>
      </c>
      <c r="AA24" s="939"/>
    </row>
    <row r="25" spans="1:33" s="69" customFormat="1" ht="15.95" customHeight="1">
      <c r="A25" s="9">
        <v>21</v>
      </c>
      <c r="B25" s="383">
        <v>122</v>
      </c>
      <c r="C25" s="106">
        <f>SUM(D25:E25)</f>
        <v>4491</v>
      </c>
      <c r="D25" s="24">
        <v>2336</v>
      </c>
      <c r="E25" s="24">
        <v>2155</v>
      </c>
      <c r="F25" s="885">
        <v>39</v>
      </c>
      <c r="G25" s="885"/>
      <c r="H25" s="885">
        <v>1499</v>
      </c>
      <c r="I25" s="885"/>
      <c r="J25" s="885">
        <v>786</v>
      </c>
      <c r="K25" s="885"/>
      <c r="L25" s="885"/>
      <c r="M25" s="885">
        <v>713</v>
      </c>
      <c r="N25" s="885"/>
      <c r="O25" s="19">
        <v>40</v>
      </c>
      <c r="P25" s="762">
        <v>1500</v>
      </c>
      <c r="Q25" s="762"/>
      <c r="R25" s="28">
        <v>783</v>
      </c>
      <c r="S25" s="28">
        <v>717</v>
      </c>
      <c r="T25" s="28">
        <v>39</v>
      </c>
      <c r="U25" s="28">
        <v>1492</v>
      </c>
      <c r="V25" s="28">
        <v>767</v>
      </c>
      <c r="W25" s="28">
        <v>725</v>
      </c>
      <c r="X25" s="874">
        <v>6</v>
      </c>
      <c r="Y25" s="874"/>
      <c r="Z25" s="940">
        <v>19</v>
      </c>
      <c r="AA25" s="941"/>
    </row>
    <row r="26" spans="1:33" ht="15.95" customHeight="1">
      <c r="A26" s="9">
        <v>22</v>
      </c>
      <c r="B26" s="37">
        <v>124</v>
      </c>
      <c r="C26" s="106">
        <f>SUM(D26:E26)</f>
        <v>4543</v>
      </c>
      <c r="D26" s="24">
        <v>2374</v>
      </c>
      <c r="E26" s="24">
        <v>2169</v>
      </c>
      <c r="F26" s="885">
        <v>41</v>
      </c>
      <c r="G26" s="885"/>
      <c r="H26" s="885">
        <v>1540</v>
      </c>
      <c r="I26" s="885"/>
      <c r="J26" s="885">
        <v>798</v>
      </c>
      <c r="K26" s="885"/>
      <c r="L26" s="885"/>
      <c r="M26" s="885">
        <v>742</v>
      </c>
      <c r="N26" s="885"/>
      <c r="O26" s="19">
        <v>39</v>
      </c>
      <c r="P26" s="875">
        <v>1496</v>
      </c>
      <c r="Q26" s="875"/>
      <c r="R26" s="28">
        <v>783</v>
      </c>
      <c r="S26" s="28">
        <v>713</v>
      </c>
      <c r="T26" s="28">
        <v>39</v>
      </c>
      <c r="U26" s="28">
        <v>1507</v>
      </c>
      <c r="V26" s="28">
        <v>793</v>
      </c>
      <c r="W26" s="28">
        <v>714</v>
      </c>
      <c r="X26" s="874">
        <v>7</v>
      </c>
      <c r="Y26" s="874"/>
      <c r="Z26" s="940">
        <v>33</v>
      </c>
      <c r="AA26" s="941"/>
    </row>
    <row r="27" spans="1:33" ht="15.95" customHeight="1">
      <c r="A27" s="326">
        <v>23</v>
      </c>
      <c r="B27" s="37">
        <f>+F27+O27+T27+X27</f>
        <v>127</v>
      </c>
      <c r="C27" s="106">
        <f>+D27+E27</f>
        <v>4605</v>
      </c>
      <c r="D27" s="24">
        <v>2421</v>
      </c>
      <c r="E27" s="24">
        <v>2184</v>
      </c>
      <c r="F27" s="885">
        <v>40</v>
      </c>
      <c r="G27" s="885"/>
      <c r="H27" s="885">
        <v>1566</v>
      </c>
      <c r="I27" s="885"/>
      <c r="J27" s="885">
        <v>841</v>
      </c>
      <c r="K27" s="885"/>
      <c r="L27" s="885"/>
      <c r="M27" s="885">
        <v>725</v>
      </c>
      <c r="N27" s="885"/>
      <c r="O27" s="19">
        <v>41</v>
      </c>
      <c r="P27" s="875">
        <v>1547</v>
      </c>
      <c r="Q27" s="875"/>
      <c r="R27" s="28">
        <v>797</v>
      </c>
      <c r="S27" s="28">
        <v>750</v>
      </c>
      <c r="T27" s="28">
        <v>39</v>
      </c>
      <c r="U27" s="28">
        <v>1492</v>
      </c>
      <c r="V27" s="28">
        <v>783</v>
      </c>
      <c r="W27" s="28">
        <v>709</v>
      </c>
      <c r="X27" s="874">
        <v>7</v>
      </c>
      <c r="Y27" s="874"/>
      <c r="Z27" s="940">
        <v>36</v>
      </c>
      <c r="AA27" s="941"/>
    </row>
    <row r="28" spans="1:33" ht="15.95" customHeight="1">
      <c r="A28" s="390">
        <v>24</v>
      </c>
      <c r="B28" s="384">
        <f>SUM(B30:B35)</f>
        <v>131</v>
      </c>
      <c r="C28" s="543">
        <f>SUM(D28:E28)</f>
        <v>4667</v>
      </c>
      <c r="D28" s="543">
        <f>SUM(D30:D35)</f>
        <v>2418</v>
      </c>
      <c r="E28" s="543">
        <f>SUM(E30:E35)</f>
        <v>2249</v>
      </c>
      <c r="F28" s="886">
        <f>SUM(F30:G35)</f>
        <v>41</v>
      </c>
      <c r="G28" s="886"/>
      <c r="H28" s="886">
        <f>SUM(H30:I35)</f>
        <v>1549</v>
      </c>
      <c r="I28" s="886"/>
      <c r="J28" s="886">
        <f>SUM(J30:K35)</f>
        <v>776</v>
      </c>
      <c r="K28" s="886"/>
      <c r="L28" s="886"/>
      <c r="M28" s="886">
        <f>SUM(M30:N35)</f>
        <v>773</v>
      </c>
      <c r="N28" s="886"/>
      <c r="O28" s="552">
        <f>SUM(O30:O35)</f>
        <v>40</v>
      </c>
      <c r="P28" s="801">
        <f>SUM(P30:Q35)</f>
        <v>1573</v>
      </c>
      <c r="Q28" s="801"/>
      <c r="R28" s="552">
        <f t="shared" ref="R28:X28" si="6">SUM(R30:R35)</f>
        <v>846</v>
      </c>
      <c r="S28" s="552">
        <f t="shared" si="6"/>
        <v>727</v>
      </c>
      <c r="T28" s="552">
        <f t="shared" si="6"/>
        <v>41</v>
      </c>
      <c r="U28" s="552">
        <f t="shared" si="6"/>
        <v>1545</v>
      </c>
      <c r="V28" s="552">
        <f t="shared" si="6"/>
        <v>796</v>
      </c>
      <c r="W28" s="552">
        <f t="shared" si="6"/>
        <v>749</v>
      </c>
      <c r="X28" s="884">
        <f t="shared" si="6"/>
        <v>9</v>
      </c>
      <c r="Y28" s="884"/>
      <c r="Z28" s="884">
        <f>SUM(Z30:AA35)</f>
        <v>39</v>
      </c>
      <c r="AA28" s="884"/>
    </row>
    <row r="29" spans="1:33" ht="10.5" customHeight="1">
      <c r="A29" s="30"/>
      <c r="B29" s="384"/>
      <c r="C29" s="384"/>
      <c r="D29" s="384"/>
      <c r="E29" s="384"/>
      <c r="F29" s="385"/>
      <c r="G29" s="385"/>
      <c r="H29" s="385"/>
      <c r="I29" s="385"/>
      <c r="J29" s="385"/>
      <c r="K29" s="385"/>
      <c r="L29" s="384"/>
      <c r="M29" s="385"/>
      <c r="N29" s="385"/>
      <c r="O29" s="31"/>
      <c r="P29" s="32"/>
      <c r="Q29" s="32"/>
      <c r="R29" s="31"/>
      <c r="S29" s="31"/>
      <c r="T29" s="31"/>
      <c r="U29" s="31"/>
      <c r="V29" s="31"/>
      <c r="W29" s="31"/>
      <c r="X29" s="101"/>
      <c r="Y29" s="101"/>
      <c r="Z29" s="78"/>
      <c r="AA29" s="71"/>
    </row>
    <row r="30" spans="1:33" ht="15.95" customHeight="1">
      <c r="A30" s="9" t="s">
        <v>129</v>
      </c>
      <c r="B30" s="65">
        <f t="shared" ref="B30:B35" si="7">F30+O30+T30+X30</f>
        <v>21</v>
      </c>
      <c r="C30" s="65">
        <f t="shared" ref="C30:C35" si="8">SUM(D30:E30)</f>
        <v>755</v>
      </c>
      <c r="D30" s="65">
        <f>J30+R30+V30</f>
        <v>397</v>
      </c>
      <c r="E30" s="65">
        <f>M30+S30+W30</f>
        <v>358</v>
      </c>
      <c r="F30" s="869">
        <v>6</v>
      </c>
      <c r="G30" s="869"/>
      <c r="H30" s="869">
        <f t="shared" ref="H30:H35" si="9">SUM(J30:N30)</f>
        <v>229</v>
      </c>
      <c r="I30" s="869"/>
      <c r="J30" s="885">
        <v>127</v>
      </c>
      <c r="K30" s="885"/>
      <c r="L30" s="885"/>
      <c r="M30" s="869">
        <v>102</v>
      </c>
      <c r="N30" s="869"/>
      <c r="O30" s="251">
        <v>7</v>
      </c>
      <c r="P30" s="871">
        <f t="shared" ref="P30:P35" si="10">SUM(R30:S30)</f>
        <v>269</v>
      </c>
      <c r="Q30" s="871"/>
      <c r="R30" s="251">
        <v>144</v>
      </c>
      <c r="S30" s="251">
        <v>125</v>
      </c>
      <c r="T30" s="251">
        <v>7</v>
      </c>
      <c r="U30" s="251">
        <f t="shared" ref="U30:U35" si="11">SUM(V30:W30)</f>
        <v>257</v>
      </c>
      <c r="V30" s="251">
        <v>126</v>
      </c>
      <c r="W30" s="251">
        <v>131</v>
      </c>
      <c r="X30" s="872">
        <v>1</v>
      </c>
      <c r="Y30" s="872"/>
      <c r="Z30" s="865">
        <v>3</v>
      </c>
      <c r="AA30" s="866"/>
    </row>
    <row r="31" spans="1:33" ht="15.95" customHeight="1">
      <c r="A31" s="9" t="s">
        <v>130</v>
      </c>
      <c r="B31" s="65">
        <f t="shared" si="7"/>
        <v>30</v>
      </c>
      <c r="C31" s="65">
        <f t="shared" si="8"/>
        <v>1033</v>
      </c>
      <c r="D31" s="65">
        <f>J31+R31+V31</f>
        <v>518</v>
      </c>
      <c r="E31" s="65">
        <f>M31+S31+W31</f>
        <v>515</v>
      </c>
      <c r="F31" s="869">
        <v>10</v>
      </c>
      <c r="G31" s="869"/>
      <c r="H31" s="869">
        <f t="shared" si="9"/>
        <v>367</v>
      </c>
      <c r="I31" s="869"/>
      <c r="J31" s="885">
        <v>164</v>
      </c>
      <c r="K31" s="885"/>
      <c r="L31" s="885"/>
      <c r="M31" s="869">
        <v>203</v>
      </c>
      <c r="N31" s="869"/>
      <c r="O31" s="251">
        <v>9</v>
      </c>
      <c r="P31" s="871">
        <f t="shared" si="10"/>
        <v>339</v>
      </c>
      <c r="Q31" s="871"/>
      <c r="R31" s="251">
        <v>185</v>
      </c>
      <c r="S31" s="251">
        <v>154</v>
      </c>
      <c r="T31" s="251">
        <v>9</v>
      </c>
      <c r="U31" s="251">
        <f t="shared" si="11"/>
        <v>327</v>
      </c>
      <c r="V31" s="251">
        <v>169</v>
      </c>
      <c r="W31" s="251">
        <v>158</v>
      </c>
      <c r="X31" s="872">
        <v>2</v>
      </c>
      <c r="Y31" s="872"/>
      <c r="Z31" s="865">
        <v>5</v>
      </c>
      <c r="AA31" s="866"/>
    </row>
    <row r="32" spans="1:33" ht="15.95" customHeight="1">
      <c r="A32" s="9" t="s">
        <v>131</v>
      </c>
      <c r="B32" s="65">
        <f t="shared" si="7"/>
        <v>25</v>
      </c>
      <c r="C32" s="65">
        <f t="shared" si="8"/>
        <v>924</v>
      </c>
      <c r="D32" s="65">
        <f>J32+R32+V32</f>
        <v>481</v>
      </c>
      <c r="E32" s="65">
        <f>M32+S32+W32</f>
        <v>443</v>
      </c>
      <c r="F32" s="869">
        <v>7</v>
      </c>
      <c r="G32" s="869"/>
      <c r="H32" s="869">
        <f t="shared" si="9"/>
        <v>284</v>
      </c>
      <c r="I32" s="869"/>
      <c r="J32" s="885">
        <v>143</v>
      </c>
      <c r="K32" s="885"/>
      <c r="L32" s="885"/>
      <c r="M32" s="869">
        <v>141</v>
      </c>
      <c r="N32" s="869"/>
      <c r="O32" s="251">
        <v>8</v>
      </c>
      <c r="P32" s="871">
        <f t="shared" si="10"/>
        <v>310</v>
      </c>
      <c r="Q32" s="871"/>
      <c r="R32" s="251">
        <v>171</v>
      </c>
      <c r="S32" s="251">
        <v>139</v>
      </c>
      <c r="T32" s="251">
        <v>9</v>
      </c>
      <c r="U32" s="251">
        <f t="shared" si="11"/>
        <v>330</v>
      </c>
      <c r="V32" s="251">
        <v>167</v>
      </c>
      <c r="W32" s="251">
        <v>163</v>
      </c>
      <c r="X32" s="872">
        <v>1</v>
      </c>
      <c r="Y32" s="872"/>
      <c r="Z32" s="865">
        <v>8</v>
      </c>
      <c r="AA32" s="866"/>
    </row>
    <row r="33" spans="1:33" ht="15.95" customHeight="1">
      <c r="A33" s="9" t="s">
        <v>132</v>
      </c>
      <c r="B33" s="65">
        <f t="shared" si="7"/>
        <v>26</v>
      </c>
      <c r="C33" s="65">
        <f t="shared" si="8"/>
        <v>833</v>
      </c>
      <c r="D33" s="65">
        <f>J33+R33+V33</f>
        <v>423</v>
      </c>
      <c r="E33" s="65">
        <f>M33+S33+W33</f>
        <v>410</v>
      </c>
      <c r="F33" s="869">
        <v>8</v>
      </c>
      <c r="G33" s="869"/>
      <c r="H33" s="869">
        <f t="shared" si="9"/>
        <v>291</v>
      </c>
      <c r="I33" s="869"/>
      <c r="J33" s="869">
        <v>146</v>
      </c>
      <c r="K33" s="869"/>
      <c r="L33" s="869"/>
      <c r="M33" s="869">
        <v>145</v>
      </c>
      <c r="N33" s="869"/>
      <c r="O33" s="251">
        <v>7</v>
      </c>
      <c r="P33" s="871">
        <f t="shared" si="10"/>
        <v>282</v>
      </c>
      <c r="Q33" s="871"/>
      <c r="R33" s="251">
        <v>148</v>
      </c>
      <c r="S33" s="251">
        <v>134</v>
      </c>
      <c r="T33" s="251">
        <v>7</v>
      </c>
      <c r="U33" s="251">
        <f t="shared" si="11"/>
        <v>260</v>
      </c>
      <c r="V33" s="251">
        <v>129</v>
      </c>
      <c r="W33" s="251">
        <v>131</v>
      </c>
      <c r="X33" s="872">
        <v>4</v>
      </c>
      <c r="Y33" s="872"/>
      <c r="Z33" s="865">
        <v>19</v>
      </c>
      <c r="AA33" s="866"/>
    </row>
    <row r="34" spans="1:33" ht="15.95" customHeight="1">
      <c r="A34" s="9" t="s">
        <v>133</v>
      </c>
      <c r="B34" s="65">
        <f t="shared" si="7"/>
        <v>14</v>
      </c>
      <c r="C34" s="65">
        <f t="shared" si="8"/>
        <v>469</v>
      </c>
      <c r="D34" s="65">
        <f>J34+R34+V34</f>
        <v>259</v>
      </c>
      <c r="E34" s="65">
        <f>M34+S34+W34</f>
        <v>210</v>
      </c>
      <c r="F34" s="869">
        <v>5</v>
      </c>
      <c r="G34" s="869"/>
      <c r="H34" s="869">
        <f t="shared" si="9"/>
        <v>163</v>
      </c>
      <c r="I34" s="869"/>
      <c r="J34" s="885">
        <v>92</v>
      </c>
      <c r="K34" s="885"/>
      <c r="L34" s="885"/>
      <c r="M34" s="869">
        <v>71</v>
      </c>
      <c r="N34" s="869"/>
      <c r="O34" s="251">
        <v>4</v>
      </c>
      <c r="P34" s="871">
        <f t="shared" si="10"/>
        <v>154</v>
      </c>
      <c r="Q34" s="871"/>
      <c r="R34" s="251">
        <v>89</v>
      </c>
      <c r="S34" s="251">
        <v>65</v>
      </c>
      <c r="T34" s="251">
        <v>4</v>
      </c>
      <c r="U34" s="251">
        <f t="shared" si="11"/>
        <v>152</v>
      </c>
      <c r="V34" s="251">
        <v>78</v>
      </c>
      <c r="W34" s="251">
        <v>74</v>
      </c>
      <c r="X34" s="872">
        <v>1</v>
      </c>
      <c r="Y34" s="872"/>
      <c r="Z34" s="865">
        <v>4</v>
      </c>
      <c r="AA34" s="866"/>
    </row>
    <row r="35" spans="1:33" ht="15.95" customHeight="1" thickBot="1">
      <c r="A35" s="79" t="s">
        <v>134</v>
      </c>
      <c r="B35" s="553">
        <f t="shared" si="7"/>
        <v>15</v>
      </c>
      <c r="C35" s="488">
        <f t="shared" si="8"/>
        <v>653</v>
      </c>
      <c r="D35" s="488">
        <v>340</v>
      </c>
      <c r="E35" s="488">
        <v>313</v>
      </c>
      <c r="F35" s="870">
        <v>5</v>
      </c>
      <c r="G35" s="870"/>
      <c r="H35" s="870">
        <f t="shared" si="9"/>
        <v>215</v>
      </c>
      <c r="I35" s="870"/>
      <c r="J35" s="888">
        <v>104</v>
      </c>
      <c r="K35" s="888"/>
      <c r="L35" s="888"/>
      <c r="M35" s="868">
        <v>111</v>
      </c>
      <c r="N35" s="868"/>
      <c r="O35" s="488">
        <v>5</v>
      </c>
      <c r="P35" s="868">
        <f t="shared" si="10"/>
        <v>219</v>
      </c>
      <c r="Q35" s="868"/>
      <c r="R35" s="488">
        <v>109</v>
      </c>
      <c r="S35" s="488">
        <v>110</v>
      </c>
      <c r="T35" s="488">
        <v>5</v>
      </c>
      <c r="U35" s="429">
        <f t="shared" si="11"/>
        <v>219</v>
      </c>
      <c r="V35" s="488">
        <v>127</v>
      </c>
      <c r="W35" s="488">
        <v>92</v>
      </c>
      <c r="X35" s="883">
        <v>0</v>
      </c>
      <c r="Y35" s="883"/>
      <c r="Z35" s="936">
        <v>0</v>
      </c>
      <c r="AA35" s="937"/>
    </row>
    <row r="36" spans="1:33" ht="15" customHeight="1">
      <c r="A36" s="2" t="s">
        <v>456</v>
      </c>
      <c r="B36" s="2"/>
      <c r="C36" s="2"/>
      <c r="D36" s="2"/>
      <c r="E36" s="2"/>
      <c r="F36" s="2"/>
      <c r="G36" s="2"/>
      <c r="H36" s="2"/>
      <c r="I36" s="68"/>
      <c r="J36" s="2"/>
      <c r="K36" s="2"/>
      <c r="L36" s="2"/>
      <c r="M36" s="2"/>
      <c r="N36" s="2"/>
      <c r="O36" s="2"/>
      <c r="P36" s="40"/>
      <c r="Q36" s="2"/>
      <c r="R36" s="2"/>
      <c r="S36" s="2"/>
      <c r="T36" s="2"/>
      <c r="U36" s="2"/>
      <c r="V36" s="2"/>
      <c r="W36" s="2"/>
      <c r="Y36" s="2"/>
      <c r="Z36" s="2"/>
      <c r="AA36" s="74" t="s">
        <v>136</v>
      </c>
      <c r="AB36" s="2"/>
      <c r="AC36" s="80"/>
    </row>
    <row r="37" spans="1:33" ht="15" customHeight="1">
      <c r="A37" s="2"/>
      <c r="B37" s="2"/>
      <c r="P37" s="40"/>
      <c r="Q37" s="2"/>
      <c r="R37" s="2"/>
      <c r="S37" s="2"/>
      <c r="T37" s="2"/>
      <c r="U37" s="2"/>
      <c r="V37" s="2"/>
      <c r="W37" s="2"/>
      <c r="X37" s="2"/>
      <c r="Y37" s="876" t="s">
        <v>361</v>
      </c>
      <c r="Z37" s="876"/>
      <c r="AA37" s="876"/>
      <c r="AB37" s="554"/>
      <c r="AC37" s="554"/>
    </row>
    <row r="38" spans="1:33" ht="10.5" customHeight="1">
      <c r="A38" s="2"/>
      <c r="B38" s="2"/>
      <c r="P38" s="40"/>
      <c r="Q38" s="2"/>
      <c r="R38" s="2"/>
      <c r="S38" s="2"/>
      <c r="T38" s="2"/>
      <c r="U38" s="2"/>
      <c r="V38" s="2"/>
      <c r="W38" s="2"/>
      <c r="X38" s="2"/>
      <c r="Z38" s="2"/>
      <c r="AA38" s="492" t="s">
        <v>433</v>
      </c>
      <c r="AB38" s="2"/>
      <c r="AC38" s="2"/>
    </row>
    <row r="39" spans="1:33" ht="15" customHeight="1" thickBot="1">
      <c r="A39" s="2" t="s">
        <v>144</v>
      </c>
      <c r="B39" s="2"/>
      <c r="C39" s="2"/>
      <c r="D39" s="2"/>
      <c r="E39" s="2"/>
      <c r="F39" s="2"/>
      <c r="G39" s="2"/>
      <c r="H39" s="2"/>
      <c r="I39" s="68"/>
      <c r="J39" s="2"/>
      <c r="K39" s="2"/>
      <c r="L39" s="2"/>
      <c r="M39" s="2"/>
      <c r="N39" s="2"/>
      <c r="O39" s="2"/>
      <c r="P39" s="40"/>
      <c r="Q39" s="2"/>
      <c r="R39" s="2"/>
      <c r="S39" s="2"/>
      <c r="T39" s="2"/>
      <c r="U39" s="2"/>
      <c r="V39" s="2"/>
      <c r="W39" s="2"/>
      <c r="X39" s="2"/>
      <c r="Z39" s="2"/>
      <c r="AA39" s="3" t="s">
        <v>70</v>
      </c>
      <c r="AB39" s="2"/>
      <c r="AC39" s="2"/>
      <c r="AD39" s="2"/>
      <c r="AE39" s="2"/>
      <c r="AF39" s="2"/>
      <c r="AG39" s="2"/>
    </row>
    <row r="40" spans="1:33" ht="23.1" customHeight="1" thickBot="1">
      <c r="A40" s="901" t="s">
        <v>145</v>
      </c>
      <c r="B40" s="902" t="s">
        <v>347</v>
      </c>
      <c r="C40" s="713"/>
      <c r="D40" s="713"/>
      <c r="E40" s="713"/>
      <c r="F40" s="862" t="s">
        <v>348</v>
      </c>
      <c r="G40" s="863"/>
      <c r="H40" s="863"/>
      <c r="I40" s="863"/>
      <c r="J40" s="863"/>
      <c r="K40" s="863"/>
      <c r="L40" s="863"/>
      <c r="M40" s="863"/>
      <c r="N40" s="864"/>
      <c r="O40" s="877" t="s">
        <v>146</v>
      </c>
      <c r="P40" s="713"/>
      <c r="Q40" s="713"/>
      <c r="R40" s="713"/>
      <c r="S40" s="713"/>
      <c r="T40" s="862" t="s">
        <v>349</v>
      </c>
      <c r="U40" s="887"/>
      <c r="V40" s="887"/>
      <c r="W40" s="887"/>
      <c r="X40" s="867" t="s">
        <v>350</v>
      </c>
      <c r="Y40" s="867"/>
      <c r="Z40" s="867"/>
      <c r="AA40" s="867"/>
      <c r="AB40" s="2"/>
      <c r="AC40" s="2"/>
      <c r="AD40" s="2"/>
      <c r="AE40" s="2"/>
      <c r="AF40" s="2"/>
      <c r="AG40" s="2"/>
    </row>
    <row r="41" spans="1:33" ht="23.1" customHeight="1">
      <c r="A41" s="901"/>
      <c r="B41" s="45" t="s">
        <v>147</v>
      </c>
      <c r="C41" s="80"/>
      <c r="D41" s="22" t="s">
        <v>55</v>
      </c>
      <c r="E41" s="22" t="s">
        <v>56</v>
      </c>
      <c r="F41" s="720" t="s">
        <v>148</v>
      </c>
      <c r="G41" s="720"/>
      <c r="H41" s="720"/>
      <c r="I41" s="720" t="s">
        <v>55</v>
      </c>
      <c r="J41" s="720"/>
      <c r="K41" s="720"/>
      <c r="L41" s="764" t="s">
        <v>56</v>
      </c>
      <c r="M41" s="878"/>
      <c r="N41" s="765"/>
      <c r="O41" s="765" t="s">
        <v>149</v>
      </c>
      <c r="P41" s="720"/>
      <c r="Q41" s="720"/>
      <c r="R41" s="22" t="s">
        <v>55</v>
      </c>
      <c r="S41" s="22" t="s">
        <v>56</v>
      </c>
      <c r="T41" s="45" t="s">
        <v>147</v>
      </c>
      <c r="U41" s="81"/>
      <c r="V41" s="22" t="s">
        <v>55</v>
      </c>
      <c r="W41" s="22" t="s">
        <v>56</v>
      </c>
      <c r="X41" s="82" t="s">
        <v>147</v>
      </c>
      <c r="Y41" s="83"/>
      <c r="Z41" s="84" t="s">
        <v>55</v>
      </c>
      <c r="AA41" s="36" t="s">
        <v>56</v>
      </c>
      <c r="AB41" s="2"/>
    </row>
    <row r="42" spans="1:33" ht="15.95" customHeight="1">
      <c r="A42" s="7" t="s">
        <v>129</v>
      </c>
      <c r="B42" s="766">
        <f t="shared" ref="B42:B47" si="12">SUM(D42:E42)</f>
        <v>730</v>
      </c>
      <c r="C42" s="766"/>
      <c r="D42" s="35">
        <v>385</v>
      </c>
      <c r="E42" s="35">
        <v>345</v>
      </c>
      <c r="F42" s="763">
        <f t="shared" ref="F42:F47" si="13">SUM(I42:N42)</f>
        <v>760</v>
      </c>
      <c r="G42" s="763"/>
      <c r="H42" s="763"/>
      <c r="I42" s="763">
        <v>410</v>
      </c>
      <c r="J42" s="763"/>
      <c r="K42" s="763"/>
      <c r="L42" s="896">
        <v>350</v>
      </c>
      <c r="M42" s="896"/>
      <c r="N42" s="896"/>
      <c r="O42" s="903">
        <f t="shared" ref="O42:O47" si="14">SUM(R42:S42)</f>
        <v>779</v>
      </c>
      <c r="P42" s="903"/>
      <c r="Q42" s="903"/>
      <c r="R42" s="307">
        <v>408</v>
      </c>
      <c r="S42" s="327">
        <v>371</v>
      </c>
      <c r="T42" s="897">
        <f t="shared" ref="T42:T47" si="15">SUM(V42:W42)</f>
        <v>795</v>
      </c>
      <c r="U42" s="897"/>
      <c r="V42" s="307">
        <v>415</v>
      </c>
      <c r="W42" s="327">
        <v>380</v>
      </c>
      <c r="X42" s="892">
        <f t="shared" ref="X42:X47" si="16">SUM(Z42:AA42)</f>
        <v>755</v>
      </c>
      <c r="Y42" s="892"/>
      <c r="Z42" s="555">
        <v>397</v>
      </c>
      <c r="AA42" s="556">
        <v>358</v>
      </c>
      <c r="AB42" s="2"/>
    </row>
    <row r="43" spans="1:33" ht="15.95" customHeight="1">
      <c r="A43" s="7" t="s">
        <v>130</v>
      </c>
      <c r="B43" s="767">
        <f t="shared" si="12"/>
        <v>952</v>
      </c>
      <c r="C43" s="767"/>
      <c r="D43" s="19">
        <v>487</v>
      </c>
      <c r="E43" s="19">
        <v>465</v>
      </c>
      <c r="F43" s="762">
        <f t="shared" si="13"/>
        <v>970</v>
      </c>
      <c r="G43" s="762"/>
      <c r="H43" s="762"/>
      <c r="I43" s="762">
        <v>517</v>
      </c>
      <c r="J43" s="762"/>
      <c r="K43" s="762"/>
      <c r="L43" s="900">
        <v>453</v>
      </c>
      <c r="M43" s="900"/>
      <c r="N43" s="900"/>
      <c r="O43" s="895">
        <f t="shared" si="14"/>
        <v>966</v>
      </c>
      <c r="P43" s="895"/>
      <c r="Q43" s="895"/>
      <c r="R43" s="290">
        <v>522</v>
      </c>
      <c r="S43" s="328">
        <v>444</v>
      </c>
      <c r="T43" s="890">
        <f t="shared" si="15"/>
        <v>977</v>
      </c>
      <c r="U43" s="890"/>
      <c r="V43" s="290">
        <v>529</v>
      </c>
      <c r="W43" s="328">
        <v>448</v>
      </c>
      <c r="X43" s="892">
        <f t="shared" si="16"/>
        <v>1033</v>
      </c>
      <c r="Y43" s="892"/>
      <c r="Z43" s="32">
        <v>518</v>
      </c>
      <c r="AA43" s="544">
        <v>515</v>
      </c>
      <c r="AB43" s="2"/>
    </row>
    <row r="44" spans="1:33" ht="15.95" customHeight="1">
      <c r="A44" s="7" t="s">
        <v>131</v>
      </c>
      <c r="B44" s="767">
        <f t="shared" si="12"/>
        <v>829</v>
      </c>
      <c r="C44" s="767"/>
      <c r="D44" s="19">
        <v>395</v>
      </c>
      <c r="E44" s="19">
        <v>434</v>
      </c>
      <c r="F44" s="762">
        <f t="shared" si="13"/>
        <v>851</v>
      </c>
      <c r="G44" s="762"/>
      <c r="H44" s="762"/>
      <c r="I44" s="762">
        <v>397</v>
      </c>
      <c r="J44" s="762"/>
      <c r="K44" s="762"/>
      <c r="L44" s="900">
        <v>454</v>
      </c>
      <c r="M44" s="900"/>
      <c r="N44" s="900"/>
      <c r="O44" s="895">
        <f t="shared" si="14"/>
        <v>888</v>
      </c>
      <c r="P44" s="895"/>
      <c r="Q44" s="895"/>
      <c r="R44" s="290">
        <v>433</v>
      </c>
      <c r="S44" s="328">
        <v>455</v>
      </c>
      <c r="T44" s="890">
        <f t="shared" si="15"/>
        <v>926</v>
      </c>
      <c r="U44" s="890"/>
      <c r="V44" s="290">
        <v>479</v>
      </c>
      <c r="W44" s="328">
        <v>447</v>
      </c>
      <c r="X44" s="892">
        <f t="shared" si="16"/>
        <v>925</v>
      </c>
      <c r="Y44" s="892"/>
      <c r="Z44" s="32">
        <v>482</v>
      </c>
      <c r="AA44" s="544">
        <v>443</v>
      </c>
      <c r="AB44" s="2"/>
    </row>
    <row r="45" spans="1:33" ht="15.95" customHeight="1">
      <c r="A45" s="7" t="s">
        <v>132</v>
      </c>
      <c r="B45" s="767">
        <f t="shared" si="12"/>
        <v>844</v>
      </c>
      <c r="C45" s="767"/>
      <c r="D45" s="19">
        <v>414</v>
      </c>
      <c r="E45" s="19">
        <v>430</v>
      </c>
      <c r="F45" s="762">
        <f t="shared" si="13"/>
        <v>818</v>
      </c>
      <c r="G45" s="762"/>
      <c r="H45" s="762"/>
      <c r="I45" s="762">
        <v>412</v>
      </c>
      <c r="J45" s="762"/>
      <c r="K45" s="762"/>
      <c r="L45" s="900">
        <v>406</v>
      </c>
      <c r="M45" s="900"/>
      <c r="N45" s="900"/>
      <c r="O45" s="895">
        <f t="shared" si="14"/>
        <v>802</v>
      </c>
      <c r="P45" s="895"/>
      <c r="Q45" s="895"/>
      <c r="R45" s="290">
        <v>411</v>
      </c>
      <c r="S45" s="328">
        <v>391</v>
      </c>
      <c r="T45" s="890">
        <f t="shared" si="15"/>
        <v>807</v>
      </c>
      <c r="U45" s="890"/>
      <c r="V45" s="290">
        <v>411</v>
      </c>
      <c r="W45" s="328">
        <v>396</v>
      </c>
      <c r="X45" s="892">
        <f t="shared" si="16"/>
        <v>833</v>
      </c>
      <c r="Y45" s="892"/>
      <c r="Z45" s="32">
        <v>423</v>
      </c>
      <c r="AA45" s="544">
        <v>410</v>
      </c>
      <c r="AB45" s="2"/>
    </row>
    <row r="46" spans="1:33" ht="15.95" customHeight="1">
      <c r="A46" s="7" t="s">
        <v>133</v>
      </c>
      <c r="B46" s="767">
        <f t="shared" si="12"/>
        <v>449</v>
      </c>
      <c r="C46" s="767"/>
      <c r="D46" s="19">
        <v>252</v>
      </c>
      <c r="E46" s="19">
        <v>197</v>
      </c>
      <c r="F46" s="762">
        <f t="shared" si="13"/>
        <v>430</v>
      </c>
      <c r="G46" s="762"/>
      <c r="H46" s="762"/>
      <c r="I46" s="762">
        <v>232</v>
      </c>
      <c r="J46" s="762"/>
      <c r="K46" s="762"/>
      <c r="L46" s="900">
        <v>198</v>
      </c>
      <c r="M46" s="900"/>
      <c r="N46" s="900"/>
      <c r="O46" s="895">
        <f t="shared" si="14"/>
        <v>445</v>
      </c>
      <c r="P46" s="895"/>
      <c r="Q46" s="895"/>
      <c r="R46" s="290">
        <v>234</v>
      </c>
      <c r="S46" s="328">
        <v>211</v>
      </c>
      <c r="T46" s="890">
        <f t="shared" si="15"/>
        <v>442</v>
      </c>
      <c r="U46" s="890"/>
      <c r="V46" s="290">
        <v>243</v>
      </c>
      <c r="W46" s="328">
        <v>199</v>
      </c>
      <c r="X46" s="892">
        <f t="shared" si="16"/>
        <v>469</v>
      </c>
      <c r="Y46" s="892"/>
      <c r="Z46" s="32">
        <v>259</v>
      </c>
      <c r="AA46" s="544">
        <v>210</v>
      </c>
      <c r="AB46" s="2"/>
    </row>
    <row r="47" spans="1:33" ht="15.95" customHeight="1" thickBot="1">
      <c r="A47" s="85" t="s">
        <v>134</v>
      </c>
      <c r="B47" s="899">
        <f t="shared" si="12"/>
        <v>652</v>
      </c>
      <c r="C47" s="899"/>
      <c r="D47" s="34">
        <v>357</v>
      </c>
      <c r="E47" s="34">
        <v>295</v>
      </c>
      <c r="F47" s="898">
        <f t="shared" si="13"/>
        <v>662</v>
      </c>
      <c r="G47" s="898"/>
      <c r="H47" s="898"/>
      <c r="I47" s="898">
        <v>368</v>
      </c>
      <c r="J47" s="898"/>
      <c r="K47" s="898"/>
      <c r="L47" s="891">
        <v>294</v>
      </c>
      <c r="M47" s="891"/>
      <c r="N47" s="891"/>
      <c r="O47" s="893">
        <f t="shared" si="14"/>
        <v>663</v>
      </c>
      <c r="P47" s="893"/>
      <c r="Q47" s="893"/>
      <c r="R47" s="229">
        <v>366</v>
      </c>
      <c r="S47" s="329">
        <v>297</v>
      </c>
      <c r="T47" s="894">
        <f t="shared" si="15"/>
        <v>658</v>
      </c>
      <c r="U47" s="894"/>
      <c r="V47" s="229">
        <v>344</v>
      </c>
      <c r="W47" s="329">
        <v>314</v>
      </c>
      <c r="X47" s="889">
        <f t="shared" si="16"/>
        <v>653</v>
      </c>
      <c r="Y47" s="889"/>
      <c r="Z47" s="557">
        <v>340</v>
      </c>
      <c r="AA47" s="558">
        <v>313</v>
      </c>
      <c r="AB47" s="2"/>
    </row>
    <row r="48" spans="1:33" ht="18" customHeight="1">
      <c r="P48" s="86"/>
      <c r="Q48" s="2"/>
      <c r="R48" s="2"/>
      <c r="S48" s="2"/>
      <c r="T48" s="2"/>
      <c r="U48" s="2"/>
      <c r="V48" s="2"/>
      <c r="W48" s="2"/>
      <c r="Y48" s="2"/>
      <c r="Z48" s="2"/>
      <c r="AA48" s="74" t="s">
        <v>136</v>
      </c>
      <c r="AB48" s="2"/>
    </row>
    <row r="49" spans="27:27" ht="15.75" customHeight="1">
      <c r="AA49" s="554" t="s">
        <v>361</v>
      </c>
    </row>
  </sheetData>
  <sheetProtection selectLockedCells="1" selectUnlockedCells="1"/>
  <mergeCells count="223">
    <mergeCell ref="X22:AA22"/>
    <mergeCell ref="X23:Y23"/>
    <mergeCell ref="X11:Y11"/>
    <mergeCell ref="Z11:AA11"/>
    <mergeCell ref="Z23:AA23"/>
    <mergeCell ref="Z13:AA13"/>
    <mergeCell ref="X16:Y16"/>
    <mergeCell ref="Z16:AA16"/>
    <mergeCell ref="X14:Y14"/>
    <mergeCell ref="X13:Y13"/>
    <mergeCell ref="X12:Y12"/>
    <mergeCell ref="X15:Y15"/>
    <mergeCell ref="Z15:AA15"/>
    <mergeCell ref="Z14:AA14"/>
    <mergeCell ref="X8:Y8"/>
    <mergeCell ref="Z8:AA8"/>
    <mergeCell ref="M11:N11"/>
    <mergeCell ref="Q11:R11"/>
    <mergeCell ref="S11:T11"/>
    <mergeCell ref="J11:L11"/>
    <mergeCell ref="J8:L8"/>
    <mergeCell ref="J7:L7"/>
    <mergeCell ref="J9:L9"/>
    <mergeCell ref="Z5:AA5"/>
    <mergeCell ref="X6:Y6"/>
    <mergeCell ref="Z6:AA6"/>
    <mergeCell ref="S15:T15"/>
    <mergeCell ref="M15:N15"/>
    <mergeCell ref="Q15:R15"/>
    <mergeCell ref="M13:N13"/>
    <mergeCell ref="Q13:R13"/>
    <mergeCell ref="S13:T13"/>
    <mergeCell ref="M8:N8"/>
    <mergeCell ref="Q8:R8"/>
    <mergeCell ref="M6:N6"/>
    <mergeCell ref="Q6:R6"/>
    <mergeCell ref="S6:T6"/>
    <mergeCell ref="S7:T7"/>
    <mergeCell ref="S8:T8"/>
    <mergeCell ref="S9:T9"/>
    <mergeCell ref="M7:N7"/>
    <mergeCell ref="Q7:R7"/>
    <mergeCell ref="Z9:AA9"/>
    <mergeCell ref="Z12:AA12"/>
    <mergeCell ref="X7:Y7"/>
    <mergeCell ref="Z7:AA7"/>
    <mergeCell ref="X9:Y9"/>
    <mergeCell ref="X3:Y4"/>
    <mergeCell ref="U3:W3"/>
    <mergeCell ref="S5:T5"/>
    <mergeCell ref="M4:N4"/>
    <mergeCell ref="Q4:R4"/>
    <mergeCell ref="O4:P4"/>
    <mergeCell ref="X5:Y5"/>
    <mergeCell ref="H4:I4"/>
    <mergeCell ref="J4:L4"/>
    <mergeCell ref="M5:N5"/>
    <mergeCell ref="Q5:R5"/>
    <mergeCell ref="M9:N9"/>
    <mergeCell ref="Q9:R9"/>
    <mergeCell ref="M12:N12"/>
    <mergeCell ref="Q12:R12"/>
    <mergeCell ref="S12:T12"/>
    <mergeCell ref="J12:L12"/>
    <mergeCell ref="J6:L6"/>
    <mergeCell ref="A3:A4"/>
    <mergeCell ref="B3:B4"/>
    <mergeCell ref="C3:E3"/>
    <mergeCell ref="F3:G4"/>
    <mergeCell ref="J5:L5"/>
    <mergeCell ref="S4:T4"/>
    <mergeCell ref="H3:N3"/>
    <mergeCell ref="O3:T3"/>
    <mergeCell ref="A22:A23"/>
    <mergeCell ref="B22:B23"/>
    <mergeCell ref="M23:N23"/>
    <mergeCell ref="F22:N22"/>
    <mergeCell ref="F23:G23"/>
    <mergeCell ref="J13:L13"/>
    <mergeCell ref="M14:N14"/>
    <mergeCell ref="Q14:R14"/>
    <mergeCell ref="S14:T14"/>
    <mergeCell ref="J14:L14"/>
    <mergeCell ref="T22:W22"/>
    <mergeCell ref="P24:Q24"/>
    <mergeCell ref="J24:L24"/>
    <mergeCell ref="M24:N24"/>
    <mergeCell ref="M26:N26"/>
    <mergeCell ref="P26:Q26"/>
    <mergeCell ref="J15:L15"/>
    <mergeCell ref="M16:N16"/>
    <mergeCell ref="Q16:R16"/>
    <mergeCell ref="S16:T16"/>
    <mergeCell ref="J16:L16"/>
    <mergeCell ref="F26:G26"/>
    <mergeCell ref="H26:I26"/>
    <mergeCell ref="H23:I23"/>
    <mergeCell ref="J23:L23"/>
    <mergeCell ref="F25:G25"/>
    <mergeCell ref="J25:L25"/>
    <mergeCell ref="H25:I25"/>
    <mergeCell ref="F24:G24"/>
    <mergeCell ref="H24:I24"/>
    <mergeCell ref="J26:L26"/>
    <mergeCell ref="H31:I31"/>
    <mergeCell ref="F32:G32"/>
    <mergeCell ref="F33:G33"/>
    <mergeCell ref="H33:I33"/>
    <mergeCell ref="H32:I32"/>
    <mergeCell ref="F27:G27"/>
    <mergeCell ref="H27:I27"/>
    <mergeCell ref="J32:L32"/>
    <mergeCell ref="J31:L31"/>
    <mergeCell ref="F30:G30"/>
    <mergeCell ref="J30:L30"/>
    <mergeCell ref="J28:L28"/>
    <mergeCell ref="H30:I30"/>
    <mergeCell ref="F28:G28"/>
    <mergeCell ref="H28:I28"/>
    <mergeCell ref="F31:G31"/>
    <mergeCell ref="B46:C46"/>
    <mergeCell ref="F46:H46"/>
    <mergeCell ref="B47:C47"/>
    <mergeCell ref="F47:H47"/>
    <mergeCell ref="O44:Q44"/>
    <mergeCell ref="I43:K43"/>
    <mergeCell ref="L46:N46"/>
    <mergeCell ref="A40:A41"/>
    <mergeCell ref="B40:E40"/>
    <mergeCell ref="I41:K41"/>
    <mergeCell ref="F44:H44"/>
    <mergeCell ref="I42:K42"/>
    <mergeCell ref="L44:N44"/>
    <mergeCell ref="L43:N43"/>
    <mergeCell ref="I44:K44"/>
    <mergeCell ref="O42:Q42"/>
    <mergeCell ref="B42:C42"/>
    <mergeCell ref="F42:H42"/>
    <mergeCell ref="B43:C43"/>
    <mergeCell ref="F43:H43"/>
    <mergeCell ref="B44:C44"/>
    <mergeCell ref="B45:C45"/>
    <mergeCell ref="F45:H45"/>
    <mergeCell ref="L45:N45"/>
    <mergeCell ref="X47:Y47"/>
    <mergeCell ref="T46:U46"/>
    <mergeCell ref="L47:N47"/>
    <mergeCell ref="X46:Y46"/>
    <mergeCell ref="O47:Q47"/>
    <mergeCell ref="T47:U47"/>
    <mergeCell ref="I46:K46"/>
    <mergeCell ref="O46:Q46"/>
    <mergeCell ref="L42:N42"/>
    <mergeCell ref="T42:U42"/>
    <mergeCell ref="T44:U44"/>
    <mergeCell ref="I47:K47"/>
    <mergeCell ref="O43:Q43"/>
    <mergeCell ref="O45:Q45"/>
    <mergeCell ref="T43:U43"/>
    <mergeCell ref="X44:Y44"/>
    <mergeCell ref="X43:Y43"/>
    <mergeCell ref="T45:U45"/>
    <mergeCell ref="I45:K45"/>
    <mergeCell ref="X45:Y45"/>
    <mergeCell ref="X42:Y42"/>
    <mergeCell ref="Z3:AA4"/>
    <mergeCell ref="X33:Y33"/>
    <mergeCell ref="X34:Y34"/>
    <mergeCell ref="X35:Y35"/>
    <mergeCell ref="X28:Y28"/>
    <mergeCell ref="X30:Y30"/>
    <mergeCell ref="X31:Y31"/>
    <mergeCell ref="J27:L27"/>
    <mergeCell ref="M30:N30"/>
    <mergeCell ref="M27:N27"/>
    <mergeCell ref="M28:N28"/>
    <mergeCell ref="M34:N34"/>
    <mergeCell ref="M32:N32"/>
    <mergeCell ref="P35:Q35"/>
    <mergeCell ref="J34:L34"/>
    <mergeCell ref="P30:Q30"/>
    <mergeCell ref="P33:Q33"/>
    <mergeCell ref="J33:L33"/>
    <mergeCell ref="M33:N33"/>
    <mergeCell ref="P34:Q34"/>
    <mergeCell ref="J35:L35"/>
    <mergeCell ref="M31:N31"/>
    <mergeCell ref="M25:N25"/>
    <mergeCell ref="P23:Q23"/>
    <mergeCell ref="P31:Q31"/>
    <mergeCell ref="O41:Q41"/>
    <mergeCell ref="X32:Y32"/>
    <mergeCell ref="X24:Y24"/>
    <mergeCell ref="X25:Y25"/>
    <mergeCell ref="P32:Q32"/>
    <mergeCell ref="P28:Q28"/>
    <mergeCell ref="P25:Q25"/>
    <mergeCell ref="P27:Q27"/>
    <mergeCell ref="X26:Y26"/>
    <mergeCell ref="X27:Y27"/>
    <mergeCell ref="Y37:AA37"/>
    <mergeCell ref="O40:S40"/>
    <mergeCell ref="T40:W40"/>
    <mergeCell ref="Z35:AA35"/>
    <mergeCell ref="Z24:AA24"/>
    <mergeCell ref="Z25:AA25"/>
    <mergeCell ref="Z26:AA26"/>
    <mergeCell ref="Z27:AA27"/>
    <mergeCell ref="Z30:AA30"/>
    <mergeCell ref="Z33:AA33"/>
    <mergeCell ref="Z28:AA28"/>
    <mergeCell ref="Z31:AA31"/>
    <mergeCell ref="Z32:AA32"/>
    <mergeCell ref="F40:N40"/>
    <mergeCell ref="Z34:AA34"/>
    <mergeCell ref="X40:AA40"/>
    <mergeCell ref="M35:N35"/>
    <mergeCell ref="F34:G34"/>
    <mergeCell ref="F41:H41"/>
    <mergeCell ref="H34:I34"/>
    <mergeCell ref="F35:G35"/>
    <mergeCell ref="H35:I35"/>
    <mergeCell ref="L41:N41"/>
  </mergeCells>
  <phoneticPr fontId="6"/>
  <printOptions horizontalCentered="1"/>
  <pageMargins left="0.59055118110236227" right="0.59055118110236227" top="0.59055118110236227" bottom="0.59055118110236227" header="0.39370078740157483" footer="0.39370078740157483"/>
  <pageSetup paperSize="9" firstPageNumber="142" orientation="portrait" useFirstPageNumber="1" horizontalDpi="300" verticalDpi="300" r:id="rId1"/>
  <headerFooter alignWithMargins="0">
    <oddHeader>&amp;L教　育</oddHeader>
    <oddFooter>&amp;C&amp;11－&amp;P－</oddFooter>
  </headerFooter>
  <ignoredErrors>
    <ignoredError sqref="C11:C16 C35 C24:C26 O11:O16" formulaRange="1"/>
    <ignoredError sqref="C28" formula="1"/>
  </ignoredErrors>
  <legacyDrawing r:id="rId2"/>
</worksheet>
</file>

<file path=xl/worksheets/sheet6.xml><?xml version="1.0" encoding="utf-8"?>
<worksheet xmlns="http://schemas.openxmlformats.org/spreadsheetml/2006/main" xmlns:r="http://schemas.openxmlformats.org/officeDocument/2006/relationships">
  <dimension ref="A1:AG49"/>
  <sheetViews>
    <sheetView view="pageBreakPreview" zoomScaleNormal="90" zoomScaleSheetLayoutView="50" workbookViewId="0">
      <pane xSplit="1" topLeftCell="M1" activePane="topRight" state="frozen"/>
      <selection activeCell="A51" sqref="A51:IV51"/>
      <selection pane="topRight" activeCell="X5" sqref="X5:Y8"/>
    </sheetView>
  </sheetViews>
  <sheetFormatPr defaultRowHeight="17.45" customHeight="1"/>
  <cols>
    <col min="1" max="1" width="19.42578125" style="1" customWidth="1"/>
    <col min="2" max="2" width="7.7109375" style="1" customWidth="1"/>
    <col min="3" max="5" width="9.85546875" style="1" customWidth="1"/>
    <col min="6" max="7" width="5.28515625" style="1" customWidth="1"/>
    <col min="8" max="8" width="7.85546875" style="1" customWidth="1"/>
    <col min="9" max="9" width="5.5703125" style="67"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customWidth="1"/>
    <col min="16" max="16" width="5.7109375" style="39" customWidth="1"/>
    <col min="17" max="17" width="5.7109375" style="1" customWidth="1"/>
    <col min="18" max="20" width="6.85546875" style="1" customWidth="1"/>
    <col min="21" max="27" width="8.28515625" style="1" customWidth="1"/>
    <col min="28" max="16384" width="9.140625" style="1"/>
  </cols>
  <sheetData>
    <row r="1" spans="1:33" ht="5.0999999999999996" customHeight="1">
      <c r="A1" s="2"/>
      <c r="B1" s="2"/>
      <c r="C1" s="2"/>
      <c r="D1" s="2"/>
      <c r="E1" s="2"/>
      <c r="F1" s="2"/>
      <c r="G1" s="2"/>
      <c r="H1" s="2"/>
      <c r="I1" s="68"/>
      <c r="J1" s="2"/>
      <c r="K1" s="2"/>
      <c r="L1" s="2"/>
      <c r="M1" s="2"/>
      <c r="N1" s="2"/>
      <c r="O1" s="2"/>
      <c r="P1" s="40"/>
      <c r="Q1" s="2"/>
      <c r="R1" s="2"/>
      <c r="S1" s="2"/>
      <c r="T1" s="2"/>
      <c r="U1" s="2"/>
      <c r="V1" s="2"/>
      <c r="W1" s="2"/>
      <c r="X1" s="2"/>
      <c r="Z1" s="2"/>
      <c r="AA1" s="3"/>
      <c r="AB1" s="2"/>
      <c r="AC1" s="2"/>
      <c r="AD1" s="2"/>
      <c r="AE1" s="2"/>
      <c r="AF1" s="2"/>
      <c r="AG1" s="2"/>
    </row>
    <row r="2" spans="1:33" ht="15" customHeight="1" thickBot="1">
      <c r="A2" s="2" t="s">
        <v>121</v>
      </c>
      <c r="B2" s="2"/>
      <c r="C2" s="2"/>
      <c r="D2" s="2"/>
      <c r="E2" s="2"/>
      <c r="F2" s="2"/>
      <c r="G2" s="2"/>
      <c r="H2" s="2"/>
      <c r="I2" s="68"/>
      <c r="J2" s="2"/>
      <c r="K2" s="2"/>
      <c r="L2" s="2"/>
      <c r="M2" s="2"/>
      <c r="N2" s="2"/>
      <c r="O2" s="2"/>
      <c r="P2" s="40"/>
      <c r="Q2" s="2"/>
      <c r="R2" s="2"/>
      <c r="S2" s="2"/>
      <c r="T2" s="2"/>
      <c r="U2" s="2"/>
      <c r="V2" s="2"/>
      <c r="W2" s="2"/>
      <c r="X2" s="2"/>
      <c r="Z2" s="2"/>
      <c r="AA2" s="3" t="s">
        <v>122</v>
      </c>
      <c r="AB2" s="2"/>
      <c r="AC2" s="2"/>
      <c r="AD2" s="2"/>
      <c r="AE2" s="2"/>
      <c r="AF2" s="2"/>
      <c r="AG2" s="2"/>
    </row>
    <row r="3" spans="1:33" ht="24.95" customHeight="1" thickBot="1">
      <c r="A3" s="944" t="s">
        <v>123</v>
      </c>
      <c r="B3" s="877" t="s">
        <v>89</v>
      </c>
      <c r="C3" s="713" t="s">
        <v>90</v>
      </c>
      <c r="D3" s="713"/>
      <c r="E3" s="713"/>
      <c r="F3" s="713" t="s">
        <v>91</v>
      </c>
      <c r="G3" s="713"/>
      <c r="H3" s="887" t="s">
        <v>124</v>
      </c>
      <c r="I3" s="887"/>
      <c r="J3" s="887"/>
      <c r="K3" s="887"/>
      <c r="L3" s="887"/>
      <c r="M3" s="887"/>
      <c r="N3" s="945"/>
      <c r="O3" s="946" t="s">
        <v>125</v>
      </c>
      <c r="P3" s="713"/>
      <c r="Q3" s="713"/>
      <c r="R3" s="713"/>
      <c r="S3" s="713"/>
      <c r="T3" s="713"/>
      <c r="U3" s="713" t="s">
        <v>126</v>
      </c>
      <c r="V3" s="713"/>
      <c r="W3" s="713"/>
      <c r="X3" s="917" t="s">
        <v>127</v>
      </c>
      <c r="Y3" s="918"/>
      <c r="Z3" s="879" t="s">
        <v>128</v>
      </c>
      <c r="AA3" s="880"/>
    </row>
    <row r="4" spans="1:33" ht="24.95" customHeight="1">
      <c r="A4" s="944"/>
      <c r="B4" s="877"/>
      <c r="C4" s="22" t="s">
        <v>95</v>
      </c>
      <c r="D4" s="22" t="s">
        <v>96</v>
      </c>
      <c r="E4" s="22" t="s">
        <v>97</v>
      </c>
      <c r="F4" s="713"/>
      <c r="G4" s="713"/>
      <c r="H4" s="904" t="s">
        <v>95</v>
      </c>
      <c r="I4" s="904"/>
      <c r="J4" s="720" t="s">
        <v>55</v>
      </c>
      <c r="K4" s="720"/>
      <c r="L4" s="720"/>
      <c r="M4" s="764" t="s">
        <v>56</v>
      </c>
      <c r="N4" s="947"/>
      <c r="O4" s="948" t="s">
        <v>3</v>
      </c>
      <c r="P4" s="720"/>
      <c r="Q4" s="720" t="s">
        <v>55</v>
      </c>
      <c r="R4" s="720"/>
      <c r="S4" s="720" t="s">
        <v>56</v>
      </c>
      <c r="T4" s="720"/>
      <c r="U4" s="22" t="s">
        <v>54</v>
      </c>
      <c r="V4" s="22" t="s">
        <v>55</v>
      </c>
      <c r="W4" s="22" t="s">
        <v>56</v>
      </c>
      <c r="X4" s="919"/>
      <c r="Y4" s="920"/>
      <c r="Z4" s="881"/>
      <c r="AA4" s="882"/>
    </row>
    <row r="5" spans="1:33" ht="15.95" customHeight="1">
      <c r="A5" s="324" t="s">
        <v>343</v>
      </c>
      <c r="B5" s="23">
        <v>6</v>
      </c>
      <c r="C5" s="23">
        <v>212</v>
      </c>
      <c r="D5" s="106">
        <v>122</v>
      </c>
      <c r="E5" s="99">
        <v>96</v>
      </c>
      <c r="F5" s="166">
        <v>122</v>
      </c>
      <c r="G5" s="226">
        <v>6</v>
      </c>
      <c r="H5" s="166">
        <v>4456</v>
      </c>
      <c r="I5" s="173">
        <v>14</v>
      </c>
      <c r="J5" s="815">
        <v>2290</v>
      </c>
      <c r="K5" s="815"/>
      <c r="L5" s="815"/>
      <c r="M5" s="815">
        <v>2166</v>
      </c>
      <c r="N5" s="815"/>
      <c r="O5" s="141">
        <v>247</v>
      </c>
      <c r="P5" s="174">
        <v>9</v>
      </c>
      <c r="Q5" s="896">
        <v>102</v>
      </c>
      <c r="R5" s="896"/>
      <c r="S5" s="815">
        <v>116</v>
      </c>
      <c r="T5" s="815"/>
      <c r="U5" s="317">
        <v>25</v>
      </c>
      <c r="V5" s="106">
        <v>4</v>
      </c>
      <c r="W5" s="317">
        <v>21</v>
      </c>
      <c r="X5" s="949">
        <f>H5/F5</f>
        <v>36.524590163934427</v>
      </c>
      <c r="Y5" s="949"/>
      <c r="Z5" s="896">
        <v>18</v>
      </c>
      <c r="AA5" s="968"/>
    </row>
    <row r="6" spans="1:33" s="69" customFormat="1" ht="15.95" customHeight="1">
      <c r="A6" s="252">
        <v>21</v>
      </c>
      <c r="B6" s="23">
        <v>6</v>
      </c>
      <c r="C6" s="23">
        <v>215</v>
      </c>
      <c r="D6" s="106">
        <v>124</v>
      </c>
      <c r="E6" s="23">
        <v>97</v>
      </c>
      <c r="F6" s="29">
        <v>124</v>
      </c>
      <c r="G6" s="226">
        <v>6</v>
      </c>
      <c r="H6" s="29">
        <v>4491</v>
      </c>
      <c r="I6" s="173">
        <v>19</v>
      </c>
      <c r="J6" s="762">
        <v>2336</v>
      </c>
      <c r="K6" s="762"/>
      <c r="L6" s="762"/>
      <c r="M6" s="762">
        <v>2155</v>
      </c>
      <c r="N6" s="762"/>
      <c r="O6" s="29">
        <v>242</v>
      </c>
      <c r="P6" s="174">
        <v>8</v>
      </c>
      <c r="Q6" s="900">
        <v>121</v>
      </c>
      <c r="R6" s="900"/>
      <c r="S6" s="927">
        <v>121</v>
      </c>
      <c r="T6" s="927"/>
      <c r="U6" s="23">
        <v>26</v>
      </c>
      <c r="V6" s="23">
        <v>5</v>
      </c>
      <c r="W6" s="23">
        <v>21</v>
      </c>
      <c r="X6" s="972">
        <f>H6/F6</f>
        <v>36.217741935483872</v>
      </c>
      <c r="Y6" s="972"/>
      <c r="Z6" s="969">
        <v>19</v>
      </c>
      <c r="AA6" s="970"/>
    </row>
    <row r="7" spans="1:33" ht="15.95" customHeight="1">
      <c r="A7" s="252">
        <v>22</v>
      </c>
      <c r="B7" s="23">
        <v>6</v>
      </c>
      <c r="C7" s="23">
        <v>223</v>
      </c>
      <c r="D7" s="99">
        <v>126</v>
      </c>
      <c r="E7" s="23">
        <v>97</v>
      </c>
      <c r="F7" s="29">
        <v>126</v>
      </c>
      <c r="G7" s="226">
        <v>7</v>
      </c>
      <c r="H7" s="29">
        <v>4543</v>
      </c>
      <c r="I7" s="173">
        <v>33</v>
      </c>
      <c r="J7" s="762">
        <v>2374</v>
      </c>
      <c r="K7" s="762"/>
      <c r="L7" s="762"/>
      <c r="M7" s="762">
        <v>2169</v>
      </c>
      <c r="N7" s="762"/>
      <c r="O7" s="29">
        <v>245</v>
      </c>
      <c r="P7" s="174">
        <v>7</v>
      </c>
      <c r="Q7" s="900">
        <v>130</v>
      </c>
      <c r="R7" s="900"/>
      <c r="S7" s="927">
        <v>115</v>
      </c>
      <c r="T7" s="927"/>
      <c r="U7" s="23">
        <v>29</v>
      </c>
      <c r="V7" s="23">
        <v>4</v>
      </c>
      <c r="W7" s="23">
        <v>25</v>
      </c>
      <c r="X7" s="972">
        <f>H7/F7</f>
        <v>36.055555555555557</v>
      </c>
      <c r="Y7" s="972"/>
      <c r="Z7" s="969">
        <v>19</v>
      </c>
      <c r="AA7" s="970"/>
    </row>
    <row r="8" spans="1:33" ht="15.95" customHeight="1">
      <c r="A8" s="323">
        <v>23</v>
      </c>
      <c r="B8" s="23">
        <f>SUM(B11:B16)</f>
        <v>6</v>
      </c>
      <c r="C8" s="23">
        <v>225</v>
      </c>
      <c r="D8" s="99">
        <v>126</v>
      </c>
      <c r="E8" s="23">
        <v>99</v>
      </c>
      <c r="F8" s="29">
        <v>127</v>
      </c>
      <c r="G8" s="226">
        <v>7</v>
      </c>
      <c r="H8" s="29">
        <v>4605</v>
      </c>
      <c r="I8" s="173">
        <v>36</v>
      </c>
      <c r="J8" s="762">
        <v>2421</v>
      </c>
      <c r="K8" s="762"/>
      <c r="L8" s="762"/>
      <c r="M8" s="762">
        <v>2184</v>
      </c>
      <c r="N8" s="762"/>
      <c r="O8" s="29">
        <v>258</v>
      </c>
      <c r="P8" s="174">
        <v>7</v>
      </c>
      <c r="Q8" s="900">
        <v>134</v>
      </c>
      <c r="R8" s="900"/>
      <c r="S8" s="927">
        <v>124</v>
      </c>
      <c r="T8" s="927"/>
      <c r="U8" s="23">
        <v>28</v>
      </c>
      <c r="V8" s="23">
        <v>5</v>
      </c>
      <c r="W8" s="23">
        <v>23</v>
      </c>
      <c r="X8" s="972">
        <f>H8/F8</f>
        <v>36.259842519685037</v>
      </c>
      <c r="Y8" s="972"/>
      <c r="Z8" s="969">
        <v>18</v>
      </c>
      <c r="AA8" s="970"/>
    </row>
    <row r="9" spans="1:33" ht="15.95" customHeight="1">
      <c r="A9" s="389">
        <v>24</v>
      </c>
      <c r="B9" s="536">
        <f t="shared" ref="B9:I9" si="0">SUM(B11:B16)</f>
        <v>6</v>
      </c>
      <c r="C9" s="537">
        <f t="shared" si="0"/>
        <v>229</v>
      </c>
      <c r="D9" s="537">
        <f t="shared" si="0"/>
        <v>130</v>
      </c>
      <c r="E9" s="537">
        <f t="shared" si="0"/>
        <v>99</v>
      </c>
      <c r="F9" s="538">
        <f t="shared" si="0"/>
        <v>131</v>
      </c>
      <c r="G9" s="539">
        <f t="shared" si="0"/>
        <v>9</v>
      </c>
      <c r="H9" s="538">
        <f t="shared" si="0"/>
        <v>4668</v>
      </c>
      <c r="I9" s="540">
        <f t="shared" si="0"/>
        <v>39</v>
      </c>
      <c r="J9" s="914">
        <f>SUM(J11:K16)</f>
        <v>2419</v>
      </c>
      <c r="K9" s="914"/>
      <c r="L9" s="914"/>
      <c r="M9" s="914">
        <f>SUM(M11:N16)</f>
        <v>2249</v>
      </c>
      <c r="N9" s="914"/>
      <c r="O9" s="470">
        <f>SUM(O11:O16)</f>
        <v>256</v>
      </c>
      <c r="P9" s="541">
        <f>SUM(P11:P16)</f>
        <v>8</v>
      </c>
      <c r="Q9" s="915">
        <f>SUM(Q11:R16)</f>
        <v>129</v>
      </c>
      <c r="R9" s="915"/>
      <c r="S9" s="915">
        <f>SUM(S11:T16)</f>
        <v>127</v>
      </c>
      <c r="T9" s="915"/>
      <c r="U9" s="542">
        <f>SUM(U11:U16)</f>
        <v>27</v>
      </c>
      <c r="V9" s="543">
        <f>SUM(V11:V16)</f>
        <v>6</v>
      </c>
      <c r="W9" s="542">
        <f>SUM(W11:W16)</f>
        <v>21</v>
      </c>
      <c r="X9" s="915">
        <f>H9/F9</f>
        <v>35.63358778625954</v>
      </c>
      <c r="Y9" s="915"/>
      <c r="Z9" s="928">
        <f>H9/O9</f>
        <v>18.234375</v>
      </c>
      <c r="AA9" s="929"/>
    </row>
    <row r="10" spans="1:33" ht="10.5" customHeight="1">
      <c r="A10" s="252"/>
      <c r="B10" s="23"/>
      <c r="C10" s="99"/>
      <c r="D10" s="99"/>
      <c r="E10" s="99"/>
      <c r="F10" s="166"/>
      <c r="G10" s="227"/>
      <c r="H10" s="166"/>
      <c r="I10" s="228"/>
      <c r="J10" s="166"/>
      <c r="K10" s="166"/>
      <c r="L10" s="74"/>
      <c r="M10" s="166"/>
      <c r="N10" s="166"/>
      <c r="O10" s="48"/>
      <c r="P10" s="176"/>
      <c r="Q10" s="111"/>
      <c r="R10" s="111"/>
      <c r="S10" s="48"/>
      <c r="T10" s="48"/>
      <c r="U10" s="175"/>
      <c r="V10" s="51"/>
      <c r="W10" s="175"/>
      <c r="X10" s="317"/>
      <c r="Y10" s="317"/>
      <c r="Z10" s="317"/>
      <c r="AA10" s="62"/>
    </row>
    <row r="11" spans="1:33" ht="15.95" customHeight="1">
      <c r="A11" s="252" t="s">
        <v>129</v>
      </c>
      <c r="B11" s="251">
        <v>1</v>
      </c>
      <c r="C11" s="72">
        <f t="shared" ref="C11:C16" si="1">SUM(D11:E11)</f>
        <v>40</v>
      </c>
      <c r="D11" s="72">
        <v>21</v>
      </c>
      <c r="E11" s="72">
        <v>19</v>
      </c>
      <c r="F11" s="56">
        <v>21</v>
      </c>
      <c r="G11" s="77">
        <v>1</v>
      </c>
      <c r="H11" s="56">
        <f t="shared" ref="H11:H16" si="2">SUM(J11,M11)</f>
        <v>755</v>
      </c>
      <c r="I11" s="476">
        <v>3</v>
      </c>
      <c r="J11" s="792">
        <v>397</v>
      </c>
      <c r="K11" s="792"/>
      <c r="L11" s="792"/>
      <c r="M11" s="792">
        <v>358</v>
      </c>
      <c r="N11" s="792"/>
      <c r="O11" s="48">
        <f t="shared" ref="O11:O16" si="3">SUM(Q11:T11)</f>
        <v>43</v>
      </c>
      <c r="P11" s="545">
        <v>1</v>
      </c>
      <c r="Q11" s="912">
        <v>21</v>
      </c>
      <c r="R11" s="912"/>
      <c r="S11" s="913">
        <v>22</v>
      </c>
      <c r="T11" s="913"/>
      <c r="U11" s="48">
        <f t="shared" ref="U11:U16" si="4">+V11+W11</f>
        <v>5</v>
      </c>
      <c r="V11" s="65">
        <v>1</v>
      </c>
      <c r="W11" s="177">
        <v>4</v>
      </c>
      <c r="X11" s="930">
        <f>H11/F11</f>
        <v>35.952380952380949</v>
      </c>
      <c r="Y11" s="930"/>
      <c r="Z11" s="930">
        <f t="shared" ref="Z11:Z16" si="5">H11/O11</f>
        <v>17.558139534883722</v>
      </c>
      <c r="AA11" s="931"/>
    </row>
    <row r="12" spans="1:33" ht="15.95" customHeight="1">
      <c r="A12" s="252" t="s">
        <v>130</v>
      </c>
      <c r="B12" s="251">
        <v>1</v>
      </c>
      <c r="C12" s="72">
        <f t="shared" si="1"/>
        <v>47</v>
      </c>
      <c r="D12" s="72">
        <v>30</v>
      </c>
      <c r="E12" s="72">
        <v>17</v>
      </c>
      <c r="F12" s="56">
        <v>30</v>
      </c>
      <c r="G12" s="77">
        <v>2</v>
      </c>
      <c r="H12" s="56">
        <f t="shared" si="2"/>
        <v>1033</v>
      </c>
      <c r="I12" s="476">
        <v>5</v>
      </c>
      <c r="J12" s="792">
        <v>518</v>
      </c>
      <c r="K12" s="792"/>
      <c r="L12" s="792"/>
      <c r="M12" s="792">
        <v>515</v>
      </c>
      <c r="N12" s="792"/>
      <c r="O12" s="48">
        <f t="shared" si="3"/>
        <v>59</v>
      </c>
      <c r="P12" s="545">
        <v>2</v>
      </c>
      <c r="Q12" s="912">
        <v>31</v>
      </c>
      <c r="R12" s="912"/>
      <c r="S12" s="913">
        <v>28</v>
      </c>
      <c r="T12" s="913"/>
      <c r="U12" s="48">
        <f t="shared" si="4"/>
        <v>4</v>
      </c>
      <c r="V12" s="65">
        <v>1</v>
      </c>
      <c r="W12" s="177">
        <v>3</v>
      </c>
      <c r="X12" s="930">
        <f>H12/F12</f>
        <v>34.43333333333333</v>
      </c>
      <c r="Y12" s="930"/>
      <c r="Z12" s="930">
        <f t="shared" si="5"/>
        <v>17.508474576271187</v>
      </c>
      <c r="AA12" s="931"/>
    </row>
    <row r="13" spans="1:33" ht="15.95" customHeight="1">
      <c r="A13" s="252" t="s">
        <v>131</v>
      </c>
      <c r="B13" s="251">
        <v>1</v>
      </c>
      <c r="C13" s="72">
        <f t="shared" si="1"/>
        <v>43</v>
      </c>
      <c r="D13" s="72">
        <v>24</v>
      </c>
      <c r="E13" s="72">
        <v>19</v>
      </c>
      <c r="F13" s="56">
        <v>25</v>
      </c>
      <c r="G13" s="77">
        <v>1</v>
      </c>
      <c r="H13" s="56">
        <f t="shared" si="2"/>
        <v>925</v>
      </c>
      <c r="I13" s="476">
        <v>8</v>
      </c>
      <c r="J13" s="792">
        <v>482</v>
      </c>
      <c r="K13" s="792"/>
      <c r="L13" s="792"/>
      <c r="M13" s="792">
        <v>443</v>
      </c>
      <c r="N13" s="792"/>
      <c r="O13" s="48">
        <f t="shared" si="3"/>
        <v>47</v>
      </c>
      <c r="P13" s="545">
        <v>2</v>
      </c>
      <c r="Q13" s="912">
        <v>26</v>
      </c>
      <c r="R13" s="912"/>
      <c r="S13" s="926">
        <v>21</v>
      </c>
      <c r="T13" s="926"/>
      <c r="U13" s="48">
        <f t="shared" si="4"/>
        <v>4</v>
      </c>
      <c r="V13" s="65">
        <v>0</v>
      </c>
      <c r="W13" s="177">
        <v>4</v>
      </c>
      <c r="X13" s="930">
        <f>H13/F13</f>
        <v>37</v>
      </c>
      <c r="Y13" s="930"/>
      <c r="Z13" s="930">
        <f t="shared" si="5"/>
        <v>19.680851063829788</v>
      </c>
      <c r="AA13" s="931"/>
    </row>
    <row r="14" spans="1:33" ht="15.95" customHeight="1">
      <c r="A14" s="252" t="s">
        <v>132</v>
      </c>
      <c r="B14" s="251">
        <v>1</v>
      </c>
      <c r="C14" s="72">
        <f t="shared" si="1"/>
        <v>44</v>
      </c>
      <c r="D14" s="72">
        <v>26</v>
      </c>
      <c r="E14" s="72">
        <v>18</v>
      </c>
      <c r="F14" s="56">
        <v>26</v>
      </c>
      <c r="G14" s="77">
        <v>4</v>
      </c>
      <c r="H14" s="56">
        <f t="shared" si="2"/>
        <v>833</v>
      </c>
      <c r="I14" s="476">
        <v>19</v>
      </c>
      <c r="J14" s="792">
        <v>423</v>
      </c>
      <c r="K14" s="792"/>
      <c r="L14" s="792"/>
      <c r="M14" s="792">
        <v>410</v>
      </c>
      <c r="N14" s="792"/>
      <c r="O14" s="48">
        <f t="shared" si="3"/>
        <v>53</v>
      </c>
      <c r="P14" s="545">
        <v>2</v>
      </c>
      <c r="Q14" s="912">
        <v>19</v>
      </c>
      <c r="R14" s="912"/>
      <c r="S14" s="913">
        <v>34</v>
      </c>
      <c r="T14" s="913"/>
      <c r="U14" s="48">
        <f t="shared" si="4"/>
        <v>5</v>
      </c>
      <c r="V14" s="65">
        <v>1</v>
      </c>
      <c r="W14" s="177">
        <v>4</v>
      </c>
      <c r="X14" s="930">
        <f>H14/F14</f>
        <v>32.03846153846154</v>
      </c>
      <c r="Y14" s="930"/>
      <c r="Z14" s="930">
        <f t="shared" si="5"/>
        <v>15.716981132075471</v>
      </c>
      <c r="AA14" s="931"/>
    </row>
    <row r="15" spans="1:33" ht="15.95" customHeight="1">
      <c r="A15" s="252" t="s">
        <v>133</v>
      </c>
      <c r="B15" s="251">
        <v>1</v>
      </c>
      <c r="C15" s="72">
        <f t="shared" si="1"/>
        <v>27</v>
      </c>
      <c r="D15" s="72">
        <v>14</v>
      </c>
      <c r="E15" s="72">
        <v>13</v>
      </c>
      <c r="F15" s="56">
        <v>14</v>
      </c>
      <c r="G15" s="77">
        <v>1</v>
      </c>
      <c r="H15" s="56">
        <f t="shared" si="2"/>
        <v>469</v>
      </c>
      <c r="I15" s="476">
        <v>4</v>
      </c>
      <c r="J15" s="792">
        <v>259</v>
      </c>
      <c r="K15" s="792"/>
      <c r="L15" s="792"/>
      <c r="M15" s="792">
        <v>210</v>
      </c>
      <c r="N15" s="792"/>
      <c r="O15" s="48">
        <f t="shared" si="3"/>
        <v>25</v>
      </c>
      <c r="P15" s="545">
        <v>1</v>
      </c>
      <c r="Q15" s="912">
        <v>11</v>
      </c>
      <c r="R15" s="912"/>
      <c r="S15" s="913">
        <v>14</v>
      </c>
      <c r="T15" s="913"/>
      <c r="U15" s="48">
        <f t="shared" si="4"/>
        <v>4</v>
      </c>
      <c r="V15" s="65">
        <v>0</v>
      </c>
      <c r="W15" s="177">
        <v>4</v>
      </c>
      <c r="X15" s="930">
        <f>H15/F15</f>
        <v>33.5</v>
      </c>
      <c r="Y15" s="930"/>
      <c r="Z15" s="930">
        <f t="shared" si="5"/>
        <v>18.760000000000002</v>
      </c>
      <c r="AA15" s="931"/>
    </row>
    <row r="16" spans="1:33" ht="15.95" customHeight="1" thickBot="1">
      <c r="A16" s="297" t="s">
        <v>134</v>
      </c>
      <c r="B16" s="482">
        <v>1</v>
      </c>
      <c r="C16" s="546">
        <f t="shared" si="1"/>
        <v>28</v>
      </c>
      <c r="D16" s="546">
        <v>15</v>
      </c>
      <c r="E16" s="546">
        <v>13</v>
      </c>
      <c r="F16" s="481">
        <v>15</v>
      </c>
      <c r="G16" s="547">
        <v>0</v>
      </c>
      <c r="H16" s="481">
        <f t="shared" si="2"/>
        <v>653</v>
      </c>
      <c r="I16" s="548">
        <v>0</v>
      </c>
      <c r="J16" s="906">
        <v>340</v>
      </c>
      <c r="K16" s="906"/>
      <c r="L16" s="906"/>
      <c r="M16" s="906">
        <v>313</v>
      </c>
      <c r="N16" s="906"/>
      <c r="O16" s="549">
        <f t="shared" si="3"/>
        <v>29</v>
      </c>
      <c r="P16" s="550">
        <v>0</v>
      </c>
      <c r="Q16" s="907">
        <v>21</v>
      </c>
      <c r="R16" s="907"/>
      <c r="S16" s="908">
        <v>8</v>
      </c>
      <c r="T16" s="908"/>
      <c r="U16" s="549">
        <f t="shared" si="4"/>
        <v>5</v>
      </c>
      <c r="V16" s="551">
        <v>3</v>
      </c>
      <c r="W16" s="551">
        <v>2</v>
      </c>
      <c r="X16" s="934">
        <v>44</v>
      </c>
      <c r="Y16" s="934"/>
      <c r="Z16" s="934">
        <f t="shared" si="5"/>
        <v>22.517241379310345</v>
      </c>
      <c r="AA16" s="935"/>
    </row>
    <row r="17" spans="1:33" ht="15" customHeight="1">
      <c r="A17" s="2" t="s">
        <v>402</v>
      </c>
      <c r="B17" s="2"/>
      <c r="C17" s="2"/>
      <c r="D17" s="2"/>
      <c r="E17" s="2"/>
      <c r="F17" s="2"/>
      <c r="G17" s="2"/>
      <c r="H17" s="2"/>
      <c r="I17" s="68"/>
      <c r="J17" s="2"/>
      <c r="K17" s="2"/>
      <c r="L17" s="2"/>
      <c r="M17" s="2"/>
      <c r="N17" s="2"/>
      <c r="O17" s="2"/>
      <c r="P17" s="40"/>
      <c r="Q17" s="2"/>
      <c r="R17" s="2"/>
      <c r="S17" s="2"/>
      <c r="T17" s="2"/>
      <c r="U17" s="2"/>
      <c r="V17" s="2"/>
      <c r="W17" s="2"/>
      <c r="Y17" s="2"/>
      <c r="Z17" s="2"/>
      <c r="AA17" s="425" t="s">
        <v>403</v>
      </c>
    </row>
    <row r="18" spans="1:33" ht="15" customHeight="1">
      <c r="A18" s="483" t="s">
        <v>397</v>
      </c>
      <c r="P18" s="40"/>
      <c r="Q18" s="2"/>
      <c r="R18" s="2"/>
      <c r="S18" s="2"/>
      <c r="T18" s="2"/>
      <c r="U18" s="2"/>
      <c r="V18" s="2"/>
      <c r="W18" s="2"/>
      <c r="X18" s="971" t="s">
        <v>406</v>
      </c>
      <c r="Y18" s="971"/>
      <c r="Z18" s="971"/>
      <c r="AA18" s="971"/>
      <c r="AB18" s="2"/>
      <c r="AC18" s="2"/>
    </row>
    <row r="19" spans="1:33" ht="15" customHeight="1">
      <c r="A19" s="58"/>
      <c r="P19" s="40"/>
      <c r="Q19" s="2"/>
      <c r="R19" s="2"/>
      <c r="S19" s="2"/>
      <c r="T19" s="2"/>
      <c r="U19" s="2"/>
      <c r="V19" s="2"/>
      <c r="W19" s="2"/>
      <c r="X19" s="2"/>
      <c r="Z19" s="2"/>
      <c r="AA19" s="3" t="s">
        <v>405</v>
      </c>
      <c r="AB19" s="2"/>
      <c r="AC19" s="2"/>
    </row>
    <row r="20" spans="1:33" ht="10.5" customHeight="1">
      <c r="P20" s="40"/>
      <c r="Q20" s="2"/>
      <c r="R20" s="2"/>
      <c r="S20" s="2"/>
      <c r="T20" s="2"/>
      <c r="U20" s="2"/>
      <c r="V20" s="2"/>
      <c r="W20" s="2"/>
      <c r="X20" s="2"/>
      <c r="Y20" s="2"/>
      <c r="Z20" s="2"/>
      <c r="AA20" s="2"/>
      <c r="AB20" s="2"/>
      <c r="AC20" s="2"/>
    </row>
    <row r="21" spans="1:33" ht="15" customHeight="1" thickBot="1">
      <c r="A21" s="2" t="s">
        <v>137</v>
      </c>
      <c r="B21" s="2"/>
      <c r="C21" s="2"/>
      <c r="D21" s="2"/>
      <c r="E21" s="2"/>
      <c r="F21" s="2"/>
      <c r="G21" s="2"/>
      <c r="H21" s="2"/>
      <c r="I21" s="68"/>
      <c r="J21" s="2"/>
      <c r="K21" s="2"/>
      <c r="L21" s="2"/>
      <c r="M21" s="2"/>
      <c r="N21" s="2"/>
      <c r="O21" s="2"/>
      <c r="P21" s="40"/>
      <c r="Q21" s="2"/>
      <c r="R21" s="2"/>
      <c r="S21" s="2"/>
      <c r="T21" s="2"/>
      <c r="U21" s="2"/>
      <c r="V21" s="2"/>
      <c r="W21" s="2"/>
      <c r="X21" s="2"/>
      <c r="Y21" s="2"/>
      <c r="Z21" s="2"/>
      <c r="AA21" s="3" t="s">
        <v>87</v>
      </c>
      <c r="AB21" s="2"/>
      <c r="AC21" s="2"/>
      <c r="AD21" s="2"/>
      <c r="AE21" s="2"/>
      <c r="AF21" s="2"/>
      <c r="AG21" s="2"/>
    </row>
    <row r="22" spans="1:33" ht="24.95" customHeight="1" thickBot="1">
      <c r="A22" s="901" t="s">
        <v>123</v>
      </c>
      <c r="B22" s="877" t="s">
        <v>53</v>
      </c>
      <c r="C22" s="10" t="s">
        <v>138</v>
      </c>
      <c r="D22" s="57"/>
      <c r="E22" s="75"/>
      <c r="F22" s="887" t="s">
        <v>139</v>
      </c>
      <c r="G22" s="910"/>
      <c r="H22" s="910"/>
      <c r="I22" s="910"/>
      <c r="J22" s="910"/>
      <c r="K22" s="910"/>
      <c r="L22" s="910"/>
      <c r="M22" s="910"/>
      <c r="N22" s="911"/>
      <c r="O22" s="701" t="s">
        <v>140</v>
      </c>
      <c r="P22" s="42"/>
      <c r="Q22" s="59"/>
      <c r="R22" s="59"/>
      <c r="S22" s="59"/>
      <c r="T22" s="713" t="s">
        <v>141</v>
      </c>
      <c r="U22" s="713"/>
      <c r="V22" s="713"/>
      <c r="W22" s="713"/>
      <c r="X22" s="717" t="s">
        <v>142</v>
      </c>
      <c r="Y22" s="717"/>
      <c r="Z22" s="717"/>
      <c r="AA22" s="717"/>
    </row>
    <row r="23" spans="1:33" ht="24.95" customHeight="1">
      <c r="A23" s="901"/>
      <c r="B23" s="877"/>
      <c r="C23" s="46" t="s">
        <v>95</v>
      </c>
      <c r="D23" s="22" t="s">
        <v>55</v>
      </c>
      <c r="E23" s="22" t="s">
        <v>56</v>
      </c>
      <c r="F23" s="720" t="s">
        <v>53</v>
      </c>
      <c r="G23" s="720"/>
      <c r="H23" s="904" t="s">
        <v>95</v>
      </c>
      <c r="I23" s="904"/>
      <c r="J23" s="720" t="s">
        <v>55</v>
      </c>
      <c r="K23" s="720"/>
      <c r="L23" s="720"/>
      <c r="M23" s="764" t="s">
        <v>56</v>
      </c>
      <c r="N23" s="909"/>
      <c r="O23" s="700" t="s">
        <v>53</v>
      </c>
      <c r="P23" s="904" t="s">
        <v>95</v>
      </c>
      <c r="Q23" s="904"/>
      <c r="R23" s="22" t="s">
        <v>55</v>
      </c>
      <c r="S23" s="22" t="s">
        <v>56</v>
      </c>
      <c r="T23" s="22" t="s">
        <v>53</v>
      </c>
      <c r="U23" s="45" t="s">
        <v>143</v>
      </c>
      <c r="V23" s="22" t="s">
        <v>55</v>
      </c>
      <c r="W23" s="22" t="s">
        <v>56</v>
      </c>
      <c r="X23" s="764" t="s">
        <v>53</v>
      </c>
      <c r="Y23" s="765"/>
      <c r="Z23" s="932" t="s">
        <v>436</v>
      </c>
      <c r="AA23" s="933"/>
    </row>
    <row r="24" spans="1:33" s="69" customFormat="1" ht="15.95" customHeight="1">
      <c r="A24" s="325" t="s">
        <v>343</v>
      </c>
      <c r="B24" s="25">
        <v>126</v>
      </c>
      <c r="C24" s="106">
        <f>SUM(D24:E24)</f>
        <v>4456</v>
      </c>
      <c r="D24" s="23">
        <v>2290</v>
      </c>
      <c r="E24" s="23">
        <v>2166</v>
      </c>
      <c r="F24" s="949">
        <v>38</v>
      </c>
      <c r="G24" s="949"/>
      <c r="H24" s="815">
        <v>1486</v>
      </c>
      <c r="I24" s="815"/>
      <c r="J24" s="815">
        <v>781</v>
      </c>
      <c r="K24" s="815"/>
      <c r="L24" s="815"/>
      <c r="M24" s="815">
        <v>705</v>
      </c>
      <c r="N24" s="815"/>
      <c r="O24" s="19">
        <v>39</v>
      </c>
      <c r="P24" s="763">
        <v>1489</v>
      </c>
      <c r="Q24" s="763"/>
      <c r="R24" s="25">
        <v>769</v>
      </c>
      <c r="S24" s="25">
        <v>720</v>
      </c>
      <c r="T24" s="25">
        <v>39</v>
      </c>
      <c r="U24" s="25">
        <v>1481</v>
      </c>
      <c r="V24" s="25">
        <v>740</v>
      </c>
      <c r="W24" s="25">
        <v>741</v>
      </c>
      <c r="X24" s="959">
        <v>6</v>
      </c>
      <c r="Y24" s="959"/>
      <c r="Z24" s="973">
        <v>14</v>
      </c>
      <c r="AA24" s="974"/>
    </row>
    <row r="25" spans="1:33" s="69" customFormat="1" ht="15.95" customHeight="1">
      <c r="A25" s="9">
        <v>21</v>
      </c>
      <c r="B25" s="25">
        <v>122</v>
      </c>
      <c r="C25" s="23">
        <f>SUM(D25:E25)</f>
        <v>4491</v>
      </c>
      <c r="D25" s="29">
        <v>2336</v>
      </c>
      <c r="E25" s="29">
        <v>2155</v>
      </c>
      <c r="F25" s="762">
        <v>39</v>
      </c>
      <c r="G25" s="762"/>
      <c r="H25" s="762">
        <v>1499</v>
      </c>
      <c r="I25" s="762"/>
      <c r="J25" s="762">
        <v>786</v>
      </c>
      <c r="K25" s="762"/>
      <c r="L25" s="762"/>
      <c r="M25" s="762">
        <v>713</v>
      </c>
      <c r="N25" s="762"/>
      <c r="O25" s="19">
        <v>40</v>
      </c>
      <c r="P25" s="762">
        <v>1500</v>
      </c>
      <c r="Q25" s="762"/>
      <c r="R25" s="28">
        <v>783</v>
      </c>
      <c r="S25" s="28">
        <v>717</v>
      </c>
      <c r="T25" s="28">
        <v>39</v>
      </c>
      <c r="U25" s="28">
        <v>1492</v>
      </c>
      <c r="V25" s="28">
        <v>767</v>
      </c>
      <c r="W25" s="28">
        <v>725</v>
      </c>
      <c r="X25" s="960">
        <v>6</v>
      </c>
      <c r="Y25" s="960"/>
      <c r="Z25" s="966">
        <v>19</v>
      </c>
      <c r="AA25" s="967"/>
    </row>
    <row r="26" spans="1:33" ht="15.95" customHeight="1">
      <c r="A26" s="9">
        <v>22</v>
      </c>
      <c r="B26" s="28">
        <v>124</v>
      </c>
      <c r="C26" s="23">
        <f>SUM(D26:E26)</f>
        <v>4543</v>
      </c>
      <c r="D26" s="29">
        <v>2374</v>
      </c>
      <c r="E26" s="29">
        <v>2169</v>
      </c>
      <c r="F26" s="762">
        <v>41</v>
      </c>
      <c r="G26" s="762"/>
      <c r="H26" s="762">
        <v>1540</v>
      </c>
      <c r="I26" s="762"/>
      <c r="J26" s="762">
        <v>798</v>
      </c>
      <c r="K26" s="762"/>
      <c r="L26" s="762"/>
      <c r="M26" s="762">
        <v>742</v>
      </c>
      <c r="N26" s="762"/>
      <c r="O26" s="19">
        <v>39</v>
      </c>
      <c r="P26" s="875">
        <v>1496</v>
      </c>
      <c r="Q26" s="875"/>
      <c r="R26" s="28">
        <v>783</v>
      </c>
      <c r="S26" s="28">
        <v>713</v>
      </c>
      <c r="T26" s="28">
        <v>39</v>
      </c>
      <c r="U26" s="28">
        <v>1507</v>
      </c>
      <c r="V26" s="28">
        <v>793</v>
      </c>
      <c r="W26" s="28">
        <v>714</v>
      </c>
      <c r="X26" s="960">
        <v>7</v>
      </c>
      <c r="Y26" s="960"/>
      <c r="Z26" s="966">
        <v>33</v>
      </c>
      <c r="AA26" s="967"/>
    </row>
    <row r="27" spans="1:33" ht="15.95" customHeight="1">
      <c r="A27" s="326">
        <v>23</v>
      </c>
      <c r="B27" s="28">
        <v>127</v>
      </c>
      <c r="C27" s="23">
        <f>SUM(D27:E27)</f>
        <v>4605</v>
      </c>
      <c r="D27" s="29">
        <v>2421</v>
      </c>
      <c r="E27" s="29">
        <v>2184</v>
      </c>
      <c r="F27" s="762">
        <v>40</v>
      </c>
      <c r="G27" s="762"/>
      <c r="H27" s="762">
        <v>1566</v>
      </c>
      <c r="I27" s="762"/>
      <c r="J27" s="762">
        <v>841</v>
      </c>
      <c r="K27" s="762"/>
      <c r="L27" s="762"/>
      <c r="M27" s="762">
        <v>725</v>
      </c>
      <c r="N27" s="762"/>
      <c r="O27" s="19">
        <v>41</v>
      </c>
      <c r="P27" s="875">
        <v>1547</v>
      </c>
      <c r="Q27" s="875"/>
      <c r="R27" s="28">
        <v>797</v>
      </c>
      <c r="S27" s="28">
        <v>750</v>
      </c>
      <c r="T27" s="28">
        <v>39</v>
      </c>
      <c r="U27" s="28">
        <v>1492</v>
      </c>
      <c r="V27" s="28">
        <v>783</v>
      </c>
      <c r="W27" s="28">
        <v>709</v>
      </c>
      <c r="X27" s="960">
        <v>7</v>
      </c>
      <c r="Y27" s="960"/>
      <c r="Z27" s="966">
        <v>36</v>
      </c>
      <c r="AA27" s="967"/>
    </row>
    <row r="28" spans="1:33" ht="15.95" customHeight="1">
      <c r="A28" s="390">
        <v>24</v>
      </c>
      <c r="B28" s="384">
        <f>SUM(B30:B35)</f>
        <v>131</v>
      </c>
      <c r="C28" s="543">
        <f>SUM(D28:E28)</f>
        <v>4667</v>
      </c>
      <c r="D28" s="543">
        <f>SUM(D30:D35)</f>
        <v>2418</v>
      </c>
      <c r="E28" s="543">
        <f>SUM(E30:E35)</f>
        <v>2249</v>
      </c>
      <c r="F28" s="886">
        <f>SUM(F30:G35)</f>
        <v>41</v>
      </c>
      <c r="G28" s="886"/>
      <c r="H28" s="886">
        <f>SUM(H30:I35)</f>
        <v>1549</v>
      </c>
      <c r="I28" s="886"/>
      <c r="J28" s="886">
        <f>SUM(J30:K35)</f>
        <v>776</v>
      </c>
      <c r="K28" s="886"/>
      <c r="L28" s="886"/>
      <c r="M28" s="886">
        <f>SUM(M30:N35)</f>
        <v>773</v>
      </c>
      <c r="N28" s="886"/>
      <c r="O28" s="552">
        <f>SUM(O30:O35)</f>
        <v>40</v>
      </c>
      <c r="P28" s="801">
        <f>SUM(P30:Q35)</f>
        <v>1573</v>
      </c>
      <c r="Q28" s="801"/>
      <c r="R28" s="552">
        <f t="shared" ref="R28:X28" si="6">SUM(R30:R35)</f>
        <v>846</v>
      </c>
      <c r="S28" s="552">
        <f t="shared" si="6"/>
        <v>727</v>
      </c>
      <c r="T28" s="552">
        <f t="shared" si="6"/>
        <v>41</v>
      </c>
      <c r="U28" s="552">
        <f t="shared" si="6"/>
        <v>1545</v>
      </c>
      <c r="V28" s="552">
        <f t="shared" si="6"/>
        <v>796</v>
      </c>
      <c r="W28" s="552">
        <f t="shared" si="6"/>
        <v>749</v>
      </c>
      <c r="X28" s="975">
        <f t="shared" si="6"/>
        <v>9</v>
      </c>
      <c r="Y28" s="975"/>
      <c r="Z28" s="964">
        <f>SUM(Z30:AA35)</f>
        <v>39</v>
      </c>
      <c r="AA28" s="965"/>
    </row>
    <row r="29" spans="1:33" ht="10.5" customHeight="1">
      <c r="A29" s="30"/>
      <c r="B29" s="384"/>
      <c r="C29" s="384"/>
      <c r="D29" s="384"/>
      <c r="E29" s="384"/>
      <c r="F29" s="385"/>
      <c r="G29" s="385"/>
      <c r="H29" s="385"/>
      <c r="I29" s="385"/>
      <c r="J29" s="385"/>
      <c r="K29" s="385"/>
      <c r="L29" s="384"/>
      <c r="M29" s="385"/>
      <c r="N29" s="385"/>
      <c r="O29" s="31"/>
      <c r="P29" s="32"/>
      <c r="Q29" s="32"/>
      <c r="R29" s="31"/>
      <c r="S29" s="31"/>
      <c r="T29" s="31"/>
      <c r="U29" s="31"/>
      <c r="V29" s="31"/>
      <c r="W29" s="31"/>
      <c r="X29" s="32"/>
      <c r="Y29" s="32"/>
      <c r="Z29" s="705"/>
      <c r="AA29" s="706"/>
    </row>
    <row r="30" spans="1:33" ht="15.95" customHeight="1">
      <c r="A30" s="9" t="s">
        <v>129</v>
      </c>
      <c r="B30" s="65">
        <f t="shared" ref="B30:B35" si="7">F30+O30+T30+X30</f>
        <v>21</v>
      </c>
      <c r="C30" s="65">
        <f t="shared" ref="C30:C35" si="8">SUM(D30:E30)</f>
        <v>755</v>
      </c>
      <c r="D30" s="65">
        <f>J30+R30+V30</f>
        <v>397</v>
      </c>
      <c r="E30" s="65">
        <f>M30+S30+W30</f>
        <v>358</v>
      </c>
      <c r="F30" s="869">
        <v>6</v>
      </c>
      <c r="G30" s="869"/>
      <c r="H30" s="869">
        <f t="shared" ref="H30:H35" si="9">SUM(J30:N30)</f>
        <v>229</v>
      </c>
      <c r="I30" s="869"/>
      <c r="J30" s="885">
        <v>127</v>
      </c>
      <c r="K30" s="885"/>
      <c r="L30" s="885"/>
      <c r="M30" s="869">
        <v>102</v>
      </c>
      <c r="N30" s="869"/>
      <c r="O30" s="251">
        <v>7</v>
      </c>
      <c r="P30" s="871">
        <f t="shared" ref="P30:P35" si="10">SUM(R30:S30)</f>
        <v>269</v>
      </c>
      <c r="Q30" s="871"/>
      <c r="R30" s="251">
        <v>144</v>
      </c>
      <c r="S30" s="251">
        <v>125</v>
      </c>
      <c r="T30" s="251">
        <v>7</v>
      </c>
      <c r="U30" s="251">
        <f t="shared" ref="U30:U35" si="11">SUM(V30:W30)</f>
        <v>257</v>
      </c>
      <c r="V30" s="251">
        <v>126</v>
      </c>
      <c r="W30" s="251">
        <v>131</v>
      </c>
      <c r="X30" s="871">
        <v>1</v>
      </c>
      <c r="Y30" s="871"/>
      <c r="Z30" s="952">
        <v>3</v>
      </c>
      <c r="AA30" s="953"/>
    </row>
    <row r="31" spans="1:33" ht="15.95" customHeight="1">
      <c r="A31" s="9" t="s">
        <v>130</v>
      </c>
      <c r="B31" s="65">
        <f t="shared" si="7"/>
        <v>30</v>
      </c>
      <c r="C31" s="65">
        <f t="shared" si="8"/>
        <v>1033</v>
      </c>
      <c r="D31" s="65">
        <f>J31+R31+V31</f>
        <v>518</v>
      </c>
      <c r="E31" s="65">
        <f>M31+S31+W31</f>
        <v>515</v>
      </c>
      <c r="F31" s="869">
        <v>10</v>
      </c>
      <c r="G31" s="869"/>
      <c r="H31" s="869">
        <f t="shared" si="9"/>
        <v>367</v>
      </c>
      <c r="I31" s="869"/>
      <c r="J31" s="885">
        <v>164</v>
      </c>
      <c r="K31" s="885"/>
      <c r="L31" s="885"/>
      <c r="M31" s="869">
        <v>203</v>
      </c>
      <c r="N31" s="869"/>
      <c r="O31" s="251">
        <v>9</v>
      </c>
      <c r="P31" s="871">
        <f t="shared" si="10"/>
        <v>339</v>
      </c>
      <c r="Q31" s="871"/>
      <c r="R31" s="251">
        <v>185</v>
      </c>
      <c r="S31" s="251">
        <v>154</v>
      </c>
      <c r="T31" s="251">
        <v>9</v>
      </c>
      <c r="U31" s="251">
        <f t="shared" si="11"/>
        <v>327</v>
      </c>
      <c r="V31" s="251">
        <v>169</v>
      </c>
      <c r="W31" s="251">
        <v>158</v>
      </c>
      <c r="X31" s="871">
        <v>2</v>
      </c>
      <c r="Y31" s="871"/>
      <c r="Z31" s="952">
        <v>5</v>
      </c>
      <c r="AA31" s="953"/>
    </row>
    <row r="32" spans="1:33" ht="15.95" customHeight="1">
      <c r="A32" s="9" t="s">
        <v>131</v>
      </c>
      <c r="B32" s="65">
        <f t="shared" si="7"/>
        <v>25</v>
      </c>
      <c r="C32" s="65">
        <f t="shared" si="8"/>
        <v>924</v>
      </c>
      <c r="D32" s="65">
        <f>J32+R32+V32</f>
        <v>481</v>
      </c>
      <c r="E32" s="65">
        <f>M32+S32+W32</f>
        <v>443</v>
      </c>
      <c r="F32" s="869">
        <v>7</v>
      </c>
      <c r="G32" s="869"/>
      <c r="H32" s="869">
        <f t="shared" si="9"/>
        <v>284</v>
      </c>
      <c r="I32" s="869"/>
      <c r="J32" s="885">
        <v>143</v>
      </c>
      <c r="K32" s="885"/>
      <c r="L32" s="885"/>
      <c r="M32" s="869">
        <v>141</v>
      </c>
      <c r="N32" s="869"/>
      <c r="O32" s="251">
        <v>8</v>
      </c>
      <c r="P32" s="871">
        <f t="shared" si="10"/>
        <v>310</v>
      </c>
      <c r="Q32" s="871"/>
      <c r="R32" s="251">
        <v>171</v>
      </c>
      <c r="S32" s="251">
        <v>139</v>
      </c>
      <c r="T32" s="251">
        <v>9</v>
      </c>
      <c r="U32" s="251">
        <f t="shared" si="11"/>
        <v>330</v>
      </c>
      <c r="V32" s="251">
        <v>167</v>
      </c>
      <c r="W32" s="251">
        <v>163</v>
      </c>
      <c r="X32" s="871">
        <v>1</v>
      </c>
      <c r="Y32" s="871"/>
      <c r="Z32" s="952">
        <v>8</v>
      </c>
      <c r="AA32" s="953"/>
    </row>
    <row r="33" spans="1:33" ht="15.95" customHeight="1">
      <c r="A33" s="9" t="s">
        <v>132</v>
      </c>
      <c r="B33" s="65">
        <f t="shared" si="7"/>
        <v>26</v>
      </c>
      <c r="C33" s="65">
        <f>SUM(D33:E33)</f>
        <v>833</v>
      </c>
      <c r="D33" s="65">
        <f>J33+R33+V33</f>
        <v>423</v>
      </c>
      <c r="E33" s="65">
        <f>M33+S33+W33</f>
        <v>410</v>
      </c>
      <c r="F33" s="869">
        <v>8</v>
      </c>
      <c r="G33" s="869"/>
      <c r="H33" s="869">
        <f t="shared" si="9"/>
        <v>291</v>
      </c>
      <c r="I33" s="869"/>
      <c r="J33" s="869">
        <v>146</v>
      </c>
      <c r="K33" s="869"/>
      <c r="L33" s="869"/>
      <c r="M33" s="869">
        <v>145</v>
      </c>
      <c r="N33" s="869"/>
      <c r="O33" s="251">
        <v>7</v>
      </c>
      <c r="P33" s="871">
        <f t="shared" si="10"/>
        <v>282</v>
      </c>
      <c r="Q33" s="871"/>
      <c r="R33" s="251">
        <v>148</v>
      </c>
      <c r="S33" s="251">
        <v>134</v>
      </c>
      <c r="T33" s="251">
        <v>7</v>
      </c>
      <c r="U33" s="251">
        <f t="shared" si="11"/>
        <v>260</v>
      </c>
      <c r="V33" s="251">
        <v>129</v>
      </c>
      <c r="W33" s="251">
        <v>131</v>
      </c>
      <c r="X33" s="871">
        <v>4</v>
      </c>
      <c r="Y33" s="871"/>
      <c r="Z33" s="952">
        <v>19</v>
      </c>
      <c r="AA33" s="953"/>
    </row>
    <row r="34" spans="1:33" ht="15.95" customHeight="1">
      <c r="A34" s="9" t="s">
        <v>133</v>
      </c>
      <c r="B34" s="65">
        <f t="shared" si="7"/>
        <v>14</v>
      </c>
      <c r="C34" s="65">
        <f t="shared" si="8"/>
        <v>469</v>
      </c>
      <c r="D34" s="65">
        <f>J34+R34+V34</f>
        <v>259</v>
      </c>
      <c r="E34" s="65">
        <f>M34+S34+W34</f>
        <v>210</v>
      </c>
      <c r="F34" s="869">
        <v>5</v>
      </c>
      <c r="G34" s="869"/>
      <c r="H34" s="869">
        <f t="shared" si="9"/>
        <v>163</v>
      </c>
      <c r="I34" s="869"/>
      <c r="J34" s="885">
        <v>92</v>
      </c>
      <c r="K34" s="885"/>
      <c r="L34" s="885"/>
      <c r="M34" s="869">
        <v>71</v>
      </c>
      <c r="N34" s="869"/>
      <c r="O34" s="251">
        <v>4</v>
      </c>
      <c r="P34" s="871">
        <f t="shared" si="10"/>
        <v>154</v>
      </c>
      <c r="Q34" s="871"/>
      <c r="R34" s="251">
        <v>89</v>
      </c>
      <c r="S34" s="251">
        <v>65</v>
      </c>
      <c r="T34" s="251">
        <v>4</v>
      </c>
      <c r="U34" s="251">
        <f t="shared" si="11"/>
        <v>152</v>
      </c>
      <c r="V34" s="251">
        <v>78</v>
      </c>
      <c r="W34" s="251">
        <v>74</v>
      </c>
      <c r="X34" s="871">
        <v>1</v>
      </c>
      <c r="Y34" s="871"/>
      <c r="Z34" s="952">
        <v>4</v>
      </c>
      <c r="AA34" s="953"/>
    </row>
    <row r="35" spans="1:33" ht="15.95" customHeight="1" thickBot="1">
      <c r="A35" s="79" t="s">
        <v>134</v>
      </c>
      <c r="B35" s="553">
        <f t="shared" si="7"/>
        <v>15</v>
      </c>
      <c r="C35" s="488">
        <f t="shared" si="8"/>
        <v>653</v>
      </c>
      <c r="D35" s="488">
        <v>340</v>
      </c>
      <c r="E35" s="488">
        <v>313</v>
      </c>
      <c r="F35" s="870">
        <v>5</v>
      </c>
      <c r="G35" s="870"/>
      <c r="H35" s="870">
        <f t="shared" si="9"/>
        <v>215</v>
      </c>
      <c r="I35" s="870"/>
      <c r="J35" s="888">
        <v>104</v>
      </c>
      <c r="K35" s="888"/>
      <c r="L35" s="888"/>
      <c r="M35" s="868">
        <v>111</v>
      </c>
      <c r="N35" s="868"/>
      <c r="O35" s="488">
        <v>5</v>
      </c>
      <c r="P35" s="868">
        <f t="shared" si="10"/>
        <v>219</v>
      </c>
      <c r="Q35" s="868"/>
      <c r="R35" s="488">
        <v>109</v>
      </c>
      <c r="S35" s="488">
        <v>110</v>
      </c>
      <c r="T35" s="488">
        <v>5</v>
      </c>
      <c r="U35" s="429">
        <f t="shared" si="11"/>
        <v>219</v>
      </c>
      <c r="V35" s="488">
        <v>127</v>
      </c>
      <c r="W35" s="488">
        <v>92</v>
      </c>
      <c r="X35" s="883">
        <v>0</v>
      </c>
      <c r="Y35" s="883"/>
      <c r="Z35" s="950">
        <v>0</v>
      </c>
      <c r="AA35" s="951"/>
    </row>
    <row r="36" spans="1:33" ht="15" customHeight="1">
      <c r="A36" s="2" t="s">
        <v>437</v>
      </c>
      <c r="B36" s="2"/>
      <c r="C36" s="2"/>
      <c r="D36" s="2"/>
      <c r="E36" s="2"/>
      <c r="F36" s="2"/>
      <c r="G36" s="2"/>
      <c r="H36" s="2"/>
      <c r="I36" s="68"/>
      <c r="J36" s="2"/>
      <c r="K36" s="2"/>
      <c r="L36" s="2"/>
      <c r="M36" s="2"/>
      <c r="N36" s="2"/>
      <c r="O36" s="2"/>
      <c r="P36" s="40"/>
      <c r="Q36" s="2"/>
      <c r="R36" s="2"/>
      <c r="S36" s="2"/>
      <c r="T36" s="2"/>
      <c r="U36" s="2"/>
      <c r="V36" s="2"/>
      <c r="W36" s="2"/>
      <c r="Y36" s="2"/>
      <c r="Z36" s="2"/>
      <c r="AA36" s="74" t="s">
        <v>136</v>
      </c>
      <c r="AB36" s="2"/>
      <c r="AC36" s="80"/>
    </row>
    <row r="37" spans="1:33" ht="15" customHeight="1">
      <c r="A37" s="2"/>
      <c r="B37" s="2"/>
      <c r="P37" s="40"/>
      <c r="Q37" s="2"/>
      <c r="R37" s="2"/>
      <c r="S37" s="2"/>
      <c r="T37" s="2"/>
      <c r="U37" s="2"/>
      <c r="V37" s="2"/>
      <c r="W37" s="2"/>
      <c r="X37" s="2"/>
      <c r="Y37" s="876" t="s">
        <v>361</v>
      </c>
      <c r="Z37" s="876"/>
      <c r="AA37" s="876"/>
      <c r="AB37" s="2"/>
      <c r="AC37" s="2"/>
    </row>
    <row r="38" spans="1:33" ht="10.5" customHeight="1">
      <c r="A38" s="2"/>
      <c r="B38" s="2"/>
      <c r="P38" s="40"/>
      <c r="Q38" s="2"/>
      <c r="R38" s="2"/>
      <c r="S38" s="2"/>
      <c r="T38" s="2"/>
      <c r="U38" s="2"/>
      <c r="V38" s="2"/>
      <c r="W38" s="2"/>
      <c r="X38" s="2"/>
      <c r="Z38" s="2"/>
      <c r="AA38" s="492"/>
      <c r="AB38" s="2"/>
      <c r="AC38" s="2"/>
    </row>
    <row r="39" spans="1:33" ht="15" customHeight="1" thickBot="1">
      <c r="A39" s="2" t="s">
        <v>144</v>
      </c>
      <c r="B39" s="2"/>
      <c r="C39" s="2"/>
      <c r="D39" s="2"/>
      <c r="E39" s="2"/>
      <c r="F39" s="2"/>
      <c r="G39" s="2"/>
      <c r="H39" s="2"/>
      <c r="I39" s="68"/>
      <c r="J39" s="2"/>
      <c r="K39" s="2"/>
      <c r="L39" s="2"/>
      <c r="M39" s="2"/>
      <c r="N39" s="2"/>
      <c r="O39" s="2"/>
      <c r="P39" s="40"/>
      <c r="Q39" s="2"/>
      <c r="R39" s="2"/>
      <c r="S39" s="2"/>
      <c r="T39" s="2"/>
      <c r="U39" s="2"/>
      <c r="V39" s="2"/>
      <c r="W39" s="2"/>
      <c r="X39" s="2"/>
      <c r="Z39" s="2"/>
      <c r="AA39" s="3" t="s">
        <v>70</v>
      </c>
      <c r="AB39" s="2"/>
      <c r="AC39" s="2"/>
      <c r="AD39" s="2"/>
      <c r="AE39" s="2"/>
      <c r="AF39" s="2"/>
      <c r="AG39" s="2"/>
    </row>
    <row r="40" spans="1:33" ht="23.1" customHeight="1" thickBot="1">
      <c r="A40" s="901" t="s">
        <v>145</v>
      </c>
      <c r="B40" s="902" t="s">
        <v>347</v>
      </c>
      <c r="C40" s="713"/>
      <c r="D40" s="713"/>
      <c r="E40" s="713"/>
      <c r="F40" s="862" t="s">
        <v>348</v>
      </c>
      <c r="G40" s="863"/>
      <c r="H40" s="863"/>
      <c r="I40" s="863"/>
      <c r="J40" s="863"/>
      <c r="K40" s="863"/>
      <c r="L40" s="863"/>
      <c r="M40" s="863"/>
      <c r="N40" s="863"/>
      <c r="O40" s="956" t="s">
        <v>450</v>
      </c>
      <c r="P40" s="713"/>
      <c r="Q40" s="713"/>
      <c r="R40" s="713"/>
      <c r="S40" s="713"/>
      <c r="T40" s="862" t="s">
        <v>349</v>
      </c>
      <c r="U40" s="887"/>
      <c r="V40" s="887"/>
      <c r="W40" s="887"/>
      <c r="X40" s="867" t="s">
        <v>350</v>
      </c>
      <c r="Y40" s="867"/>
      <c r="Z40" s="867"/>
      <c r="AA40" s="867"/>
      <c r="AB40" s="2"/>
      <c r="AC40" s="2"/>
      <c r="AD40" s="2"/>
      <c r="AE40" s="2"/>
      <c r="AF40" s="2"/>
      <c r="AG40" s="2"/>
    </row>
    <row r="41" spans="1:33" ht="23.1" customHeight="1">
      <c r="A41" s="901"/>
      <c r="B41" s="45" t="s">
        <v>147</v>
      </c>
      <c r="C41" s="80"/>
      <c r="D41" s="22" t="s">
        <v>55</v>
      </c>
      <c r="E41" s="22" t="s">
        <v>56</v>
      </c>
      <c r="F41" s="720" t="s">
        <v>148</v>
      </c>
      <c r="G41" s="720"/>
      <c r="H41" s="720"/>
      <c r="I41" s="720" t="s">
        <v>55</v>
      </c>
      <c r="J41" s="720"/>
      <c r="K41" s="720"/>
      <c r="L41" s="764" t="s">
        <v>56</v>
      </c>
      <c r="M41" s="878"/>
      <c r="N41" s="878"/>
      <c r="O41" s="961" t="s">
        <v>378</v>
      </c>
      <c r="P41" s="962"/>
      <c r="Q41" s="955"/>
      <c r="R41" s="22" t="s">
        <v>55</v>
      </c>
      <c r="S41" s="13" t="s">
        <v>56</v>
      </c>
      <c r="T41" s="954" t="s">
        <v>378</v>
      </c>
      <c r="U41" s="955"/>
      <c r="V41" s="22" t="s">
        <v>55</v>
      </c>
      <c r="W41" s="22" t="s">
        <v>56</v>
      </c>
      <c r="X41" s="957" t="s">
        <v>378</v>
      </c>
      <c r="Y41" s="958"/>
      <c r="Z41" s="84" t="s">
        <v>55</v>
      </c>
      <c r="AA41" s="36" t="s">
        <v>56</v>
      </c>
      <c r="AB41" s="2"/>
    </row>
    <row r="42" spans="1:33" ht="15.95" customHeight="1">
      <c r="A42" s="7" t="s">
        <v>129</v>
      </c>
      <c r="B42" s="766">
        <f t="shared" ref="B42:B47" si="12">SUM(D42:E42)</f>
        <v>730</v>
      </c>
      <c r="C42" s="766"/>
      <c r="D42" s="35">
        <v>385</v>
      </c>
      <c r="E42" s="35">
        <v>345</v>
      </c>
      <c r="F42" s="763">
        <f t="shared" ref="F42:F47" si="13">SUM(I42:N42)</f>
        <v>760</v>
      </c>
      <c r="G42" s="763"/>
      <c r="H42" s="763"/>
      <c r="I42" s="763">
        <v>410</v>
      </c>
      <c r="J42" s="763"/>
      <c r="K42" s="763"/>
      <c r="L42" s="896">
        <v>350</v>
      </c>
      <c r="M42" s="896"/>
      <c r="N42" s="896"/>
      <c r="O42" s="963">
        <f t="shared" ref="O42:O47" si="14">SUM(R42:S42)</f>
        <v>779</v>
      </c>
      <c r="P42" s="963"/>
      <c r="Q42" s="963"/>
      <c r="R42" s="307">
        <v>408</v>
      </c>
      <c r="S42" s="433">
        <v>371</v>
      </c>
      <c r="T42" s="963">
        <f t="shared" ref="T42:T47" si="15">SUM(V42:W42)</f>
        <v>795</v>
      </c>
      <c r="U42" s="963"/>
      <c r="V42" s="307">
        <v>415</v>
      </c>
      <c r="W42" s="433">
        <v>380</v>
      </c>
      <c r="X42" s="801">
        <f t="shared" ref="X42:X47" si="16">SUM(Z42:AA42)</f>
        <v>755</v>
      </c>
      <c r="Y42" s="801"/>
      <c r="Z42" s="289">
        <v>397</v>
      </c>
      <c r="AA42" s="559">
        <v>358</v>
      </c>
      <c r="AB42" s="2"/>
    </row>
    <row r="43" spans="1:33" ht="15.95" customHeight="1">
      <c r="A43" s="7" t="s">
        <v>130</v>
      </c>
      <c r="B43" s="767">
        <f t="shared" si="12"/>
        <v>952</v>
      </c>
      <c r="C43" s="767"/>
      <c r="D43" s="19">
        <v>487</v>
      </c>
      <c r="E43" s="19">
        <v>465</v>
      </c>
      <c r="F43" s="762">
        <f t="shared" si="13"/>
        <v>970</v>
      </c>
      <c r="G43" s="762"/>
      <c r="H43" s="762"/>
      <c r="I43" s="762">
        <v>517</v>
      </c>
      <c r="J43" s="762"/>
      <c r="K43" s="762"/>
      <c r="L43" s="900">
        <v>453</v>
      </c>
      <c r="M43" s="900"/>
      <c r="N43" s="900"/>
      <c r="O43" s="875">
        <f t="shared" si="14"/>
        <v>966</v>
      </c>
      <c r="P43" s="875"/>
      <c r="Q43" s="875"/>
      <c r="R43" s="290">
        <v>522</v>
      </c>
      <c r="S43" s="434">
        <v>444</v>
      </c>
      <c r="T43" s="875">
        <f t="shared" si="15"/>
        <v>977</v>
      </c>
      <c r="U43" s="875"/>
      <c r="V43" s="290">
        <v>529</v>
      </c>
      <c r="W43" s="434">
        <v>448</v>
      </c>
      <c r="X43" s="801">
        <f t="shared" si="16"/>
        <v>1033</v>
      </c>
      <c r="Y43" s="801"/>
      <c r="Z43" s="293">
        <v>518</v>
      </c>
      <c r="AA43" s="560">
        <v>515</v>
      </c>
      <c r="AB43" s="2"/>
    </row>
    <row r="44" spans="1:33" ht="15.95" customHeight="1">
      <c r="A44" s="7" t="s">
        <v>131</v>
      </c>
      <c r="B44" s="767">
        <f t="shared" si="12"/>
        <v>829</v>
      </c>
      <c r="C44" s="767"/>
      <c r="D44" s="19">
        <v>395</v>
      </c>
      <c r="E44" s="19">
        <v>434</v>
      </c>
      <c r="F44" s="762">
        <f t="shared" si="13"/>
        <v>851</v>
      </c>
      <c r="G44" s="762"/>
      <c r="H44" s="762"/>
      <c r="I44" s="762">
        <v>397</v>
      </c>
      <c r="J44" s="762"/>
      <c r="K44" s="762"/>
      <c r="L44" s="900">
        <v>454</v>
      </c>
      <c r="M44" s="900"/>
      <c r="N44" s="900"/>
      <c r="O44" s="875">
        <f t="shared" si="14"/>
        <v>888</v>
      </c>
      <c r="P44" s="875"/>
      <c r="Q44" s="875"/>
      <c r="R44" s="290">
        <v>433</v>
      </c>
      <c r="S44" s="434">
        <v>455</v>
      </c>
      <c r="T44" s="875">
        <f t="shared" si="15"/>
        <v>926</v>
      </c>
      <c r="U44" s="875"/>
      <c r="V44" s="290">
        <v>479</v>
      </c>
      <c r="W44" s="434">
        <v>447</v>
      </c>
      <c r="X44" s="801">
        <f t="shared" si="16"/>
        <v>925</v>
      </c>
      <c r="Y44" s="801"/>
      <c r="Z44" s="293">
        <v>482</v>
      </c>
      <c r="AA44" s="560">
        <v>443</v>
      </c>
      <c r="AB44" s="2"/>
    </row>
    <row r="45" spans="1:33" ht="15.95" customHeight="1">
      <c r="A45" s="7" t="s">
        <v>132</v>
      </c>
      <c r="B45" s="767">
        <f t="shared" si="12"/>
        <v>844</v>
      </c>
      <c r="C45" s="767"/>
      <c r="D45" s="19">
        <v>414</v>
      </c>
      <c r="E45" s="19">
        <v>430</v>
      </c>
      <c r="F45" s="762">
        <f t="shared" si="13"/>
        <v>818</v>
      </c>
      <c r="G45" s="762"/>
      <c r="H45" s="762"/>
      <c r="I45" s="762">
        <v>412</v>
      </c>
      <c r="J45" s="762"/>
      <c r="K45" s="762"/>
      <c r="L45" s="900">
        <v>406</v>
      </c>
      <c r="M45" s="900"/>
      <c r="N45" s="900"/>
      <c r="O45" s="875">
        <f t="shared" si="14"/>
        <v>802</v>
      </c>
      <c r="P45" s="875"/>
      <c r="Q45" s="875"/>
      <c r="R45" s="290">
        <v>411</v>
      </c>
      <c r="S45" s="434">
        <v>391</v>
      </c>
      <c r="T45" s="875">
        <f t="shared" si="15"/>
        <v>807</v>
      </c>
      <c r="U45" s="875"/>
      <c r="V45" s="290">
        <v>411</v>
      </c>
      <c r="W45" s="434">
        <v>396</v>
      </c>
      <c r="X45" s="801">
        <f t="shared" si="16"/>
        <v>833</v>
      </c>
      <c r="Y45" s="801"/>
      <c r="Z45" s="293">
        <v>423</v>
      </c>
      <c r="AA45" s="560">
        <v>410</v>
      </c>
      <c r="AB45" s="2"/>
    </row>
    <row r="46" spans="1:33" ht="15.95" customHeight="1">
      <c r="A46" s="7" t="s">
        <v>133</v>
      </c>
      <c r="B46" s="767">
        <f t="shared" si="12"/>
        <v>449</v>
      </c>
      <c r="C46" s="767"/>
      <c r="D46" s="19">
        <v>252</v>
      </c>
      <c r="E46" s="19">
        <v>197</v>
      </c>
      <c r="F46" s="762">
        <f t="shared" si="13"/>
        <v>430</v>
      </c>
      <c r="G46" s="762"/>
      <c r="H46" s="762"/>
      <c r="I46" s="762">
        <v>232</v>
      </c>
      <c r="J46" s="762"/>
      <c r="K46" s="762"/>
      <c r="L46" s="900">
        <v>198</v>
      </c>
      <c r="M46" s="900"/>
      <c r="N46" s="900"/>
      <c r="O46" s="875">
        <f t="shared" si="14"/>
        <v>445</v>
      </c>
      <c r="P46" s="875"/>
      <c r="Q46" s="875"/>
      <c r="R46" s="290">
        <v>234</v>
      </c>
      <c r="S46" s="434">
        <v>211</v>
      </c>
      <c r="T46" s="875">
        <f t="shared" si="15"/>
        <v>442</v>
      </c>
      <c r="U46" s="875"/>
      <c r="V46" s="290">
        <v>243</v>
      </c>
      <c r="W46" s="434">
        <v>199</v>
      </c>
      <c r="X46" s="801">
        <f t="shared" si="16"/>
        <v>469</v>
      </c>
      <c r="Y46" s="801"/>
      <c r="Z46" s="293">
        <v>259</v>
      </c>
      <c r="AA46" s="560">
        <v>210</v>
      </c>
      <c r="AB46" s="2"/>
    </row>
    <row r="47" spans="1:33" ht="15.95" customHeight="1" thickBot="1">
      <c r="A47" s="85" t="s">
        <v>134</v>
      </c>
      <c r="B47" s="899">
        <f t="shared" si="12"/>
        <v>652</v>
      </c>
      <c r="C47" s="899"/>
      <c r="D47" s="34">
        <v>357</v>
      </c>
      <c r="E47" s="34">
        <v>295</v>
      </c>
      <c r="F47" s="898">
        <f t="shared" si="13"/>
        <v>662</v>
      </c>
      <c r="G47" s="898"/>
      <c r="H47" s="898"/>
      <c r="I47" s="898">
        <v>368</v>
      </c>
      <c r="J47" s="898"/>
      <c r="K47" s="898"/>
      <c r="L47" s="891">
        <v>294</v>
      </c>
      <c r="M47" s="891"/>
      <c r="N47" s="891"/>
      <c r="O47" s="943">
        <f t="shared" si="14"/>
        <v>663</v>
      </c>
      <c r="P47" s="943"/>
      <c r="Q47" s="943"/>
      <c r="R47" s="229">
        <v>366</v>
      </c>
      <c r="S47" s="435">
        <v>297</v>
      </c>
      <c r="T47" s="943">
        <f t="shared" si="15"/>
        <v>658</v>
      </c>
      <c r="U47" s="943"/>
      <c r="V47" s="229">
        <v>344</v>
      </c>
      <c r="W47" s="435">
        <v>314</v>
      </c>
      <c r="X47" s="942">
        <f t="shared" si="16"/>
        <v>653</v>
      </c>
      <c r="Y47" s="942"/>
      <c r="Z47" s="561">
        <v>340</v>
      </c>
      <c r="AA47" s="562">
        <v>313</v>
      </c>
      <c r="AB47" s="2"/>
    </row>
    <row r="48" spans="1:33" ht="18" customHeight="1">
      <c r="P48" s="86"/>
      <c r="Q48" s="2"/>
      <c r="R48" s="2"/>
      <c r="S48" s="2"/>
      <c r="T48" s="2"/>
      <c r="U48" s="2"/>
      <c r="V48" s="2"/>
      <c r="W48" s="2"/>
      <c r="Y48" s="2"/>
      <c r="Z48" s="2"/>
      <c r="AA48" s="74" t="s">
        <v>136</v>
      </c>
      <c r="AB48" s="2"/>
    </row>
    <row r="49" spans="25:27" ht="15.75" customHeight="1">
      <c r="Y49" s="876" t="s">
        <v>361</v>
      </c>
      <c r="Z49" s="876"/>
      <c r="AA49" s="876"/>
    </row>
  </sheetData>
  <sheetProtection selectLockedCells="1" selectUnlockedCells="1"/>
  <mergeCells count="227">
    <mergeCell ref="X12:Y12"/>
    <mergeCell ref="X11:Y11"/>
    <mergeCell ref="X9:Y9"/>
    <mergeCell ref="X8:Y8"/>
    <mergeCell ref="X7:Y7"/>
    <mergeCell ref="Z25:AA25"/>
    <mergeCell ref="X33:Y33"/>
    <mergeCell ref="Z24:AA24"/>
    <mergeCell ref="X23:Y23"/>
    <mergeCell ref="Z26:AA26"/>
    <mergeCell ref="Z33:AA33"/>
    <mergeCell ref="Z23:AA23"/>
    <mergeCell ref="Z32:AA32"/>
    <mergeCell ref="X31:Y31"/>
    <mergeCell ref="X28:Y28"/>
    <mergeCell ref="X22:AA22"/>
    <mergeCell ref="X13:Y13"/>
    <mergeCell ref="X3:Y4"/>
    <mergeCell ref="X34:Y34"/>
    <mergeCell ref="X14:Y14"/>
    <mergeCell ref="Z16:AA16"/>
    <mergeCell ref="Z28:AA28"/>
    <mergeCell ref="Z27:AA27"/>
    <mergeCell ref="Z30:AA30"/>
    <mergeCell ref="Z31:AA31"/>
    <mergeCell ref="Z14:AA14"/>
    <mergeCell ref="Z15:AA15"/>
    <mergeCell ref="X15:Y15"/>
    <mergeCell ref="Z9:AA9"/>
    <mergeCell ref="Z11:AA11"/>
    <mergeCell ref="Z12:AA12"/>
    <mergeCell ref="Z13:AA13"/>
    <mergeCell ref="Z3:AA4"/>
    <mergeCell ref="Z5:AA5"/>
    <mergeCell ref="Z6:AA6"/>
    <mergeCell ref="Z7:AA7"/>
    <mergeCell ref="X16:Y16"/>
    <mergeCell ref="Z8:AA8"/>
    <mergeCell ref="X18:AA18"/>
    <mergeCell ref="X6:Y6"/>
    <mergeCell ref="X5:Y5"/>
    <mergeCell ref="B47:C47"/>
    <mergeCell ref="F47:H47"/>
    <mergeCell ref="X24:Y24"/>
    <mergeCell ref="X25:Y25"/>
    <mergeCell ref="X26:Y26"/>
    <mergeCell ref="X27:Y27"/>
    <mergeCell ref="O41:Q41"/>
    <mergeCell ref="T45:U45"/>
    <mergeCell ref="X30:Y30"/>
    <mergeCell ref="M30:N30"/>
    <mergeCell ref="M32:N32"/>
    <mergeCell ref="M33:N33"/>
    <mergeCell ref="P32:Q32"/>
    <mergeCell ref="T42:U42"/>
    <mergeCell ref="P30:Q30"/>
    <mergeCell ref="X42:Y42"/>
    <mergeCell ref="T46:U46"/>
    <mergeCell ref="B44:C44"/>
    <mergeCell ref="O42:Q42"/>
    <mergeCell ref="I44:K44"/>
    <mergeCell ref="L42:N42"/>
    <mergeCell ref="I43:K43"/>
    <mergeCell ref="I42:K42"/>
    <mergeCell ref="B46:C46"/>
    <mergeCell ref="Z35:AA35"/>
    <mergeCell ref="P35:Q35"/>
    <mergeCell ref="P34:Q34"/>
    <mergeCell ref="Z34:AA34"/>
    <mergeCell ref="X32:Y32"/>
    <mergeCell ref="P33:Q33"/>
    <mergeCell ref="T40:W40"/>
    <mergeCell ref="T41:U41"/>
    <mergeCell ref="O40:S40"/>
    <mergeCell ref="Y37:AA37"/>
    <mergeCell ref="X40:AA40"/>
    <mergeCell ref="X41:Y41"/>
    <mergeCell ref="X35:Y35"/>
    <mergeCell ref="F46:H46"/>
    <mergeCell ref="B42:C42"/>
    <mergeCell ref="B45:C45"/>
    <mergeCell ref="F45:H45"/>
    <mergeCell ref="F31:G31"/>
    <mergeCell ref="H31:I31"/>
    <mergeCell ref="F35:G35"/>
    <mergeCell ref="H35:I35"/>
    <mergeCell ref="F42:H42"/>
    <mergeCell ref="B43:C43"/>
    <mergeCell ref="F43:H43"/>
    <mergeCell ref="F44:H44"/>
    <mergeCell ref="P31:Q31"/>
    <mergeCell ref="F34:G34"/>
    <mergeCell ref="H32:I32"/>
    <mergeCell ref="F32:G32"/>
    <mergeCell ref="J32:L32"/>
    <mergeCell ref="J33:L33"/>
    <mergeCell ref="M34:N34"/>
    <mergeCell ref="F33:G33"/>
    <mergeCell ref="H33:I33"/>
    <mergeCell ref="H34:I34"/>
    <mergeCell ref="A40:A41"/>
    <mergeCell ref="B40:E40"/>
    <mergeCell ref="F40:N40"/>
    <mergeCell ref="L41:N41"/>
    <mergeCell ref="F41:H41"/>
    <mergeCell ref="I41:K41"/>
    <mergeCell ref="F30:G30"/>
    <mergeCell ref="J30:L30"/>
    <mergeCell ref="J28:L28"/>
    <mergeCell ref="H30:I30"/>
    <mergeCell ref="F28:G28"/>
    <mergeCell ref="H28:I28"/>
    <mergeCell ref="P27:Q27"/>
    <mergeCell ref="P26:Q26"/>
    <mergeCell ref="M26:N26"/>
    <mergeCell ref="M28:N28"/>
    <mergeCell ref="P28:Q28"/>
    <mergeCell ref="M27:N27"/>
    <mergeCell ref="F26:G26"/>
    <mergeCell ref="H26:I26"/>
    <mergeCell ref="J27:L27"/>
    <mergeCell ref="F27:G27"/>
    <mergeCell ref="J26:L26"/>
    <mergeCell ref="H27:I27"/>
    <mergeCell ref="T22:W22"/>
    <mergeCell ref="P24:Q24"/>
    <mergeCell ref="P23:Q23"/>
    <mergeCell ref="M25:N25"/>
    <mergeCell ref="P25:Q25"/>
    <mergeCell ref="M24:N24"/>
    <mergeCell ref="F24:G24"/>
    <mergeCell ref="H24:I24"/>
    <mergeCell ref="F25:G25"/>
    <mergeCell ref="A22:A23"/>
    <mergeCell ref="B22:B23"/>
    <mergeCell ref="F22:N22"/>
    <mergeCell ref="M23:N23"/>
    <mergeCell ref="F23:G23"/>
    <mergeCell ref="H23:I23"/>
    <mergeCell ref="J23:L23"/>
    <mergeCell ref="M16:N16"/>
    <mergeCell ref="Q16:R16"/>
    <mergeCell ref="S16:T16"/>
    <mergeCell ref="J16:L16"/>
    <mergeCell ref="M15:N15"/>
    <mergeCell ref="Q15:R15"/>
    <mergeCell ref="S15:T15"/>
    <mergeCell ref="J15:L15"/>
    <mergeCell ref="M14:N14"/>
    <mergeCell ref="Q14:R14"/>
    <mergeCell ref="S14:T14"/>
    <mergeCell ref="J14:L14"/>
    <mergeCell ref="S7:T7"/>
    <mergeCell ref="J7:L7"/>
    <mergeCell ref="M13:N13"/>
    <mergeCell ref="Q13:R13"/>
    <mergeCell ref="S13:T13"/>
    <mergeCell ref="J13:L13"/>
    <mergeCell ref="M12:N12"/>
    <mergeCell ref="Q12:R12"/>
    <mergeCell ref="S12:T12"/>
    <mergeCell ref="J12:L12"/>
    <mergeCell ref="M11:N11"/>
    <mergeCell ref="Q11:R11"/>
    <mergeCell ref="S11:T11"/>
    <mergeCell ref="J11:L11"/>
    <mergeCell ref="U3:W3"/>
    <mergeCell ref="Q4:R4"/>
    <mergeCell ref="S4:T4"/>
    <mergeCell ref="H3:N3"/>
    <mergeCell ref="O3:T3"/>
    <mergeCell ref="H4:I4"/>
    <mergeCell ref="J4:L4"/>
    <mergeCell ref="M4:N4"/>
    <mergeCell ref="O4:P4"/>
    <mergeCell ref="A3:A4"/>
    <mergeCell ref="B3:B4"/>
    <mergeCell ref="C3:E3"/>
    <mergeCell ref="F3:G4"/>
    <mergeCell ref="Q5:R5"/>
    <mergeCell ref="S5:T5"/>
    <mergeCell ref="J5:L5"/>
    <mergeCell ref="M5:N5"/>
    <mergeCell ref="H25:I25"/>
    <mergeCell ref="J24:L24"/>
    <mergeCell ref="M6:N6"/>
    <mergeCell ref="Q6:R6"/>
    <mergeCell ref="S6:T6"/>
    <mergeCell ref="J6:L6"/>
    <mergeCell ref="M9:N9"/>
    <mergeCell ref="Q9:R9"/>
    <mergeCell ref="S9:T9"/>
    <mergeCell ref="J9:L9"/>
    <mergeCell ref="M8:N8"/>
    <mergeCell ref="Q8:R8"/>
    <mergeCell ref="S8:T8"/>
    <mergeCell ref="J8:L8"/>
    <mergeCell ref="M7:N7"/>
    <mergeCell ref="Q7:R7"/>
    <mergeCell ref="L47:N47"/>
    <mergeCell ref="M35:N35"/>
    <mergeCell ref="L43:N43"/>
    <mergeCell ref="L46:N46"/>
    <mergeCell ref="L45:N45"/>
    <mergeCell ref="L44:N44"/>
    <mergeCell ref="J25:L25"/>
    <mergeCell ref="J31:L31"/>
    <mergeCell ref="M31:N31"/>
    <mergeCell ref="J34:L34"/>
    <mergeCell ref="J35:L35"/>
    <mergeCell ref="I47:K47"/>
    <mergeCell ref="I46:K46"/>
    <mergeCell ref="I45:K45"/>
    <mergeCell ref="Y49:AA49"/>
    <mergeCell ref="O43:Q43"/>
    <mergeCell ref="T43:U43"/>
    <mergeCell ref="T44:U44"/>
    <mergeCell ref="X44:Y44"/>
    <mergeCell ref="X43:Y43"/>
    <mergeCell ref="O44:Q44"/>
    <mergeCell ref="X47:Y47"/>
    <mergeCell ref="O47:Q47"/>
    <mergeCell ref="T47:U47"/>
    <mergeCell ref="O46:Q46"/>
    <mergeCell ref="X46:Y46"/>
    <mergeCell ref="X45:Y45"/>
    <mergeCell ref="O45:Q45"/>
  </mergeCells>
  <phoneticPr fontId="6"/>
  <printOptions horizontalCentered="1"/>
  <pageMargins left="0.59055118110236227" right="0.59055118110236227" top="0.59055118110236227" bottom="0.59055118110236227" header="0.39370078740157483" footer="0.39370078740157483"/>
  <pageSetup paperSize="9" firstPageNumber="142" orientation="portrait" useFirstPageNumber="1" horizontalDpi="300" verticalDpi="300" r:id="rId1"/>
  <headerFooter alignWithMargins="0">
    <oddHeader>&amp;R教　育</oddHeader>
    <oddFooter>&amp;C&amp;11&amp;A</oddFooter>
  </headerFooter>
  <ignoredErrors>
    <ignoredError sqref="C11:C16 O11:O16 U30:U35 P30:P35 C24:C27" formulaRange="1"/>
    <ignoredError sqref="C28" formula="1"/>
  </ignoredErrors>
  <legacyDrawing r:id="rId2"/>
</worksheet>
</file>

<file path=xl/worksheets/sheet7.xml><?xml version="1.0" encoding="utf-8"?>
<worksheet xmlns="http://schemas.openxmlformats.org/spreadsheetml/2006/main" xmlns:r="http://schemas.openxmlformats.org/officeDocument/2006/relationships">
  <dimension ref="A1:AO52"/>
  <sheetViews>
    <sheetView view="pageBreakPreview" zoomScale="115" zoomScaleNormal="90" zoomScaleSheetLayoutView="115" workbookViewId="0">
      <pane xSplit="1" topLeftCell="B1" activePane="topRight" state="frozen"/>
      <selection activeCell="A51" sqref="A51:IV51"/>
      <selection pane="topRight" activeCell="N15" sqref="N15"/>
    </sheetView>
  </sheetViews>
  <sheetFormatPr defaultRowHeight="17.100000000000001" customHeight="1"/>
  <cols>
    <col min="1" max="1" width="10.5703125" style="1" customWidth="1"/>
    <col min="2" max="2" width="4" style="1" customWidth="1"/>
    <col min="3" max="3" width="5.140625" style="1" customWidth="1"/>
    <col min="4" max="4" width="5.7109375" style="1" customWidth="1"/>
    <col min="5" max="5" width="5.5703125" style="1" customWidth="1"/>
    <col min="6" max="6" width="5.7109375" style="1" customWidth="1"/>
    <col min="7" max="7" width="5.85546875" style="1" customWidth="1"/>
    <col min="8" max="8" width="5.5703125" style="1" customWidth="1"/>
    <col min="9" max="9" width="5.28515625" style="1" customWidth="1"/>
    <col min="10" max="10" width="4.5703125" style="1" customWidth="1"/>
    <col min="11" max="11" width="4.85546875" style="1" customWidth="1"/>
    <col min="12" max="12" width="6.7109375" style="1" customWidth="1"/>
    <col min="13" max="13" width="6.42578125" style="1" customWidth="1"/>
    <col min="14" max="16" width="6.7109375" style="1" customWidth="1"/>
    <col min="17" max="17" width="4.85546875" style="1" customWidth="1"/>
    <col min="18" max="18" width="3.7109375" style="1" customWidth="1"/>
    <col min="19" max="19" width="4.28515625" style="1" customWidth="1"/>
    <col min="20" max="20" width="5.28515625" style="1" customWidth="1"/>
    <col min="21" max="21" width="4.28515625" style="1" customWidth="1"/>
    <col min="22" max="22" width="4.7109375" style="1" customWidth="1"/>
    <col min="23" max="23" width="4.28515625" style="1" customWidth="1"/>
    <col min="24" max="24" width="4.7109375" style="1" customWidth="1"/>
    <col min="25" max="26" width="3.7109375" style="1" customWidth="1"/>
    <col min="27" max="27" width="4.7109375" style="1" customWidth="1"/>
    <col min="28" max="28" width="5.5703125" style="1" customWidth="1"/>
    <col min="29" max="29" width="4.28515625" style="1" customWidth="1"/>
    <col min="30" max="30" width="3.7109375" style="1" customWidth="1"/>
    <col min="31" max="31" width="4.28515625" style="1" customWidth="1"/>
    <col min="32" max="32" width="3.7109375" style="1" customWidth="1"/>
    <col min="33" max="33" width="4.28515625" style="1" customWidth="1"/>
    <col min="34" max="34" width="3.7109375" style="1" customWidth="1"/>
    <col min="35" max="35" width="4.28515625" style="1" customWidth="1"/>
    <col min="36" max="36" width="3.7109375" style="1" customWidth="1"/>
    <col min="37" max="37" width="4.28515625" style="1" customWidth="1"/>
    <col min="38" max="38" width="3.7109375" style="1" customWidth="1"/>
    <col min="39" max="39" width="4.28515625" style="1" customWidth="1"/>
    <col min="40" max="41" width="3.7109375" style="1" customWidth="1"/>
    <col min="42" max="16384" width="9.140625" style="1"/>
  </cols>
  <sheetData>
    <row r="1" spans="1:41" ht="5.099999999999999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L1" s="2"/>
      <c r="AM1" s="2"/>
      <c r="AN1" s="2"/>
      <c r="AO1" s="3"/>
    </row>
    <row r="2" spans="1:41" ht="15" customHeight="1" thickBot="1">
      <c r="A2" s="2" t="s">
        <v>150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L2" s="2"/>
      <c r="AM2" s="2"/>
      <c r="AN2" s="2"/>
      <c r="AO2" s="3" t="s">
        <v>122</v>
      </c>
    </row>
    <row r="3" spans="1:41" ht="18.75" customHeight="1" thickBot="1">
      <c r="A3" s="1037" t="s">
        <v>364</v>
      </c>
      <c r="B3" s="1039" t="s">
        <v>89</v>
      </c>
      <c r="C3" s="1040"/>
      <c r="D3" s="773" t="s">
        <v>151</v>
      </c>
      <c r="E3" s="773"/>
      <c r="F3" s="773"/>
      <c r="G3" s="773"/>
      <c r="H3" s="773"/>
      <c r="I3" s="773"/>
      <c r="J3" s="712" t="s">
        <v>53</v>
      </c>
      <c r="K3" s="712"/>
      <c r="L3" s="1042" t="s">
        <v>124</v>
      </c>
      <c r="M3" s="1042"/>
      <c r="N3" s="1042"/>
      <c r="O3" s="1042"/>
      <c r="P3" s="1042"/>
      <c r="Q3" s="712"/>
      <c r="R3" s="988" t="s">
        <v>152</v>
      </c>
      <c r="S3" s="988"/>
      <c r="T3" s="988"/>
      <c r="U3" s="988"/>
      <c r="V3" s="988"/>
      <c r="W3" s="988"/>
      <c r="X3" s="988"/>
      <c r="Y3" s="988"/>
      <c r="Z3" s="988" t="s">
        <v>126</v>
      </c>
      <c r="AA3" s="988"/>
      <c r="AB3" s="988"/>
      <c r="AC3" s="988"/>
      <c r="AD3" s="988"/>
      <c r="AE3" s="988"/>
      <c r="AF3" s="988"/>
      <c r="AG3" s="988"/>
      <c r="AH3" s="988" t="s">
        <v>127</v>
      </c>
      <c r="AI3" s="988"/>
      <c r="AJ3" s="988"/>
      <c r="AK3" s="988"/>
      <c r="AL3" s="1004" t="s">
        <v>128</v>
      </c>
      <c r="AM3" s="1004"/>
      <c r="AN3" s="1004"/>
      <c r="AO3" s="1005"/>
    </row>
    <row r="4" spans="1:41" ht="18.75" customHeight="1">
      <c r="A4" s="1038"/>
      <c r="B4" s="1041"/>
      <c r="C4" s="946"/>
      <c r="D4" s="720" t="s">
        <v>95</v>
      </c>
      <c r="E4" s="720"/>
      <c r="F4" s="720" t="s">
        <v>96</v>
      </c>
      <c r="G4" s="720"/>
      <c r="H4" s="720" t="s">
        <v>97</v>
      </c>
      <c r="I4" s="720"/>
      <c r="J4" s="713"/>
      <c r="K4" s="713"/>
      <c r="L4" s="904" t="s">
        <v>95</v>
      </c>
      <c r="M4" s="904"/>
      <c r="N4" s="720" t="s">
        <v>55</v>
      </c>
      <c r="O4" s="720"/>
      <c r="P4" s="764" t="s">
        <v>56</v>
      </c>
      <c r="Q4" s="720"/>
      <c r="R4" s="904" t="s">
        <v>84</v>
      </c>
      <c r="S4" s="904"/>
      <c r="T4" s="904"/>
      <c r="U4" s="904"/>
      <c r="V4" s="904" t="s">
        <v>55</v>
      </c>
      <c r="W4" s="904"/>
      <c r="X4" s="904" t="s">
        <v>56</v>
      </c>
      <c r="Y4" s="904"/>
      <c r="Z4" s="904" t="s">
        <v>84</v>
      </c>
      <c r="AA4" s="904"/>
      <c r="AB4" s="904"/>
      <c r="AC4" s="904"/>
      <c r="AD4" s="904" t="s">
        <v>55</v>
      </c>
      <c r="AE4" s="904"/>
      <c r="AF4" s="904" t="s">
        <v>56</v>
      </c>
      <c r="AG4" s="904"/>
      <c r="AH4" s="904" t="s">
        <v>153</v>
      </c>
      <c r="AI4" s="904"/>
      <c r="AJ4" s="904" t="s">
        <v>154</v>
      </c>
      <c r="AK4" s="904"/>
      <c r="AL4" s="904" t="s">
        <v>153</v>
      </c>
      <c r="AM4" s="904"/>
      <c r="AN4" s="998" t="s">
        <v>154</v>
      </c>
      <c r="AO4" s="999"/>
    </row>
    <row r="5" spans="1:41" ht="17.100000000000001" customHeight="1">
      <c r="A5" s="344" t="s">
        <v>343</v>
      </c>
      <c r="B5" s="345">
        <v>6</v>
      </c>
      <c r="C5" s="178">
        <v>-1</v>
      </c>
      <c r="D5" s="179">
        <v>285</v>
      </c>
      <c r="E5" s="181">
        <v>27</v>
      </c>
      <c r="F5" s="180">
        <v>130</v>
      </c>
      <c r="G5" s="181">
        <v>8</v>
      </c>
      <c r="H5" s="180">
        <v>155</v>
      </c>
      <c r="I5" s="183">
        <v>19</v>
      </c>
      <c r="J5" s="182">
        <v>130</v>
      </c>
      <c r="K5" s="181">
        <v>8</v>
      </c>
      <c r="L5" s="180">
        <v>4979</v>
      </c>
      <c r="M5" s="181">
        <v>250</v>
      </c>
      <c r="N5" s="180">
        <v>2345</v>
      </c>
      <c r="O5" s="181">
        <v>241</v>
      </c>
      <c r="P5" s="180">
        <v>2634</v>
      </c>
      <c r="Q5" s="181">
        <v>9</v>
      </c>
      <c r="R5" s="206"/>
      <c r="S5" s="1026">
        <f>SUM(V5,X5)</f>
        <v>386</v>
      </c>
      <c r="T5" s="1026"/>
      <c r="U5" s="361">
        <f>SUM(W5,Y5)</f>
        <v>27</v>
      </c>
      <c r="V5" s="362">
        <v>219</v>
      </c>
      <c r="W5" s="378">
        <v>22</v>
      </c>
      <c r="X5" s="362">
        <v>167</v>
      </c>
      <c r="Y5" s="378">
        <v>5</v>
      </c>
      <c r="Z5" s="1027">
        <f>SUM(AD5,AF5)</f>
        <v>124</v>
      </c>
      <c r="AA5" s="1027"/>
      <c r="AB5" s="1027"/>
      <c r="AC5" s="236">
        <f>SUM(AE5,AG5)</f>
        <v>11</v>
      </c>
      <c r="AD5" s="362">
        <v>54</v>
      </c>
      <c r="AE5" s="378">
        <v>4</v>
      </c>
      <c r="AF5" s="362">
        <v>70</v>
      </c>
      <c r="AG5" s="378">
        <v>7</v>
      </c>
      <c r="AH5" s="1030">
        <f>L5/J5</f>
        <v>38.299999999999997</v>
      </c>
      <c r="AI5" s="1030"/>
      <c r="AJ5" s="1030">
        <f>M5/K5</f>
        <v>31.25</v>
      </c>
      <c r="AK5" s="1030"/>
      <c r="AL5" s="1028">
        <f>L5/S5</f>
        <v>12.898963730569948</v>
      </c>
      <c r="AM5" s="1028"/>
      <c r="AN5" s="980">
        <f>M5/U5</f>
        <v>9.2592592592592595</v>
      </c>
      <c r="AO5" s="1029"/>
    </row>
    <row r="6" spans="1:41" ht="15" customHeight="1">
      <c r="A6" s="313">
        <v>21</v>
      </c>
      <c r="B6" s="346">
        <v>6</v>
      </c>
      <c r="C6" s="178">
        <v>-1</v>
      </c>
      <c r="D6" s="179">
        <v>285</v>
      </c>
      <c r="E6" s="181">
        <v>27</v>
      </c>
      <c r="F6" s="180">
        <v>130</v>
      </c>
      <c r="G6" s="181">
        <v>8</v>
      </c>
      <c r="H6" s="180">
        <v>155</v>
      </c>
      <c r="I6" s="183">
        <v>19</v>
      </c>
      <c r="J6" s="182">
        <v>129</v>
      </c>
      <c r="K6" s="181">
        <v>8</v>
      </c>
      <c r="L6" s="180">
        <v>4963</v>
      </c>
      <c r="M6" s="181">
        <v>273</v>
      </c>
      <c r="N6" s="180">
        <v>2361</v>
      </c>
      <c r="O6" s="181">
        <v>266</v>
      </c>
      <c r="P6" s="180">
        <v>2602</v>
      </c>
      <c r="Q6" s="181">
        <v>7</v>
      </c>
      <c r="R6" s="206"/>
      <c r="S6" s="1012">
        <f>SUM(V6,X6)</f>
        <v>381</v>
      </c>
      <c r="T6" s="1013"/>
      <c r="U6" s="361">
        <f>SUM(W6,Y6)</f>
        <v>27</v>
      </c>
      <c r="V6" s="362">
        <v>212</v>
      </c>
      <c r="W6" s="378">
        <v>19</v>
      </c>
      <c r="X6" s="362">
        <v>169</v>
      </c>
      <c r="Y6" s="378">
        <v>8</v>
      </c>
      <c r="Z6" s="1014">
        <f>SUM(AD6,AF6)</f>
        <v>141</v>
      </c>
      <c r="AA6" s="979"/>
      <c r="AB6" s="979"/>
      <c r="AC6" s="236">
        <f>SUM(AE6,AG6)</f>
        <v>10</v>
      </c>
      <c r="AD6" s="362">
        <v>59</v>
      </c>
      <c r="AE6" s="378">
        <v>3</v>
      </c>
      <c r="AF6" s="362">
        <v>82</v>
      </c>
      <c r="AG6" s="378">
        <v>7</v>
      </c>
      <c r="AH6" s="996">
        <f>L6/J6</f>
        <v>38.472868217054263</v>
      </c>
      <c r="AI6" s="996"/>
      <c r="AJ6" s="997">
        <f>M6/K6</f>
        <v>34.125</v>
      </c>
      <c r="AK6" s="997"/>
      <c r="AL6" s="983">
        <f>L6/S6</f>
        <v>13.026246719160104</v>
      </c>
      <c r="AM6" s="983"/>
      <c r="AN6" s="983">
        <f>M6/U6</f>
        <v>10.111111111111111</v>
      </c>
      <c r="AO6" s="1015"/>
    </row>
    <row r="7" spans="1:41" ht="15" customHeight="1">
      <c r="A7" s="313">
        <v>22</v>
      </c>
      <c r="B7" s="346">
        <v>6</v>
      </c>
      <c r="C7" s="178">
        <v>-1</v>
      </c>
      <c r="D7" s="179">
        <v>283</v>
      </c>
      <c r="E7" s="236">
        <v>28</v>
      </c>
      <c r="F7" s="180">
        <v>130</v>
      </c>
      <c r="G7" s="181">
        <v>9</v>
      </c>
      <c r="H7" s="180">
        <v>153</v>
      </c>
      <c r="I7" s="183">
        <v>19</v>
      </c>
      <c r="J7" s="182">
        <v>129</v>
      </c>
      <c r="K7" s="181">
        <v>9</v>
      </c>
      <c r="L7" s="180">
        <v>4927</v>
      </c>
      <c r="M7" s="181">
        <v>316</v>
      </c>
      <c r="N7" s="180">
        <v>2350</v>
      </c>
      <c r="O7" s="181">
        <v>310</v>
      </c>
      <c r="P7" s="180">
        <v>2577</v>
      </c>
      <c r="Q7" s="181">
        <v>6</v>
      </c>
      <c r="R7" s="206"/>
      <c r="S7" s="1012">
        <f>SUM(V7,X7)</f>
        <v>374</v>
      </c>
      <c r="T7" s="1013"/>
      <c r="U7" s="361">
        <f>SUM(W7,Y7)</f>
        <v>31</v>
      </c>
      <c r="V7" s="362">
        <v>202</v>
      </c>
      <c r="W7" s="378">
        <v>26</v>
      </c>
      <c r="X7" s="362">
        <v>172</v>
      </c>
      <c r="Y7" s="378">
        <v>5</v>
      </c>
      <c r="Z7" s="1014">
        <f>SUM(AD7,AF7)</f>
        <v>141</v>
      </c>
      <c r="AA7" s="979"/>
      <c r="AB7" s="979"/>
      <c r="AC7" s="236">
        <f>SUM(AE7,AG7)</f>
        <v>10</v>
      </c>
      <c r="AD7" s="362">
        <v>61</v>
      </c>
      <c r="AE7" s="378">
        <v>3</v>
      </c>
      <c r="AF7" s="362">
        <v>80</v>
      </c>
      <c r="AG7" s="378">
        <v>7</v>
      </c>
      <c r="AH7" s="996">
        <f>L7/J7</f>
        <v>38.193798449612402</v>
      </c>
      <c r="AI7" s="996"/>
      <c r="AJ7" s="997">
        <f>M7/K7</f>
        <v>35.111111111111114</v>
      </c>
      <c r="AK7" s="997"/>
      <c r="AL7" s="983">
        <f>L7/S7</f>
        <v>13.17379679144385</v>
      </c>
      <c r="AM7" s="983"/>
      <c r="AN7" s="1020">
        <f>M7/U7</f>
        <v>10.193548387096774</v>
      </c>
      <c r="AO7" s="1015"/>
    </row>
    <row r="8" spans="1:41" ht="15" customHeight="1">
      <c r="A8" s="337">
        <v>23</v>
      </c>
      <c r="B8" s="346">
        <v>6</v>
      </c>
      <c r="C8" s="178">
        <v>-1</v>
      </c>
      <c r="D8" s="179">
        <v>275</v>
      </c>
      <c r="E8" s="330">
        <v>29</v>
      </c>
      <c r="F8" s="180">
        <v>130</v>
      </c>
      <c r="G8" s="330">
        <v>10</v>
      </c>
      <c r="H8" s="180">
        <v>145</v>
      </c>
      <c r="I8" s="183">
        <v>19</v>
      </c>
      <c r="J8" s="182">
        <v>129</v>
      </c>
      <c r="K8" s="181">
        <v>9</v>
      </c>
      <c r="L8" s="180">
        <v>4937</v>
      </c>
      <c r="M8" s="181">
        <v>376</v>
      </c>
      <c r="N8" s="180">
        <v>2413</v>
      </c>
      <c r="O8" s="181">
        <v>366</v>
      </c>
      <c r="P8" s="180">
        <v>2524</v>
      </c>
      <c r="Q8" s="181">
        <v>10</v>
      </c>
      <c r="R8" s="206"/>
      <c r="S8" s="1012">
        <f>SUM(V8,X8)</f>
        <v>380</v>
      </c>
      <c r="T8" s="1013"/>
      <c r="U8" s="361">
        <f>SUM(W8,Y8)</f>
        <v>33</v>
      </c>
      <c r="V8" s="362">
        <v>207</v>
      </c>
      <c r="W8" s="378">
        <v>27</v>
      </c>
      <c r="X8" s="362">
        <v>173</v>
      </c>
      <c r="Y8" s="378">
        <v>6</v>
      </c>
      <c r="Z8" s="1014">
        <f>SUM(AD8,AF8)</f>
        <v>81</v>
      </c>
      <c r="AA8" s="979"/>
      <c r="AB8" s="979"/>
      <c r="AC8" s="236">
        <f>SUM(AE8,AG8)</f>
        <v>7</v>
      </c>
      <c r="AD8" s="362">
        <v>32</v>
      </c>
      <c r="AE8" s="378">
        <v>3</v>
      </c>
      <c r="AF8" s="362">
        <v>49</v>
      </c>
      <c r="AG8" s="378">
        <v>4</v>
      </c>
      <c r="AH8" s="1024">
        <f>L8/J8</f>
        <v>38.271317829457367</v>
      </c>
      <c r="AI8" s="1024"/>
      <c r="AJ8" s="1024">
        <f>M8/K8</f>
        <v>41.777777777777779</v>
      </c>
      <c r="AK8" s="1024"/>
      <c r="AL8" s="1021">
        <f>L8/S8</f>
        <v>12.992105263157894</v>
      </c>
      <c r="AM8" s="1021"/>
      <c r="AN8" s="1022">
        <f>M8/U8</f>
        <v>11.393939393939394</v>
      </c>
      <c r="AO8" s="1023"/>
    </row>
    <row r="9" spans="1:41" ht="15" customHeight="1">
      <c r="A9" s="355">
        <v>24</v>
      </c>
      <c r="B9" s="347">
        <v>6</v>
      </c>
      <c r="C9" s="564">
        <v>-1</v>
      </c>
      <c r="D9" s="185">
        <f t="shared" ref="D9:Q9" si="0">SUM(D11:D16)</f>
        <v>253</v>
      </c>
      <c r="E9" s="186">
        <f>SUM(E11:E16)</f>
        <v>11</v>
      </c>
      <c r="F9" s="187">
        <f t="shared" si="0"/>
        <v>129</v>
      </c>
      <c r="G9" s="186">
        <f t="shared" si="0"/>
        <v>11</v>
      </c>
      <c r="H9" s="187">
        <f t="shared" si="0"/>
        <v>124</v>
      </c>
      <c r="I9" s="565">
        <f t="shared" si="0"/>
        <v>0</v>
      </c>
      <c r="J9" s="188">
        <f t="shared" si="0"/>
        <v>129</v>
      </c>
      <c r="K9" s="186">
        <v>9</v>
      </c>
      <c r="L9" s="187">
        <f t="shared" si="0"/>
        <v>4973</v>
      </c>
      <c r="M9" s="186">
        <f t="shared" si="0"/>
        <v>400</v>
      </c>
      <c r="N9" s="187">
        <f t="shared" si="0"/>
        <v>2470</v>
      </c>
      <c r="O9" s="186">
        <f t="shared" si="0"/>
        <v>386</v>
      </c>
      <c r="P9" s="187">
        <f t="shared" si="0"/>
        <v>2503</v>
      </c>
      <c r="Q9" s="186">
        <f t="shared" si="0"/>
        <v>14</v>
      </c>
      <c r="R9" s="597"/>
      <c r="S9" s="1006">
        <f>SUM(S11:T16)</f>
        <v>366</v>
      </c>
      <c r="T9" s="1006"/>
      <c r="U9" s="599">
        <f>SUM(U11:U16)</f>
        <v>39</v>
      </c>
      <c r="V9" s="598">
        <f>SUM(V11:V16)</f>
        <v>197</v>
      </c>
      <c r="W9" s="599">
        <f>SUM(W11:W16)</f>
        <v>34</v>
      </c>
      <c r="X9" s="598">
        <f>SUM(X11:X16)</f>
        <v>169</v>
      </c>
      <c r="Y9" s="599">
        <f>SUM(Y11:Y16)</f>
        <v>5</v>
      </c>
      <c r="Z9" s="1006">
        <f>SUM(AA11:AB16)</f>
        <v>79</v>
      </c>
      <c r="AA9" s="1006"/>
      <c r="AB9" s="1006"/>
      <c r="AC9" s="599">
        <f>SUM(AC11:AC16)</f>
        <v>6</v>
      </c>
      <c r="AD9" s="598">
        <f>SUM(AD11:AD16)</f>
        <v>36</v>
      </c>
      <c r="AE9" s="599">
        <f>SUM(AE11:AE16)</f>
        <v>4</v>
      </c>
      <c r="AF9" s="598">
        <f>SUM(AF11:AF16)</f>
        <v>43</v>
      </c>
      <c r="AG9" s="599">
        <f>SUM(AG11:AG16)</f>
        <v>2</v>
      </c>
      <c r="AH9" s="1018">
        <f>L9/J9</f>
        <v>38.550387596899228</v>
      </c>
      <c r="AI9" s="1018"/>
      <c r="AJ9" s="1019">
        <f>M9/K9</f>
        <v>44.444444444444443</v>
      </c>
      <c r="AK9" s="1019"/>
      <c r="AL9" s="1025">
        <f>L9/S9</f>
        <v>13.587431693989071</v>
      </c>
      <c r="AM9" s="1025"/>
      <c r="AN9" s="1016">
        <f>M9/U9</f>
        <v>10.256410256410257</v>
      </c>
      <c r="AO9" s="1017"/>
    </row>
    <row r="10" spans="1:41" ht="9" customHeight="1">
      <c r="A10" s="314"/>
      <c r="B10" s="347"/>
      <c r="C10" s="189"/>
      <c r="D10" s="185"/>
      <c r="E10" s="186"/>
      <c r="F10" s="187"/>
      <c r="G10" s="186"/>
      <c r="H10" s="187"/>
      <c r="I10" s="186"/>
      <c r="J10" s="188"/>
      <c r="K10" s="186"/>
      <c r="L10" s="187"/>
      <c r="M10" s="186"/>
      <c r="N10" s="187"/>
      <c r="O10" s="186"/>
      <c r="P10" s="187"/>
      <c r="Q10" s="186"/>
      <c r="R10" s="207"/>
      <c r="S10" s="187"/>
      <c r="T10" s="187"/>
      <c r="U10" s="186"/>
      <c r="V10" s="187"/>
      <c r="W10" s="186"/>
      <c r="X10" s="187"/>
      <c r="Y10" s="186"/>
      <c r="Z10" s="186"/>
      <c r="AA10" s="187"/>
      <c r="AB10" s="187"/>
      <c r="AC10" s="186"/>
      <c r="AD10" s="187"/>
      <c r="AE10" s="203"/>
      <c r="AF10" s="187"/>
      <c r="AG10" s="186"/>
      <c r="AH10" s="186"/>
      <c r="AI10" s="211"/>
      <c r="AJ10" s="211"/>
      <c r="AK10" s="208"/>
      <c r="AL10" s="211"/>
      <c r="AM10" s="211"/>
      <c r="AN10" s="208"/>
      <c r="AO10" s="209"/>
    </row>
    <row r="11" spans="1:41" ht="21.75" customHeight="1">
      <c r="A11" s="348" t="s">
        <v>155</v>
      </c>
      <c r="B11" s="566">
        <v>1</v>
      </c>
      <c r="C11" s="230" t="s">
        <v>337</v>
      </c>
      <c r="D11" s="179">
        <f t="shared" ref="D11:D16" si="1">SUM(F11,H11)</f>
        <v>58</v>
      </c>
      <c r="E11" s="230" t="s">
        <v>337</v>
      </c>
      <c r="F11" s="190">
        <v>30</v>
      </c>
      <c r="G11" s="230" t="s">
        <v>337</v>
      </c>
      <c r="H11" s="190">
        <v>28</v>
      </c>
      <c r="I11" s="567" t="s">
        <v>337</v>
      </c>
      <c r="J11" s="568">
        <v>30</v>
      </c>
      <c r="K11" s="567" t="s">
        <v>337</v>
      </c>
      <c r="L11" s="180">
        <f>SUM(N11,P11)</f>
        <v>1196</v>
      </c>
      <c r="M11" s="230" t="s">
        <v>337</v>
      </c>
      <c r="N11" s="190">
        <v>552</v>
      </c>
      <c r="O11" s="230" t="s">
        <v>337</v>
      </c>
      <c r="P11" s="190">
        <v>644</v>
      </c>
      <c r="Q11" s="230" t="s">
        <v>337</v>
      </c>
      <c r="R11" s="569"/>
      <c r="S11" s="992">
        <f t="shared" ref="S11:S16" si="2">SUM(V11,X11)</f>
        <v>72</v>
      </c>
      <c r="T11" s="992"/>
      <c r="U11" s="237">
        <f>W11+Y11</f>
        <v>0</v>
      </c>
      <c r="V11" s="180">
        <v>35</v>
      </c>
      <c r="W11" s="212">
        <v>0</v>
      </c>
      <c r="X11" s="180">
        <v>37</v>
      </c>
      <c r="Y11" s="212">
        <v>0</v>
      </c>
      <c r="Z11" s="191"/>
      <c r="AA11" s="992">
        <f t="shared" ref="AA11:AA16" si="3">SUM(AD11,AF11)</f>
        <v>14</v>
      </c>
      <c r="AB11" s="992"/>
      <c r="AC11" s="237">
        <f t="shared" ref="AC11:AC16" si="4">AE11+AG11</f>
        <v>0</v>
      </c>
      <c r="AD11" s="180">
        <v>4</v>
      </c>
      <c r="AE11" s="212">
        <v>0</v>
      </c>
      <c r="AF11" s="180">
        <v>10</v>
      </c>
      <c r="AG11" s="212">
        <v>0</v>
      </c>
      <c r="AH11" s="996">
        <f t="shared" ref="AH11:AH16" si="5">L11/J11</f>
        <v>39.866666666666667</v>
      </c>
      <c r="AI11" s="996"/>
      <c r="AJ11" s="997" t="s">
        <v>135</v>
      </c>
      <c r="AK11" s="997"/>
      <c r="AL11" s="993">
        <f t="shared" ref="AL11:AL16" si="6">L11/S11</f>
        <v>16.611111111111111</v>
      </c>
      <c r="AM11" s="993"/>
      <c r="AN11" s="1011">
        <v>0</v>
      </c>
      <c r="AO11" s="995"/>
    </row>
    <row r="12" spans="1:41" ht="21.75" customHeight="1">
      <c r="A12" s="349" t="s">
        <v>319</v>
      </c>
      <c r="B12" s="566">
        <v>1</v>
      </c>
      <c r="C12" s="230" t="s">
        <v>337</v>
      </c>
      <c r="D12" s="179">
        <f t="shared" si="1"/>
        <v>53</v>
      </c>
      <c r="E12" s="230" t="s">
        <v>337</v>
      </c>
      <c r="F12" s="190">
        <v>24</v>
      </c>
      <c r="G12" s="230" t="s">
        <v>337</v>
      </c>
      <c r="H12" s="190">
        <v>29</v>
      </c>
      <c r="I12" s="567" t="s">
        <v>337</v>
      </c>
      <c r="J12" s="568">
        <v>24</v>
      </c>
      <c r="K12" s="567" t="s">
        <v>337</v>
      </c>
      <c r="L12" s="180">
        <v>905</v>
      </c>
      <c r="M12" s="230" t="s">
        <v>337</v>
      </c>
      <c r="N12" s="190">
        <v>246</v>
      </c>
      <c r="O12" s="230" t="s">
        <v>337</v>
      </c>
      <c r="P12" s="190">
        <v>659</v>
      </c>
      <c r="Q12" s="230" t="s">
        <v>337</v>
      </c>
      <c r="R12" s="570"/>
      <c r="S12" s="992">
        <f t="shared" si="2"/>
        <v>68</v>
      </c>
      <c r="T12" s="992"/>
      <c r="U12" s="237">
        <f>W12+Y12</f>
        <v>0</v>
      </c>
      <c r="V12" s="180">
        <v>27</v>
      </c>
      <c r="W12" s="212">
        <v>0</v>
      </c>
      <c r="X12" s="180">
        <v>41</v>
      </c>
      <c r="Y12" s="212">
        <v>0</v>
      </c>
      <c r="Z12" s="212"/>
      <c r="AA12" s="992">
        <f t="shared" si="3"/>
        <v>15</v>
      </c>
      <c r="AB12" s="992"/>
      <c r="AC12" s="237">
        <f t="shared" si="4"/>
        <v>0</v>
      </c>
      <c r="AD12" s="180">
        <v>5</v>
      </c>
      <c r="AE12" s="212">
        <v>0</v>
      </c>
      <c r="AF12" s="180">
        <v>10</v>
      </c>
      <c r="AG12" s="212">
        <v>0</v>
      </c>
      <c r="AH12" s="996">
        <f t="shared" si="5"/>
        <v>37.708333333333336</v>
      </c>
      <c r="AI12" s="996"/>
      <c r="AJ12" s="997" t="s">
        <v>135</v>
      </c>
      <c r="AK12" s="997"/>
      <c r="AL12" s="993">
        <f t="shared" si="6"/>
        <v>13.308823529411764</v>
      </c>
      <c r="AM12" s="993"/>
      <c r="AN12" s="1011">
        <v>0</v>
      </c>
      <c r="AO12" s="995"/>
    </row>
    <row r="13" spans="1:41" ht="21.75" customHeight="1">
      <c r="A13" s="349" t="s">
        <v>320</v>
      </c>
      <c r="B13" s="566">
        <v>1</v>
      </c>
      <c r="C13" s="183">
        <v>1</v>
      </c>
      <c r="D13" s="179">
        <f t="shared" si="1"/>
        <v>27</v>
      </c>
      <c r="E13" s="181">
        <f>G13+I13</f>
        <v>11</v>
      </c>
      <c r="F13" s="190">
        <v>21</v>
      </c>
      <c r="G13" s="181">
        <v>11</v>
      </c>
      <c r="H13" s="190">
        <v>6</v>
      </c>
      <c r="I13" s="567">
        <v>0</v>
      </c>
      <c r="J13" s="568">
        <v>21</v>
      </c>
      <c r="K13" s="191">
        <v>11</v>
      </c>
      <c r="L13" s="180">
        <v>742</v>
      </c>
      <c r="M13" s="181">
        <v>400</v>
      </c>
      <c r="N13" s="190">
        <v>598</v>
      </c>
      <c r="O13" s="181">
        <v>386</v>
      </c>
      <c r="P13" s="190">
        <v>144</v>
      </c>
      <c r="Q13" s="191">
        <v>14</v>
      </c>
      <c r="R13" s="571"/>
      <c r="S13" s="992">
        <f t="shared" si="2"/>
        <v>69</v>
      </c>
      <c r="T13" s="992"/>
      <c r="U13" s="181">
        <v>39</v>
      </c>
      <c r="V13" s="180">
        <v>43</v>
      </c>
      <c r="W13" s="181">
        <v>34</v>
      </c>
      <c r="X13" s="180">
        <v>26</v>
      </c>
      <c r="Y13" s="191">
        <v>5</v>
      </c>
      <c r="Z13" s="181"/>
      <c r="AA13" s="992">
        <f t="shared" si="3"/>
        <v>18</v>
      </c>
      <c r="AB13" s="992"/>
      <c r="AC13" s="181">
        <f t="shared" si="4"/>
        <v>6</v>
      </c>
      <c r="AD13" s="180">
        <v>9</v>
      </c>
      <c r="AE13" s="191">
        <v>4</v>
      </c>
      <c r="AF13" s="180">
        <v>9</v>
      </c>
      <c r="AG13" s="191">
        <v>2</v>
      </c>
      <c r="AH13" s="996">
        <f t="shared" si="5"/>
        <v>35.333333333333336</v>
      </c>
      <c r="AI13" s="996"/>
      <c r="AJ13" s="996">
        <f>M13/K13</f>
        <v>36.363636363636367</v>
      </c>
      <c r="AK13" s="996"/>
      <c r="AL13" s="993">
        <f>L13/S13</f>
        <v>10.753623188405797</v>
      </c>
      <c r="AM13" s="993"/>
      <c r="AN13" s="993">
        <f>M13/U13</f>
        <v>10.256410256410257</v>
      </c>
      <c r="AO13" s="1045"/>
    </row>
    <row r="14" spans="1:41" ht="21.75" customHeight="1">
      <c r="A14" s="349" t="s">
        <v>156</v>
      </c>
      <c r="B14" s="566">
        <v>1</v>
      </c>
      <c r="C14" s="230" t="s">
        <v>337</v>
      </c>
      <c r="D14" s="179">
        <f t="shared" si="1"/>
        <v>52</v>
      </c>
      <c r="E14" s="230" t="s">
        <v>337</v>
      </c>
      <c r="F14" s="190">
        <v>18</v>
      </c>
      <c r="G14" s="230" t="s">
        <v>337</v>
      </c>
      <c r="H14" s="190">
        <v>34</v>
      </c>
      <c r="I14" s="567" t="s">
        <v>337</v>
      </c>
      <c r="J14" s="568">
        <v>18</v>
      </c>
      <c r="K14" s="567" t="s">
        <v>337</v>
      </c>
      <c r="L14" s="180">
        <f>SUM(N14,P14)</f>
        <v>686</v>
      </c>
      <c r="M14" s="230" t="s">
        <v>337</v>
      </c>
      <c r="N14" s="190">
        <v>317</v>
      </c>
      <c r="O14" s="230" t="s">
        <v>337</v>
      </c>
      <c r="P14" s="190">
        <v>369</v>
      </c>
      <c r="Q14" s="230" t="s">
        <v>337</v>
      </c>
      <c r="R14" s="569"/>
      <c r="S14" s="992">
        <f t="shared" si="2"/>
        <v>56</v>
      </c>
      <c r="T14" s="992"/>
      <c r="U14" s="237">
        <f>W14+Y14</f>
        <v>0</v>
      </c>
      <c r="V14" s="180">
        <v>25</v>
      </c>
      <c r="W14" s="212">
        <v>0</v>
      </c>
      <c r="X14" s="180">
        <v>31</v>
      </c>
      <c r="Y14" s="212">
        <v>0</v>
      </c>
      <c r="Z14" s="191"/>
      <c r="AA14" s="992">
        <f t="shared" si="3"/>
        <v>11</v>
      </c>
      <c r="AB14" s="992"/>
      <c r="AC14" s="237">
        <f t="shared" si="4"/>
        <v>0</v>
      </c>
      <c r="AD14" s="180">
        <v>2</v>
      </c>
      <c r="AE14" s="212">
        <v>0</v>
      </c>
      <c r="AF14" s="180">
        <v>9</v>
      </c>
      <c r="AG14" s="212">
        <v>0</v>
      </c>
      <c r="AH14" s="996">
        <f t="shared" si="5"/>
        <v>38.111111111111114</v>
      </c>
      <c r="AI14" s="996"/>
      <c r="AJ14" s="997" t="s">
        <v>135</v>
      </c>
      <c r="AK14" s="997"/>
      <c r="AL14" s="993">
        <f t="shared" si="6"/>
        <v>12.25</v>
      </c>
      <c r="AM14" s="993"/>
      <c r="AN14" s="1011">
        <v>0</v>
      </c>
      <c r="AO14" s="995"/>
    </row>
    <row r="15" spans="1:41" ht="21.75" customHeight="1">
      <c r="A15" s="349" t="s">
        <v>321</v>
      </c>
      <c r="B15" s="566">
        <v>1</v>
      </c>
      <c r="C15" s="230" t="s">
        <v>337</v>
      </c>
      <c r="D15" s="179">
        <f t="shared" si="1"/>
        <v>33</v>
      </c>
      <c r="E15" s="230" t="s">
        <v>337</v>
      </c>
      <c r="F15" s="190">
        <v>21</v>
      </c>
      <c r="G15" s="230" t="s">
        <v>337</v>
      </c>
      <c r="H15" s="190">
        <v>12</v>
      </c>
      <c r="I15" s="567" t="s">
        <v>337</v>
      </c>
      <c r="J15" s="568">
        <v>21</v>
      </c>
      <c r="K15" s="567" t="s">
        <v>337</v>
      </c>
      <c r="L15" s="180">
        <f>SUM(N15,P15)</f>
        <v>791</v>
      </c>
      <c r="M15" s="230" t="s">
        <v>337</v>
      </c>
      <c r="N15" s="190">
        <v>398</v>
      </c>
      <c r="O15" s="230" t="s">
        <v>337</v>
      </c>
      <c r="P15" s="190">
        <v>393</v>
      </c>
      <c r="Q15" s="230" t="s">
        <v>337</v>
      </c>
      <c r="R15" s="570"/>
      <c r="S15" s="992">
        <f t="shared" si="2"/>
        <v>70</v>
      </c>
      <c r="T15" s="992"/>
      <c r="U15" s="237">
        <f>W15+Y15</f>
        <v>0</v>
      </c>
      <c r="V15" s="180">
        <v>42</v>
      </c>
      <c r="W15" s="212">
        <v>0</v>
      </c>
      <c r="X15" s="180">
        <v>28</v>
      </c>
      <c r="Y15" s="212">
        <v>0</v>
      </c>
      <c r="Z15" s="212"/>
      <c r="AA15" s="992">
        <f t="shared" si="3"/>
        <v>17</v>
      </c>
      <c r="AB15" s="992"/>
      <c r="AC15" s="237">
        <f t="shared" si="4"/>
        <v>0</v>
      </c>
      <c r="AD15" s="180">
        <v>15</v>
      </c>
      <c r="AE15" s="212">
        <v>0</v>
      </c>
      <c r="AF15" s="180">
        <v>2</v>
      </c>
      <c r="AG15" s="212">
        <v>0</v>
      </c>
      <c r="AH15" s="996">
        <f t="shared" si="5"/>
        <v>37.666666666666664</v>
      </c>
      <c r="AI15" s="996"/>
      <c r="AJ15" s="997" t="s">
        <v>135</v>
      </c>
      <c r="AK15" s="997"/>
      <c r="AL15" s="993">
        <f t="shared" si="6"/>
        <v>11.3</v>
      </c>
      <c r="AM15" s="993"/>
      <c r="AN15" s="994">
        <v>0</v>
      </c>
      <c r="AO15" s="995"/>
    </row>
    <row r="16" spans="1:41" ht="21.75" customHeight="1" thickBot="1">
      <c r="A16" s="393" t="s">
        <v>322</v>
      </c>
      <c r="B16" s="572">
        <v>1</v>
      </c>
      <c r="C16" s="573" t="s">
        <v>337</v>
      </c>
      <c r="D16" s="574">
        <f t="shared" si="1"/>
        <v>30</v>
      </c>
      <c r="E16" s="573" t="s">
        <v>337</v>
      </c>
      <c r="F16" s="575">
        <v>15</v>
      </c>
      <c r="G16" s="573" t="s">
        <v>337</v>
      </c>
      <c r="H16" s="575">
        <v>15</v>
      </c>
      <c r="I16" s="576" t="s">
        <v>337</v>
      </c>
      <c r="J16" s="577">
        <v>15</v>
      </c>
      <c r="K16" s="576" t="s">
        <v>337</v>
      </c>
      <c r="L16" s="578">
        <f>SUM(N16,P16)</f>
        <v>653</v>
      </c>
      <c r="M16" s="573" t="s">
        <v>337</v>
      </c>
      <c r="N16" s="575">
        <v>359</v>
      </c>
      <c r="O16" s="573" t="s">
        <v>337</v>
      </c>
      <c r="P16" s="575">
        <v>294</v>
      </c>
      <c r="Q16" s="573" t="s">
        <v>337</v>
      </c>
      <c r="R16" s="579"/>
      <c r="S16" s="1002">
        <f t="shared" si="2"/>
        <v>31</v>
      </c>
      <c r="T16" s="1002"/>
      <c r="U16" s="580">
        <f>W16+Y16</f>
        <v>0</v>
      </c>
      <c r="V16" s="578">
        <v>25</v>
      </c>
      <c r="W16" s="238">
        <v>0</v>
      </c>
      <c r="X16" s="578">
        <v>6</v>
      </c>
      <c r="Y16" s="238">
        <v>0</v>
      </c>
      <c r="Z16" s="581"/>
      <c r="AA16" s="1002">
        <f t="shared" si="3"/>
        <v>4</v>
      </c>
      <c r="AB16" s="1002"/>
      <c r="AC16" s="580">
        <f t="shared" si="4"/>
        <v>0</v>
      </c>
      <c r="AD16" s="578">
        <v>1</v>
      </c>
      <c r="AE16" s="238">
        <v>0</v>
      </c>
      <c r="AF16" s="578">
        <v>3</v>
      </c>
      <c r="AG16" s="238">
        <v>0</v>
      </c>
      <c r="AH16" s="1009">
        <f t="shared" si="5"/>
        <v>43.533333333333331</v>
      </c>
      <c r="AI16" s="1009"/>
      <c r="AJ16" s="1010" t="s">
        <v>135</v>
      </c>
      <c r="AK16" s="1010"/>
      <c r="AL16" s="1003">
        <f t="shared" si="6"/>
        <v>21.06451612903226</v>
      </c>
      <c r="AM16" s="1003"/>
      <c r="AN16" s="1007">
        <v>0</v>
      </c>
      <c r="AO16" s="1008"/>
    </row>
    <row r="17" spans="1:41" ht="15" customHeight="1">
      <c r="A17" s="2" t="s">
        <v>157</v>
      </c>
      <c r="B17" s="2"/>
      <c r="C17" s="2"/>
      <c r="D17" s="2"/>
      <c r="E17" s="20"/>
      <c r="F17" s="2"/>
      <c r="G17" s="2"/>
      <c r="H17" s="2"/>
      <c r="I17" s="2"/>
      <c r="J17" s="2"/>
      <c r="K17" s="2"/>
      <c r="L17" s="2"/>
      <c r="M17" s="2"/>
      <c r="N17" s="2"/>
      <c r="O17" s="2"/>
      <c r="P17" s="2"/>
      <c r="Q17" s="2"/>
      <c r="R17" s="2"/>
      <c r="S17" s="68"/>
      <c r="T17" s="68"/>
      <c r="U17" s="68"/>
      <c r="V17" s="68"/>
      <c r="W17" s="68"/>
      <c r="X17" s="68"/>
      <c r="Y17" s="68"/>
      <c r="Z17" s="68"/>
      <c r="AA17" s="68"/>
      <c r="AB17" s="68"/>
      <c r="AC17" s="68"/>
      <c r="AD17" s="68"/>
      <c r="AE17" s="68"/>
      <c r="AF17" s="68"/>
      <c r="AG17" s="68"/>
      <c r="AH17" s="68"/>
      <c r="AI17" s="68"/>
      <c r="AJ17" s="68"/>
      <c r="AK17" s="67"/>
      <c r="AM17" s="68"/>
      <c r="AN17" s="68"/>
      <c r="AO17" s="3" t="s">
        <v>158</v>
      </c>
    </row>
    <row r="18" spans="1:41" ht="15" customHeight="1">
      <c r="A18" s="2" t="s">
        <v>159</v>
      </c>
      <c r="B18" s="2"/>
      <c r="C18" s="2"/>
      <c r="D18" s="2"/>
      <c r="E18" s="90"/>
      <c r="F18" s="2"/>
      <c r="G18" s="2"/>
      <c r="H18" s="2"/>
      <c r="I18" s="2"/>
      <c r="J18" s="2"/>
      <c r="K18" s="2"/>
      <c r="L18" s="2"/>
      <c r="M18" s="2"/>
      <c r="N18" s="2"/>
      <c r="O18" s="2"/>
      <c r="P18" s="2"/>
      <c r="Q18" s="2"/>
      <c r="R18" s="2"/>
      <c r="S18" s="68"/>
      <c r="T18" s="68"/>
      <c r="U18" s="68"/>
      <c r="V18" s="68"/>
      <c r="W18" s="68"/>
      <c r="X18" s="68"/>
      <c r="Y18" s="68"/>
      <c r="Z18" s="68"/>
      <c r="AA18" s="68"/>
      <c r="AB18" s="68"/>
      <c r="AC18" s="68"/>
      <c r="AD18" s="68"/>
      <c r="AE18" s="68"/>
      <c r="AF18" s="68"/>
      <c r="AG18" s="68"/>
      <c r="AH18" s="68"/>
      <c r="AI18" s="68"/>
      <c r="AJ18" s="68"/>
      <c r="AK18" s="68"/>
      <c r="AL18" s="68"/>
      <c r="AM18" s="68"/>
      <c r="AN18" s="68"/>
      <c r="AO18" s="91"/>
    </row>
    <row r="19" spans="1:41" ht="12" customHeight="1">
      <c r="A19" s="2"/>
      <c r="B19" s="2"/>
      <c r="C19" s="2"/>
      <c r="D19" s="2"/>
      <c r="E19" s="20"/>
      <c r="F19" s="2"/>
      <c r="G19" s="2"/>
      <c r="H19" s="2"/>
      <c r="I19" s="2"/>
      <c r="J19" s="2"/>
      <c r="K19" s="2"/>
      <c r="L19" s="2"/>
      <c r="M19" s="2"/>
      <c r="N19" s="2"/>
      <c r="O19" s="2"/>
      <c r="P19" s="2"/>
      <c r="Q19" s="2"/>
      <c r="R19" s="2"/>
      <c r="S19" s="68"/>
      <c r="T19" s="68"/>
      <c r="U19" s="68"/>
      <c r="V19" s="68"/>
      <c r="W19" s="68"/>
      <c r="X19" s="68"/>
      <c r="Y19" s="68"/>
      <c r="Z19" s="68"/>
      <c r="AA19" s="68"/>
      <c r="AB19" s="68"/>
      <c r="AC19" s="68"/>
      <c r="AD19" s="68"/>
      <c r="AE19" s="68"/>
      <c r="AF19" s="68"/>
      <c r="AG19" s="68"/>
      <c r="AH19" s="68"/>
      <c r="AI19" s="68"/>
      <c r="AJ19" s="68"/>
      <c r="AK19" s="68"/>
      <c r="AL19" s="68"/>
      <c r="AM19" s="68"/>
      <c r="AN19" s="68"/>
      <c r="AO19" s="91"/>
    </row>
    <row r="20" spans="1:41" ht="15" customHeight="1" thickBot="1">
      <c r="A20" s="2" t="s">
        <v>160</v>
      </c>
      <c r="B20" s="2"/>
      <c r="C20" s="2"/>
      <c r="D20" s="2"/>
      <c r="E20" s="2"/>
      <c r="F20" s="2"/>
      <c r="G20" s="2"/>
      <c r="H20" s="2"/>
      <c r="I20" s="2"/>
      <c r="J20" s="2"/>
      <c r="K20" s="2"/>
      <c r="L20" s="2"/>
      <c r="M20" s="2"/>
      <c r="N20" s="2"/>
      <c r="O20" s="2"/>
      <c r="P20" s="2"/>
      <c r="Q20" s="2"/>
      <c r="R20" s="2"/>
      <c r="S20" s="68"/>
      <c r="T20" s="68"/>
      <c r="U20" s="68"/>
      <c r="V20" s="68"/>
      <c r="W20" s="68"/>
      <c r="X20" s="68"/>
      <c r="Y20" s="68"/>
      <c r="Z20" s="68"/>
      <c r="AA20" s="68"/>
      <c r="AB20" s="68"/>
      <c r="AC20" s="68"/>
      <c r="AD20" s="68"/>
      <c r="AE20" s="68"/>
      <c r="AF20" s="68"/>
      <c r="AG20" s="68"/>
      <c r="AH20" s="68"/>
      <c r="AI20" s="68"/>
      <c r="AJ20" s="68"/>
      <c r="AL20" s="68"/>
      <c r="AM20" s="68"/>
      <c r="AN20" s="68"/>
      <c r="AO20" s="3" t="s">
        <v>87</v>
      </c>
    </row>
    <row r="21" spans="1:41" ht="18" customHeight="1" thickBot="1">
      <c r="A21" s="987" t="s">
        <v>362</v>
      </c>
      <c r="B21" s="744" t="s">
        <v>161</v>
      </c>
      <c r="C21" s="744"/>
      <c r="D21" s="744"/>
      <c r="E21" s="744"/>
      <c r="F21" s="744"/>
      <c r="G21" s="744"/>
      <c r="H21" s="744"/>
      <c r="I21" s="744"/>
      <c r="J21" s="712" t="s">
        <v>139</v>
      </c>
      <c r="K21" s="712"/>
      <c r="L21" s="712"/>
      <c r="M21" s="712"/>
      <c r="N21" s="712"/>
      <c r="O21" s="712"/>
      <c r="P21" s="712"/>
      <c r="Q21" s="712"/>
      <c r="R21" s="1000" t="s">
        <v>162</v>
      </c>
      <c r="S21" s="1000"/>
      <c r="T21" s="1000"/>
      <c r="U21" s="1000"/>
      <c r="V21" s="1000"/>
      <c r="W21" s="1000"/>
      <c r="X21" s="1000"/>
      <c r="Y21" s="1000"/>
      <c r="Z21" s="988" t="s">
        <v>163</v>
      </c>
      <c r="AA21" s="988"/>
      <c r="AB21" s="988"/>
      <c r="AC21" s="988"/>
      <c r="AD21" s="988"/>
      <c r="AE21" s="988"/>
      <c r="AF21" s="988"/>
      <c r="AG21" s="988"/>
      <c r="AH21" s="1004" t="s">
        <v>164</v>
      </c>
      <c r="AI21" s="1004"/>
      <c r="AJ21" s="1004"/>
      <c r="AK21" s="1004"/>
      <c r="AL21" s="1004"/>
      <c r="AM21" s="1004"/>
      <c r="AN21" s="1004"/>
      <c r="AO21" s="1005"/>
    </row>
    <row r="22" spans="1:41" ht="18" customHeight="1">
      <c r="A22" s="711"/>
      <c r="B22" s="720" t="s">
        <v>53</v>
      </c>
      <c r="C22" s="720"/>
      <c r="D22" s="904" t="s">
        <v>95</v>
      </c>
      <c r="E22" s="904"/>
      <c r="F22" s="720" t="s">
        <v>55</v>
      </c>
      <c r="G22" s="720"/>
      <c r="H22" s="720" t="s">
        <v>56</v>
      </c>
      <c r="I22" s="720"/>
      <c r="J22" s="720" t="s">
        <v>53</v>
      </c>
      <c r="K22" s="720"/>
      <c r="L22" s="904" t="s">
        <v>95</v>
      </c>
      <c r="M22" s="904"/>
      <c r="N22" s="720" t="s">
        <v>55</v>
      </c>
      <c r="O22" s="720"/>
      <c r="P22" s="720" t="s">
        <v>56</v>
      </c>
      <c r="Q22" s="720"/>
      <c r="R22" s="1001" t="s">
        <v>53</v>
      </c>
      <c r="S22" s="1001"/>
      <c r="T22" s="904" t="s">
        <v>95</v>
      </c>
      <c r="U22" s="904"/>
      <c r="V22" s="904" t="s">
        <v>55</v>
      </c>
      <c r="W22" s="904"/>
      <c r="X22" s="904" t="s">
        <v>56</v>
      </c>
      <c r="Y22" s="904"/>
      <c r="Z22" s="904" t="s">
        <v>53</v>
      </c>
      <c r="AA22" s="904"/>
      <c r="AB22" s="904" t="s">
        <v>95</v>
      </c>
      <c r="AC22" s="904"/>
      <c r="AD22" s="904" t="s">
        <v>55</v>
      </c>
      <c r="AE22" s="904"/>
      <c r="AF22" s="904" t="s">
        <v>56</v>
      </c>
      <c r="AG22" s="904"/>
      <c r="AH22" s="904" t="s">
        <v>53</v>
      </c>
      <c r="AI22" s="904"/>
      <c r="AJ22" s="904" t="s">
        <v>95</v>
      </c>
      <c r="AK22" s="904"/>
      <c r="AL22" s="904" t="s">
        <v>55</v>
      </c>
      <c r="AM22" s="904"/>
      <c r="AN22" s="998" t="s">
        <v>56</v>
      </c>
      <c r="AO22" s="999"/>
    </row>
    <row r="23" spans="1:41" ht="17.100000000000001" customHeight="1">
      <c r="A23" s="322" t="s">
        <v>352</v>
      </c>
      <c r="B23" s="333">
        <v>130</v>
      </c>
      <c r="C23" s="192">
        <v>-8</v>
      </c>
      <c r="D23" s="193">
        <v>4979</v>
      </c>
      <c r="E23" s="194">
        <v>-250</v>
      </c>
      <c r="F23" s="193">
        <v>2345</v>
      </c>
      <c r="G23" s="181">
        <v>241</v>
      </c>
      <c r="H23" s="190">
        <v>2634</v>
      </c>
      <c r="I23" s="194">
        <v>-9</v>
      </c>
      <c r="J23" s="195">
        <v>43</v>
      </c>
      <c r="K23" s="191">
        <v>2</v>
      </c>
      <c r="L23" s="193">
        <v>1651</v>
      </c>
      <c r="M23" s="194">
        <v>-68</v>
      </c>
      <c r="N23" s="180">
        <v>756</v>
      </c>
      <c r="O23" s="194">
        <v>-64</v>
      </c>
      <c r="P23" s="180">
        <v>895</v>
      </c>
      <c r="Q23" s="194">
        <v>-4</v>
      </c>
      <c r="R23" s="367">
        <v>43</v>
      </c>
      <c r="S23" s="363">
        <v>2</v>
      </c>
      <c r="T23" s="193">
        <f t="shared" ref="T23:U26" si="7">SUM(V23,X23)</f>
        <v>1732</v>
      </c>
      <c r="U23" s="181">
        <f t="shared" si="7"/>
        <v>67</v>
      </c>
      <c r="V23" s="367">
        <v>828</v>
      </c>
      <c r="W23" s="363">
        <v>66</v>
      </c>
      <c r="X23" s="367">
        <v>904</v>
      </c>
      <c r="Y23" s="363">
        <v>1</v>
      </c>
      <c r="Z23" s="367">
        <v>44</v>
      </c>
      <c r="AA23" s="363">
        <v>2</v>
      </c>
      <c r="AB23" s="193">
        <f t="shared" ref="AB23:AC26" si="8">SUM(AD23,AF23)</f>
        <v>1595</v>
      </c>
      <c r="AC23" s="181">
        <f t="shared" si="8"/>
        <v>67</v>
      </c>
      <c r="AD23" s="367">
        <v>761</v>
      </c>
      <c r="AE23" s="363">
        <v>65</v>
      </c>
      <c r="AF23" s="367">
        <v>834</v>
      </c>
      <c r="AG23" s="363">
        <v>2</v>
      </c>
      <c r="AH23" s="370">
        <v>1</v>
      </c>
      <c r="AI23" s="363">
        <v>2</v>
      </c>
      <c r="AJ23" s="600">
        <f t="shared" ref="AJ23:AK26" si="9">SUM(AL23,AN23)</f>
        <v>2</v>
      </c>
      <c r="AK23" s="181">
        <f t="shared" si="9"/>
        <v>48</v>
      </c>
      <c r="AL23" s="372">
        <v>1</v>
      </c>
      <c r="AM23" s="363">
        <v>46</v>
      </c>
      <c r="AN23" s="372">
        <v>1</v>
      </c>
      <c r="AO23" s="373">
        <v>2</v>
      </c>
    </row>
    <row r="24" spans="1:41" ht="17.100000000000001" customHeight="1">
      <c r="A24" s="154">
        <v>21</v>
      </c>
      <c r="B24" s="196">
        <v>130</v>
      </c>
      <c r="C24" s="192">
        <v>-8</v>
      </c>
      <c r="D24" s="197">
        <v>4973</v>
      </c>
      <c r="E24" s="178">
        <v>-273</v>
      </c>
      <c r="F24" s="197">
        <v>2346</v>
      </c>
      <c r="G24" s="198">
        <v>-266</v>
      </c>
      <c r="H24" s="197">
        <v>2627</v>
      </c>
      <c r="I24" s="198">
        <v>-7</v>
      </c>
      <c r="J24" s="195">
        <v>43</v>
      </c>
      <c r="K24" s="191">
        <v>2</v>
      </c>
      <c r="L24" s="179">
        <v>1680</v>
      </c>
      <c r="M24" s="198">
        <v>-77</v>
      </c>
      <c r="N24" s="199">
        <v>811</v>
      </c>
      <c r="O24" s="198">
        <v>-75</v>
      </c>
      <c r="P24" s="199">
        <v>869</v>
      </c>
      <c r="Q24" s="198">
        <v>-2</v>
      </c>
      <c r="R24" s="366">
        <v>43</v>
      </c>
      <c r="S24" s="365">
        <v>2</v>
      </c>
      <c r="T24" s="210">
        <f t="shared" si="7"/>
        <v>1633</v>
      </c>
      <c r="U24" s="181">
        <f t="shared" si="7"/>
        <v>77</v>
      </c>
      <c r="V24" s="368">
        <v>746</v>
      </c>
      <c r="W24" s="363">
        <v>74</v>
      </c>
      <c r="X24" s="368">
        <v>887</v>
      </c>
      <c r="Y24" s="365">
        <v>3</v>
      </c>
      <c r="Z24" s="368">
        <v>44</v>
      </c>
      <c r="AA24" s="369">
        <v>-2</v>
      </c>
      <c r="AB24" s="179">
        <f t="shared" si="8"/>
        <v>1660</v>
      </c>
      <c r="AC24" s="181">
        <f t="shared" si="8"/>
        <v>62</v>
      </c>
      <c r="AD24" s="368">
        <v>789</v>
      </c>
      <c r="AE24" s="363">
        <v>61</v>
      </c>
      <c r="AF24" s="364">
        <v>871</v>
      </c>
      <c r="AG24" s="365">
        <v>1</v>
      </c>
      <c r="AH24" s="371">
        <v>0</v>
      </c>
      <c r="AI24" s="363">
        <v>2</v>
      </c>
      <c r="AJ24" s="239">
        <f t="shared" si="9"/>
        <v>0</v>
      </c>
      <c r="AK24" s="181">
        <f t="shared" si="9"/>
        <v>48</v>
      </c>
      <c r="AL24" s="371">
        <v>0</v>
      </c>
      <c r="AM24" s="363">
        <v>46</v>
      </c>
      <c r="AN24" s="371">
        <v>0</v>
      </c>
      <c r="AO24" s="373">
        <v>2</v>
      </c>
    </row>
    <row r="25" spans="1:41" s="93" customFormat="1" ht="17.100000000000001" customHeight="1">
      <c r="A25" s="154">
        <v>22</v>
      </c>
      <c r="B25" s="196">
        <v>129</v>
      </c>
      <c r="C25" s="192">
        <v>-9</v>
      </c>
      <c r="D25" s="197">
        <v>4927</v>
      </c>
      <c r="E25" s="178">
        <v>-316</v>
      </c>
      <c r="F25" s="197">
        <v>2350</v>
      </c>
      <c r="G25" s="198">
        <v>-310</v>
      </c>
      <c r="H25" s="197">
        <v>2577</v>
      </c>
      <c r="I25" s="198">
        <v>-6</v>
      </c>
      <c r="J25" s="195">
        <v>43</v>
      </c>
      <c r="K25" s="191">
        <v>3</v>
      </c>
      <c r="L25" s="179">
        <v>1678</v>
      </c>
      <c r="M25" s="198">
        <v>-103</v>
      </c>
      <c r="N25" s="199">
        <v>828</v>
      </c>
      <c r="O25" s="198">
        <v>-102</v>
      </c>
      <c r="P25" s="199">
        <v>850</v>
      </c>
      <c r="Q25" s="198">
        <v>-1</v>
      </c>
      <c r="R25" s="366">
        <v>43</v>
      </c>
      <c r="S25" s="365">
        <v>2</v>
      </c>
      <c r="T25" s="210">
        <f t="shared" si="7"/>
        <v>1663</v>
      </c>
      <c r="U25" s="181">
        <f t="shared" si="7"/>
        <v>89</v>
      </c>
      <c r="V25" s="368">
        <v>799</v>
      </c>
      <c r="W25" s="363">
        <v>88</v>
      </c>
      <c r="X25" s="368">
        <v>864</v>
      </c>
      <c r="Y25" s="365">
        <v>1</v>
      </c>
      <c r="Z25" s="368">
        <v>43</v>
      </c>
      <c r="AA25" s="369">
        <v>-2</v>
      </c>
      <c r="AB25" s="179">
        <f t="shared" si="8"/>
        <v>1586</v>
      </c>
      <c r="AC25" s="181">
        <f t="shared" si="8"/>
        <v>54</v>
      </c>
      <c r="AD25" s="368">
        <v>723</v>
      </c>
      <c r="AE25" s="363">
        <v>51</v>
      </c>
      <c r="AF25" s="364">
        <v>863</v>
      </c>
      <c r="AG25" s="365">
        <v>3</v>
      </c>
      <c r="AH25" s="371">
        <v>0</v>
      </c>
      <c r="AI25" s="363">
        <v>2</v>
      </c>
      <c r="AJ25" s="239">
        <f t="shared" si="9"/>
        <v>0</v>
      </c>
      <c r="AK25" s="181">
        <f t="shared" si="9"/>
        <v>70</v>
      </c>
      <c r="AL25" s="371">
        <v>0</v>
      </c>
      <c r="AM25" s="363">
        <v>69</v>
      </c>
      <c r="AN25" s="371">
        <v>0</v>
      </c>
      <c r="AO25" s="373">
        <v>1</v>
      </c>
    </row>
    <row r="26" spans="1:41" s="93" customFormat="1" ht="17.100000000000001" customHeight="1">
      <c r="A26" s="318">
        <v>23</v>
      </c>
      <c r="B26" s="196">
        <v>129</v>
      </c>
      <c r="C26" s="192">
        <v>-10</v>
      </c>
      <c r="D26" s="197">
        <v>4937</v>
      </c>
      <c r="E26" s="178">
        <v>-376</v>
      </c>
      <c r="F26" s="197">
        <v>2413</v>
      </c>
      <c r="G26" s="198">
        <v>-366</v>
      </c>
      <c r="H26" s="197">
        <v>2524</v>
      </c>
      <c r="I26" s="198">
        <v>-10</v>
      </c>
      <c r="J26" s="195">
        <v>43</v>
      </c>
      <c r="K26" s="191">
        <v>3</v>
      </c>
      <c r="L26" s="179">
        <v>1670</v>
      </c>
      <c r="M26" s="198">
        <v>-112</v>
      </c>
      <c r="N26" s="199">
        <v>826</v>
      </c>
      <c r="O26" s="198">
        <v>-108</v>
      </c>
      <c r="P26" s="199">
        <v>844</v>
      </c>
      <c r="Q26" s="198">
        <v>-4</v>
      </c>
      <c r="R26" s="366">
        <v>43</v>
      </c>
      <c r="S26" s="365">
        <v>3</v>
      </c>
      <c r="T26" s="210">
        <f t="shared" si="7"/>
        <v>1650</v>
      </c>
      <c r="U26" s="181">
        <f t="shared" si="7"/>
        <v>116</v>
      </c>
      <c r="V26" s="368">
        <v>813</v>
      </c>
      <c r="W26" s="363">
        <v>114</v>
      </c>
      <c r="X26" s="368">
        <v>837</v>
      </c>
      <c r="Y26" s="365">
        <v>2</v>
      </c>
      <c r="Z26" s="368">
        <v>43</v>
      </c>
      <c r="AA26" s="369">
        <v>-2</v>
      </c>
      <c r="AB26" s="179">
        <f t="shared" si="8"/>
        <v>1617</v>
      </c>
      <c r="AC26" s="181">
        <f t="shared" si="8"/>
        <v>68</v>
      </c>
      <c r="AD26" s="368">
        <v>774</v>
      </c>
      <c r="AE26" s="363">
        <v>67</v>
      </c>
      <c r="AF26" s="364">
        <v>843</v>
      </c>
      <c r="AG26" s="365">
        <v>1</v>
      </c>
      <c r="AH26" s="371">
        <v>0</v>
      </c>
      <c r="AI26" s="363">
        <v>2</v>
      </c>
      <c r="AJ26" s="239">
        <f t="shared" si="9"/>
        <v>0</v>
      </c>
      <c r="AK26" s="181">
        <f t="shared" si="9"/>
        <v>80</v>
      </c>
      <c r="AL26" s="371">
        <v>0</v>
      </c>
      <c r="AM26" s="363">
        <v>77</v>
      </c>
      <c r="AN26" s="371">
        <v>0</v>
      </c>
      <c r="AO26" s="373">
        <v>3</v>
      </c>
    </row>
    <row r="27" spans="1:41" s="93" customFormat="1" ht="17.100000000000001" customHeight="1">
      <c r="A27" s="356">
        <v>24</v>
      </c>
      <c r="B27" s="184">
        <f t="shared" ref="B27:AO27" si="10">SUM(B29:B34)</f>
        <v>129</v>
      </c>
      <c r="C27" s="200">
        <v>10</v>
      </c>
      <c r="D27" s="582">
        <f t="shared" si="10"/>
        <v>4973</v>
      </c>
      <c r="E27" s="583">
        <f t="shared" si="10"/>
        <v>400</v>
      </c>
      <c r="F27" s="582">
        <f t="shared" si="10"/>
        <v>2470</v>
      </c>
      <c r="G27" s="583">
        <f t="shared" si="10"/>
        <v>386</v>
      </c>
      <c r="H27" s="582">
        <f t="shared" si="10"/>
        <v>2503</v>
      </c>
      <c r="I27" s="583">
        <f t="shared" si="10"/>
        <v>14</v>
      </c>
      <c r="J27" s="201">
        <f t="shared" si="10"/>
        <v>43</v>
      </c>
      <c r="K27" s="186">
        <f t="shared" si="10"/>
        <v>3</v>
      </c>
      <c r="L27" s="582">
        <f t="shared" si="10"/>
        <v>1740</v>
      </c>
      <c r="M27" s="583">
        <f t="shared" si="10"/>
        <v>92</v>
      </c>
      <c r="N27" s="582">
        <f t="shared" si="10"/>
        <v>888</v>
      </c>
      <c r="O27" s="583">
        <f t="shared" si="10"/>
        <v>87</v>
      </c>
      <c r="P27" s="582">
        <f t="shared" si="10"/>
        <v>852</v>
      </c>
      <c r="Q27" s="583">
        <f t="shared" si="10"/>
        <v>5</v>
      </c>
      <c r="R27" s="201">
        <f t="shared" si="10"/>
        <v>43</v>
      </c>
      <c r="S27" s="186">
        <f t="shared" si="10"/>
        <v>3</v>
      </c>
      <c r="T27" s="582">
        <f t="shared" si="10"/>
        <v>1646</v>
      </c>
      <c r="U27" s="583">
        <f t="shared" si="10"/>
        <v>25</v>
      </c>
      <c r="V27" s="201">
        <f t="shared" si="10"/>
        <v>812</v>
      </c>
      <c r="W27" s="186">
        <f t="shared" si="10"/>
        <v>121</v>
      </c>
      <c r="X27" s="201">
        <f t="shared" si="10"/>
        <v>834</v>
      </c>
      <c r="Y27" s="186">
        <f t="shared" si="10"/>
        <v>4</v>
      </c>
      <c r="Z27" s="201">
        <f t="shared" si="10"/>
        <v>43</v>
      </c>
      <c r="AA27" s="186">
        <f t="shared" si="10"/>
        <v>3</v>
      </c>
      <c r="AB27" s="582">
        <f t="shared" si="10"/>
        <v>1587</v>
      </c>
      <c r="AC27" s="583">
        <v>68</v>
      </c>
      <c r="AD27" s="201">
        <f t="shared" si="10"/>
        <v>770</v>
      </c>
      <c r="AE27" s="186">
        <f t="shared" si="10"/>
        <v>100</v>
      </c>
      <c r="AF27" s="201">
        <f t="shared" si="10"/>
        <v>817</v>
      </c>
      <c r="AG27" s="186">
        <f t="shared" si="10"/>
        <v>2</v>
      </c>
      <c r="AH27" s="240">
        <f t="shared" si="10"/>
        <v>0</v>
      </c>
      <c r="AI27" s="186">
        <f t="shared" si="10"/>
        <v>2</v>
      </c>
      <c r="AJ27" s="239">
        <v>0</v>
      </c>
      <c r="AK27" s="186">
        <f t="shared" si="10"/>
        <v>81</v>
      </c>
      <c r="AL27" s="239">
        <v>0</v>
      </c>
      <c r="AM27" s="186">
        <f t="shared" si="10"/>
        <v>78</v>
      </c>
      <c r="AN27" s="239">
        <v>0</v>
      </c>
      <c r="AO27" s="584">
        <f t="shared" si="10"/>
        <v>3</v>
      </c>
    </row>
    <row r="28" spans="1:41" ht="9" customHeight="1">
      <c r="A28" s="159"/>
      <c r="B28" s="184"/>
      <c r="C28" s="202"/>
      <c r="D28" s="187"/>
      <c r="E28" s="203"/>
      <c r="F28" s="187"/>
      <c r="G28" s="203"/>
      <c r="H28" s="204"/>
      <c r="I28" s="203"/>
      <c r="J28" s="205"/>
      <c r="K28" s="203"/>
      <c r="L28" s="187"/>
      <c r="M28" s="203"/>
      <c r="N28" s="187"/>
      <c r="O28" s="203"/>
      <c r="P28" s="187"/>
      <c r="Q28" s="203"/>
      <c r="R28" s="201"/>
      <c r="S28" s="186"/>
      <c r="T28" s="187"/>
      <c r="U28" s="186"/>
      <c r="V28" s="201"/>
      <c r="W28" s="186"/>
      <c r="X28" s="201"/>
      <c r="Y28" s="186"/>
      <c r="Z28" s="201"/>
      <c r="AA28" s="211"/>
      <c r="AB28" s="187"/>
      <c r="AC28" s="186"/>
      <c r="AD28" s="201"/>
      <c r="AE28" s="203"/>
      <c r="AF28" s="201"/>
      <c r="AG28" s="186"/>
      <c r="AH28" s="240"/>
      <c r="AI28" s="186"/>
      <c r="AJ28" s="240"/>
      <c r="AK28" s="186"/>
      <c r="AL28" s="241"/>
      <c r="AM28" s="200"/>
      <c r="AN28" s="241"/>
      <c r="AO28" s="358"/>
    </row>
    <row r="29" spans="1:41" s="92" customFormat="1" ht="21" customHeight="1">
      <c r="A29" s="350" t="s">
        <v>155</v>
      </c>
      <c r="B29" s="195">
        <v>30</v>
      </c>
      <c r="C29" s="230" t="s">
        <v>323</v>
      </c>
      <c r="D29" s="193">
        <f t="shared" ref="D29:D34" si="11">SUM(F29,H29)</f>
        <v>1196</v>
      </c>
      <c r="E29" s="230" t="s">
        <v>323</v>
      </c>
      <c r="F29" s="195">
        <v>552</v>
      </c>
      <c r="G29" s="230" t="s">
        <v>323</v>
      </c>
      <c r="H29" s="195">
        <v>644</v>
      </c>
      <c r="I29" s="230" t="s">
        <v>323</v>
      </c>
      <c r="J29" s="195">
        <v>10</v>
      </c>
      <c r="K29" s="230" t="s">
        <v>323</v>
      </c>
      <c r="L29" s="180">
        <f t="shared" ref="L29:L34" si="12">SUM(N29,P29)</f>
        <v>400</v>
      </c>
      <c r="M29" s="230" t="s">
        <v>323</v>
      </c>
      <c r="N29" s="180">
        <v>196</v>
      </c>
      <c r="O29" s="230" t="s">
        <v>323</v>
      </c>
      <c r="P29" s="180">
        <v>204</v>
      </c>
      <c r="Q29" s="230" t="s">
        <v>323</v>
      </c>
      <c r="R29" s="195">
        <v>10</v>
      </c>
      <c r="S29" s="236" t="s">
        <v>318</v>
      </c>
      <c r="T29" s="195">
        <f t="shared" ref="T29:T34" si="13">SUM(V29,X29)</f>
        <v>402</v>
      </c>
      <c r="U29" s="236" t="s">
        <v>318</v>
      </c>
      <c r="V29" s="195">
        <v>179</v>
      </c>
      <c r="W29" s="236" t="s">
        <v>318</v>
      </c>
      <c r="X29" s="195">
        <v>223</v>
      </c>
      <c r="Y29" s="236" t="s">
        <v>318</v>
      </c>
      <c r="Z29" s="195">
        <v>10</v>
      </c>
      <c r="AA29" s="212">
        <v>0</v>
      </c>
      <c r="AB29" s="195">
        <f t="shared" ref="AB29:AB34" si="14">SUM(AD29,AF29)</f>
        <v>394</v>
      </c>
      <c r="AC29" s="236" t="s">
        <v>318</v>
      </c>
      <c r="AD29" s="195">
        <v>177</v>
      </c>
      <c r="AE29" s="236" t="s">
        <v>318</v>
      </c>
      <c r="AF29" s="195">
        <v>217</v>
      </c>
      <c r="AG29" s="236" t="s">
        <v>318</v>
      </c>
      <c r="AH29" s="239">
        <v>0</v>
      </c>
      <c r="AI29" s="236" t="s">
        <v>318</v>
      </c>
      <c r="AJ29" s="239">
        <v>0</v>
      </c>
      <c r="AK29" s="236" t="s">
        <v>318</v>
      </c>
      <c r="AL29" s="239">
        <v>0</v>
      </c>
      <c r="AM29" s="236" t="s">
        <v>318</v>
      </c>
      <c r="AN29" s="239">
        <v>0</v>
      </c>
      <c r="AO29" s="585" t="s">
        <v>318</v>
      </c>
    </row>
    <row r="30" spans="1:41" s="92" customFormat="1" ht="21" customHeight="1">
      <c r="A30" s="350" t="s">
        <v>319</v>
      </c>
      <c r="B30" s="195">
        <v>24</v>
      </c>
      <c r="C30" s="230" t="s">
        <v>323</v>
      </c>
      <c r="D30" s="193">
        <v>905</v>
      </c>
      <c r="E30" s="230" t="s">
        <v>323</v>
      </c>
      <c r="F30" s="195">
        <v>246</v>
      </c>
      <c r="G30" s="230" t="s">
        <v>323</v>
      </c>
      <c r="H30" s="195">
        <v>659</v>
      </c>
      <c r="I30" s="230" t="s">
        <v>323</v>
      </c>
      <c r="J30" s="195">
        <v>8</v>
      </c>
      <c r="K30" s="230" t="s">
        <v>323</v>
      </c>
      <c r="L30" s="180">
        <v>328</v>
      </c>
      <c r="M30" s="230" t="s">
        <v>323</v>
      </c>
      <c r="N30" s="180">
        <v>98</v>
      </c>
      <c r="O30" s="230" t="s">
        <v>323</v>
      </c>
      <c r="P30" s="180">
        <v>230</v>
      </c>
      <c r="Q30" s="230" t="s">
        <v>323</v>
      </c>
      <c r="R30" s="195">
        <v>8</v>
      </c>
      <c r="S30" s="236" t="s">
        <v>318</v>
      </c>
      <c r="T30" s="195">
        <f t="shared" si="13"/>
        <v>285</v>
      </c>
      <c r="U30" s="236" t="s">
        <v>318</v>
      </c>
      <c r="V30" s="195">
        <v>78</v>
      </c>
      <c r="W30" s="236" t="s">
        <v>318</v>
      </c>
      <c r="X30" s="195">
        <v>207</v>
      </c>
      <c r="Y30" s="236" t="s">
        <v>318</v>
      </c>
      <c r="Z30" s="195">
        <v>8</v>
      </c>
      <c r="AA30" s="212">
        <v>0</v>
      </c>
      <c r="AB30" s="195">
        <f t="shared" si="14"/>
        <v>292</v>
      </c>
      <c r="AC30" s="236" t="s">
        <v>318</v>
      </c>
      <c r="AD30" s="195">
        <v>70</v>
      </c>
      <c r="AE30" s="236" t="s">
        <v>318</v>
      </c>
      <c r="AF30" s="195">
        <v>222</v>
      </c>
      <c r="AG30" s="236" t="s">
        <v>318</v>
      </c>
      <c r="AH30" s="239">
        <v>0</v>
      </c>
      <c r="AI30" s="236" t="s">
        <v>318</v>
      </c>
      <c r="AJ30" s="239">
        <v>0</v>
      </c>
      <c r="AK30" s="236" t="s">
        <v>318</v>
      </c>
      <c r="AL30" s="239">
        <v>0</v>
      </c>
      <c r="AM30" s="236" t="s">
        <v>318</v>
      </c>
      <c r="AN30" s="239">
        <v>0</v>
      </c>
      <c r="AO30" s="585" t="s">
        <v>318</v>
      </c>
    </row>
    <row r="31" spans="1:41" s="92" customFormat="1" ht="21" customHeight="1">
      <c r="A31" s="350" t="s">
        <v>320</v>
      </c>
      <c r="B31" s="195">
        <v>21</v>
      </c>
      <c r="C31" s="191">
        <v>11</v>
      </c>
      <c r="D31" s="193">
        <v>742</v>
      </c>
      <c r="E31" s="181">
        <v>400</v>
      </c>
      <c r="F31" s="195">
        <v>598</v>
      </c>
      <c r="G31" s="181">
        <v>386</v>
      </c>
      <c r="H31" s="195">
        <v>144</v>
      </c>
      <c r="I31" s="181">
        <v>14</v>
      </c>
      <c r="J31" s="195">
        <v>7</v>
      </c>
      <c r="K31" s="181">
        <v>3</v>
      </c>
      <c r="L31" s="180">
        <v>279</v>
      </c>
      <c r="M31" s="181">
        <v>92</v>
      </c>
      <c r="N31" s="180">
        <v>226</v>
      </c>
      <c r="O31" s="181">
        <v>87</v>
      </c>
      <c r="P31" s="180">
        <v>53</v>
      </c>
      <c r="Q31" s="181">
        <v>5</v>
      </c>
      <c r="R31" s="195">
        <v>7</v>
      </c>
      <c r="S31" s="181">
        <v>3</v>
      </c>
      <c r="T31" s="195">
        <v>255</v>
      </c>
      <c r="U31" s="181">
        <v>25</v>
      </c>
      <c r="V31" s="195">
        <v>211</v>
      </c>
      <c r="W31" s="181">
        <v>121</v>
      </c>
      <c r="X31" s="195">
        <v>44</v>
      </c>
      <c r="Y31" s="181">
        <v>4</v>
      </c>
      <c r="Z31" s="195">
        <v>7</v>
      </c>
      <c r="AA31" s="181">
        <v>3</v>
      </c>
      <c r="AB31" s="195">
        <v>208</v>
      </c>
      <c r="AC31" s="181">
        <v>102</v>
      </c>
      <c r="AD31" s="195">
        <v>161</v>
      </c>
      <c r="AE31" s="181">
        <v>100</v>
      </c>
      <c r="AF31" s="195">
        <v>47</v>
      </c>
      <c r="AG31" s="181">
        <v>2</v>
      </c>
      <c r="AH31" s="239">
        <v>0</v>
      </c>
      <c r="AI31" s="181">
        <v>2</v>
      </c>
      <c r="AJ31" s="239">
        <v>0</v>
      </c>
      <c r="AK31" s="181">
        <v>81</v>
      </c>
      <c r="AL31" s="239">
        <v>0</v>
      </c>
      <c r="AM31" s="181">
        <v>78</v>
      </c>
      <c r="AN31" s="239">
        <v>0</v>
      </c>
      <c r="AO31" s="586">
        <v>3</v>
      </c>
    </row>
    <row r="32" spans="1:41" s="92" customFormat="1" ht="21" customHeight="1">
      <c r="A32" s="350" t="s">
        <v>156</v>
      </c>
      <c r="B32" s="195">
        <v>18</v>
      </c>
      <c r="C32" s="230" t="s">
        <v>323</v>
      </c>
      <c r="D32" s="193">
        <f>SUM(F32,H32)</f>
        <v>686</v>
      </c>
      <c r="E32" s="230" t="s">
        <v>323</v>
      </c>
      <c r="F32" s="195">
        <v>317</v>
      </c>
      <c r="G32" s="230" t="s">
        <v>323</v>
      </c>
      <c r="H32" s="195">
        <v>369</v>
      </c>
      <c r="I32" s="230" t="s">
        <v>323</v>
      </c>
      <c r="J32" s="195">
        <v>6</v>
      </c>
      <c r="K32" s="230" t="s">
        <v>323</v>
      </c>
      <c r="L32" s="180">
        <f t="shared" si="12"/>
        <v>227</v>
      </c>
      <c r="M32" s="230" t="s">
        <v>323</v>
      </c>
      <c r="N32" s="180">
        <v>107</v>
      </c>
      <c r="O32" s="230" t="s">
        <v>323</v>
      </c>
      <c r="P32" s="180">
        <v>120</v>
      </c>
      <c r="Q32" s="230" t="s">
        <v>323</v>
      </c>
      <c r="R32" s="195">
        <v>6</v>
      </c>
      <c r="S32" s="236" t="s">
        <v>318</v>
      </c>
      <c r="T32" s="195">
        <f t="shared" si="13"/>
        <v>228</v>
      </c>
      <c r="U32" s="236" t="s">
        <v>318</v>
      </c>
      <c r="V32" s="195">
        <v>98</v>
      </c>
      <c r="W32" s="236" t="s">
        <v>318</v>
      </c>
      <c r="X32" s="195">
        <v>130</v>
      </c>
      <c r="Y32" s="236" t="s">
        <v>318</v>
      </c>
      <c r="Z32" s="195">
        <v>6</v>
      </c>
      <c r="AA32" s="212">
        <v>0</v>
      </c>
      <c r="AB32" s="195">
        <f t="shared" si="14"/>
        <v>231</v>
      </c>
      <c r="AC32" s="236" t="s">
        <v>318</v>
      </c>
      <c r="AD32" s="195">
        <v>112</v>
      </c>
      <c r="AE32" s="236" t="s">
        <v>318</v>
      </c>
      <c r="AF32" s="195">
        <v>119</v>
      </c>
      <c r="AG32" s="236" t="s">
        <v>318</v>
      </c>
      <c r="AH32" s="239">
        <v>0</v>
      </c>
      <c r="AI32" s="236" t="s">
        <v>318</v>
      </c>
      <c r="AJ32" s="239">
        <v>0</v>
      </c>
      <c r="AK32" s="236" t="s">
        <v>318</v>
      </c>
      <c r="AL32" s="239">
        <v>0</v>
      </c>
      <c r="AM32" s="236" t="s">
        <v>318</v>
      </c>
      <c r="AN32" s="239">
        <v>0</v>
      </c>
      <c r="AO32" s="585" t="s">
        <v>318</v>
      </c>
    </row>
    <row r="33" spans="1:41" s="92" customFormat="1" ht="21" customHeight="1">
      <c r="A33" s="350" t="s">
        <v>321</v>
      </c>
      <c r="B33" s="195">
        <v>21</v>
      </c>
      <c r="C33" s="230" t="s">
        <v>323</v>
      </c>
      <c r="D33" s="193">
        <f t="shared" si="11"/>
        <v>791</v>
      </c>
      <c r="E33" s="230" t="s">
        <v>323</v>
      </c>
      <c r="F33" s="195">
        <v>398</v>
      </c>
      <c r="G33" s="230" t="s">
        <v>323</v>
      </c>
      <c r="H33" s="195">
        <v>393</v>
      </c>
      <c r="I33" s="230" t="s">
        <v>323</v>
      </c>
      <c r="J33" s="195">
        <v>7</v>
      </c>
      <c r="K33" s="230" t="s">
        <v>323</v>
      </c>
      <c r="L33" s="180">
        <f t="shared" si="12"/>
        <v>284</v>
      </c>
      <c r="M33" s="230" t="s">
        <v>323</v>
      </c>
      <c r="N33" s="180">
        <v>155</v>
      </c>
      <c r="O33" s="230" t="s">
        <v>323</v>
      </c>
      <c r="P33" s="180">
        <v>129</v>
      </c>
      <c r="Q33" s="230" t="s">
        <v>323</v>
      </c>
      <c r="R33" s="195">
        <v>7</v>
      </c>
      <c r="S33" s="236" t="s">
        <v>318</v>
      </c>
      <c r="T33" s="195">
        <f t="shared" si="13"/>
        <v>259</v>
      </c>
      <c r="U33" s="236" t="s">
        <v>318</v>
      </c>
      <c r="V33" s="195">
        <v>119</v>
      </c>
      <c r="W33" s="236" t="s">
        <v>318</v>
      </c>
      <c r="X33" s="195">
        <v>140</v>
      </c>
      <c r="Y33" s="236" t="s">
        <v>318</v>
      </c>
      <c r="Z33" s="195">
        <v>7</v>
      </c>
      <c r="AA33" s="212">
        <v>0</v>
      </c>
      <c r="AB33" s="195">
        <f t="shared" si="14"/>
        <v>248</v>
      </c>
      <c r="AC33" s="236" t="s">
        <v>318</v>
      </c>
      <c r="AD33" s="195">
        <v>124</v>
      </c>
      <c r="AE33" s="236" t="s">
        <v>318</v>
      </c>
      <c r="AF33" s="195">
        <v>124</v>
      </c>
      <c r="AG33" s="236" t="s">
        <v>318</v>
      </c>
      <c r="AH33" s="239">
        <v>0</v>
      </c>
      <c r="AI33" s="236" t="s">
        <v>318</v>
      </c>
      <c r="AJ33" s="239">
        <v>0</v>
      </c>
      <c r="AK33" s="236" t="s">
        <v>318</v>
      </c>
      <c r="AL33" s="239">
        <v>0</v>
      </c>
      <c r="AM33" s="236" t="s">
        <v>318</v>
      </c>
      <c r="AN33" s="239">
        <v>0</v>
      </c>
      <c r="AO33" s="585" t="s">
        <v>318</v>
      </c>
    </row>
    <row r="34" spans="1:41" s="92" customFormat="1" ht="21" customHeight="1" thickBot="1">
      <c r="A34" s="351" t="s">
        <v>322</v>
      </c>
      <c r="B34" s="587">
        <v>15</v>
      </c>
      <c r="C34" s="573" t="s">
        <v>323</v>
      </c>
      <c r="D34" s="588">
        <f t="shared" si="11"/>
        <v>653</v>
      </c>
      <c r="E34" s="573" t="s">
        <v>323</v>
      </c>
      <c r="F34" s="589">
        <v>359</v>
      </c>
      <c r="G34" s="573" t="s">
        <v>323</v>
      </c>
      <c r="H34" s="589">
        <v>294</v>
      </c>
      <c r="I34" s="573" t="s">
        <v>323</v>
      </c>
      <c r="J34" s="589">
        <v>5</v>
      </c>
      <c r="K34" s="573" t="s">
        <v>323</v>
      </c>
      <c r="L34" s="578">
        <f t="shared" si="12"/>
        <v>222</v>
      </c>
      <c r="M34" s="573" t="s">
        <v>323</v>
      </c>
      <c r="N34" s="578">
        <v>106</v>
      </c>
      <c r="O34" s="573" t="s">
        <v>323</v>
      </c>
      <c r="P34" s="578">
        <v>116</v>
      </c>
      <c r="Q34" s="573" t="s">
        <v>323</v>
      </c>
      <c r="R34" s="589">
        <v>5</v>
      </c>
      <c r="S34" s="590" t="s">
        <v>318</v>
      </c>
      <c r="T34" s="589">
        <f t="shared" si="13"/>
        <v>217</v>
      </c>
      <c r="U34" s="590" t="s">
        <v>318</v>
      </c>
      <c r="V34" s="589">
        <v>127</v>
      </c>
      <c r="W34" s="590" t="s">
        <v>318</v>
      </c>
      <c r="X34" s="589">
        <v>90</v>
      </c>
      <c r="Y34" s="590" t="s">
        <v>318</v>
      </c>
      <c r="Z34" s="589">
        <v>5</v>
      </c>
      <c r="AA34" s="238">
        <v>0</v>
      </c>
      <c r="AB34" s="589">
        <f t="shared" si="14"/>
        <v>214</v>
      </c>
      <c r="AC34" s="590" t="s">
        <v>318</v>
      </c>
      <c r="AD34" s="589">
        <v>126</v>
      </c>
      <c r="AE34" s="590" t="s">
        <v>318</v>
      </c>
      <c r="AF34" s="591">
        <v>88</v>
      </c>
      <c r="AG34" s="590" t="s">
        <v>318</v>
      </c>
      <c r="AH34" s="592" t="s">
        <v>331</v>
      </c>
      <c r="AI34" s="590" t="s">
        <v>318</v>
      </c>
      <c r="AJ34" s="592" t="s">
        <v>331</v>
      </c>
      <c r="AK34" s="590" t="s">
        <v>318</v>
      </c>
      <c r="AL34" s="592" t="s">
        <v>331</v>
      </c>
      <c r="AM34" s="590" t="s">
        <v>318</v>
      </c>
      <c r="AN34" s="592" t="s">
        <v>331</v>
      </c>
      <c r="AO34" s="593" t="s">
        <v>318</v>
      </c>
    </row>
    <row r="35" spans="1:41" ht="15" customHeight="1">
      <c r="A35" s="2" t="s">
        <v>157</v>
      </c>
      <c r="B35" s="2"/>
      <c r="C35" s="2"/>
      <c r="D35" s="2"/>
      <c r="E35" s="2"/>
      <c r="F35" s="2"/>
      <c r="G35" s="2"/>
      <c r="H35" s="2"/>
      <c r="I35" s="2"/>
      <c r="J35" s="2"/>
      <c r="K35" s="2"/>
      <c r="L35" s="2"/>
      <c r="M35" s="58"/>
      <c r="N35" s="2"/>
      <c r="O35" s="2"/>
      <c r="P35" s="2"/>
      <c r="Q35" s="2"/>
      <c r="R35" s="2"/>
      <c r="S35" s="68"/>
      <c r="T35" s="68"/>
      <c r="U35" s="68"/>
      <c r="V35" s="68"/>
      <c r="W35" s="68"/>
      <c r="X35" s="68"/>
      <c r="Y35" s="68"/>
      <c r="Z35" s="68"/>
      <c r="AA35" s="68"/>
      <c r="AB35" s="68"/>
      <c r="AC35" s="68"/>
      <c r="AD35" s="67"/>
      <c r="AE35" s="67"/>
      <c r="AF35" s="68"/>
      <c r="AG35" s="68"/>
      <c r="AH35" s="359"/>
      <c r="AI35" s="359"/>
      <c r="AJ35" s="359"/>
      <c r="AK35" s="145"/>
      <c r="AL35" s="213"/>
      <c r="AM35" s="359"/>
      <c r="AN35" s="359"/>
      <c r="AO35" s="360" t="s">
        <v>158</v>
      </c>
    </row>
    <row r="36" spans="1:41" ht="12" customHeight="1">
      <c r="A36" s="2"/>
      <c r="B36" s="2"/>
      <c r="C36" s="2"/>
      <c r="D36" s="2"/>
      <c r="E36" s="2"/>
      <c r="F36" s="20"/>
      <c r="G36" s="2"/>
      <c r="H36" s="2"/>
      <c r="I36" s="2"/>
      <c r="J36" s="2"/>
      <c r="K36" s="2"/>
      <c r="L36" s="2"/>
      <c r="M36" s="2"/>
      <c r="N36" s="2"/>
      <c r="O36" s="2"/>
      <c r="P36" s="2"/>
      <c r="Q36" s="2"/>
      <c r="R36" s="2"/>
      <c r="S36" s="68"/>
      <c r="T36" s="68"/>
      <c r="U36" s="68"/>
      <c r="V36" s="68"/>
      <c r="W36" s="68"/>
      <c r="X36" s="68"/>
      <c r="Y36" s="68"/>
      <c r="Z36" s="68"/>
      <c r="AA36" s="68"/>
      <c r="AB36" s="68"/>
      <c r="AC36" s="68"/>
      <c r="AD36" s="68"/>
      <c r="AE36" s="68"/>
      <c r="AF36" s="68"/>
      <c r="AG36" s="68"/>
      <c r="AH36" s="68"/>
      <c r="AI36" s="68"/>
      <c r="AJ36" s="68"/>
      <c r="AK36" s="2"/>
      <c r="AL36" s="2"/>
      <c r="AM36" s="68"/>
      <c r="AN36" s="68"/>
      <c r="AO36" s="94"/>
    </row>
    <row r="37" spans="1:41" ht="15" customHeight="1" thickBot="1">
      <c r="A37" s="2" t="s">
        <v>165</v>
      </c>
      <c r="B37" s="2"/>
      <c r="C37" s="2"/>
      <c r="D37" s="2"/>
      <c r="E37" s="2"/>
      <c r="F37" s="2"/>
      <c r="G37" s="2"/>
      <c r="H37" s="2"/>
      <c r="I37" s="2"/>
      <c r="J37" s="2"/>
      <c r="K37" s="2"/>
      <c r="L37" s="2"/>
      <c r="M37" s="2"/>
      <c r="N37" s="2"/>
      <c r="O37" s="2"/>
      <c r="P37" s="2"/>
      <c r="Q37" s="2"/>
      <c r="R37" s="2"/>
      <c r="S37" s="68"/>
      <c r="T37" s="68"/>
      <c r="U37" s="68"/>
      <c r="V37" s="68"/>
      <c r="W37" s="68"/>
      <c r="X37" s="68"/>
      <c r="Y37" s="68"/>
      <c r="Z37" s="68"/>
      <c r="AA37" s="68"/>
      <c r="AB37" s="68"/>
      <c r="AC37" s="68"/>
      <c r="AD37" s="68"/>
      <c r="AE37" s="68"/>
      <c r="AF37" s="68"/>
      <c r="AG37" s="68"/>
      <c r="AH37" s="68"/>
      <c r="AI37" s="68"/>
      <c r="AJ37" s="68"/>
      <c r="AL37" s="2"/>
      <c r="AM37" s="68"/>
      <c r="AN37" s="68"/>
      <c r="AO37" s="3" t="s">
        <v>70</v>
      </c>
    </row>
    <row r="38" spans="1:41" ht="18" customHeight="1" thickBot="1">
      <c r="A38" s="987" t="s">
        <v>363</v>
      </c>
      <c r="B38" s="988" t="s">
        <v>166</v>
      </c>
      <c r="C38" s="988"/>
      <c r="D38" s="988"/>
      <c r="E38" s="988"/>
      <c r="F38" s="988"/>
      <c r="G38" s="988"/>
      <c r="H38" s="988"/>
      <c r="I38" s="988"/>
      <c r="J38" s="989" t="s">
        <v>324</v>
      </c>
      <c r="K38" s="989"/>
      <c r="L38" s="989"/>
      <c r="M38" s="989"/>
      <c r="N38" s="989"/>
      <c r="O38" s="989"/>
      <c r="P38" s="989"/>
      <c r="Q38" s="989"/>
      <c r="R38" s="990" t="s">
        <v>325</v>
      </c>
      <c r="S38" s="990"/>
      <c r="T38" s="990"/>
      <c r="U38" s="990"/>
      <c r="V38" s="990"/>
      <c r="W38" s="990"/>
      <c r="X38" s="990"/>
      <c r="Y38" s="990"/>
      <c r="Z38" s="990" t="s">
        <v>351</v>
      </c>
      <c r="AA38" s="1046"/>
      <c r="AB38" s="1046"/>
      <c r="AC38" s="1046"/>
      <c r="AD38" s="1046"/>
      <c r="AE38" s="1046"/>
      <c r="AF38" s="1046"/>
      <c r="AG38" s="1047"/>
      <c r="AH38" s="1048" t="s">
        <v>365</v>
      </c>
      <c r="AI38" s="1048"/>
      <c r="AJ38" s="1048"/>
      <c r="AK38" s="1048"/>
      <c r="AL38" s="1048"/>
      <c r="AM38" s="1048"/>
      <c r="AN38" s="1048"/>
      <c r="AO38" s="1049"/>
    </row>
    <row r="39" spans="1:41" ht="18" customHeight="1">
      <c r="A39" s="711"/>
      <c r="B39" s="904" t="s">
        <v>148</v>
      </c>
      <c r="C39" s="904"/>
      <c r="D39" s="904"/>
      <c r="E39" s="904"/>
      <c r="F39" s="904" t="s">
        <v>55</v>
      </c>
      <c r="G39" s="904"/>
      <c r="H39" s="904" t="s">
        <v>56</v>
      </c>
      <c r="I39" s="904"/>
      <c r="J39" s="904" t="s">
        <v>148</v>
      </c>
      <c r="K39" s="904"/>
      <c r="L39" s="904"/>
      <c r="M39" s="904"/>
      <c r="N39" s="904" t="s">
        <v>55</v>
      </c>
      <c r="O39" s="904"/>
      <c r="P39" s="991" t="s">
        <v>56</v>
      </c>
      <c r="Q39" s="904"/>
      <c r="R39" s="904" t="s">
        <v>148</v>
      </c>
      <c r="S39" s="904"/>
      <c r="T39" s="904"/>
      <c r="U39" s="904"/>
      <c r="V39" s="904" t="s">
        <v>55</v>
      </c>
      <c r="W39" s="904"/>
      <c r="X39" s="991" t="s">
        <v>56</v>
      </c>
      <c r="Y39" s="991"/>
      <c r="Z39" s="991" t="s">
        <v>148</v>
      </c>
      <c r="AA39" s="1035"/>
      <c r="AB39" s="1035"/>
      <c r="AC39" s="1001"/>
      <c r="AD39" s="991" t="s">
        <v>55</v>
      </c>
      <c r="AE39" s="1001"/>
      <c r="AF39" s="991" t="s">
        <v>56</v>
      </c>
      <c r="AG39" s="1001"/>
      <c r="AH39" s="1036" t="s">
        <v>148</v>
      </c>
      <c r="AI39" s="1036"/>
      <c r="AJ39" s="1036"/>
      <c r="AK39" s="1036"/>
      <c r="AL39" s="1031" t="s">
        <v>55</v>
      </c>
      <c r="AM39" s="1031"/>
      <c r="AN39" s="1033" t="s">
        <v>56</v>
      </c>
      <c r="AO39" s="1034"/>
    </row>
    <row r="40" spans="1:41" ht="21" customHeight="1">
      <c r="A40" s="352" t="s">
        <v>155</v>
      </c>
      <c r="B40" s="985">
        <v>1193</v>
      </c>
      <c r="C40" s="985"/>
      <c r="D40" s="985"/>
      <c r="E40" s="230" t="s">
        <v>323</v>
      </c>
      <c r="F40" s="443">
        <v>551</v>
      </c>
      <c r="G40" s="230" t="s">
        <v>323</v>
      </c>
      <c r="H40" s="443">
        <v>642</v>
      </c>
      <c r="I40" s="230" t="s">
        <v>323</v>
      </c>
      <c r="J40" s="985">
        <v>1198</v>
      </c>
      <c r="K40" s="985"/>
      <c r="L40" s="985"/>
      <c r="M40" s="212">
        <v>0</v>
      </c>
      <c r="N40" s="232">
        <v>543</v>
      </c>
      <c r="O40" s="212">
        <v>0</v>
      </c>
      <c r="P40" s="232">
        <v>655</v>
      </c>
      <c r="Q40" s="212">
        <v>0</v>
      </c>
      <c r="R40" s="986">
        <f>SUM(V40:Y40)</f>
        <v>1200</v>
      </c>
      <c r="S40" s="986"/>
      <c r="T40" s="986"/>
      <c r="U40" s="242">
        <f t="shared" ref="U40:U45" si="15">W40+Y40</f>
        <v>0</v>
      </c>
      <c r="V40" s="374">
        <v>540</v>
      </c>
      <c r="W40" s="381">
        <v>0</v>
      </c>
      <c r="X40" s="374">
        <v>660</v>
      </c>
      <c r="Y40" s="381">
        <v>0</v>
      </c>
      <c r="Z40" s="332"/>
      <c r="AA40" s="980">
        <f t="shared" ref="AA40:AA45" si="16">SUM(AD40,AF40)</f>
        <v>1200</v>
      </c>
      <c r="AB40" s="980"/>
      <c r="AC40" s="335">
        <f t="shared" ref="AC40:AC45" si="17">AE40+AG40</f>
        <v>0</v>
      </c>
      <c r="AD40" s="374">
        <v>546</v>
      </c>
      <c r="AE40" s="375">
        <v>0</v>
      </c>
      <c r="AF40" s="374">
        <v>654</v>
      </c>
      <c r="AG40" s="375">
        <v>0</v>
      </c>
      <c r="AH40" s="982">
        <f t="shared" ref="AH40:AH45" si="18">SUM(AL40,AN40)</f>
        <v>1196</v>
      </c>
      <c r="AI40" s="982"/>
      <c r="AJ40" s="1032">
        <f t="shared" ref="AJ40:AJ45" si="19">AM40+AO40</f>
        <v>0</v>
      </c>
      <c r="AK40" s="984"/>
      <c r="AL40" s="601">
        <v>552</v>
      </c>
      <c r="AM40" s="602">
        <v>0</v>
      </c>
      <c r="AN40" s="601">
        <v>644</v>
      </c>
      <c r="AO40" s="603">
        <v>0</v>
      </c>
    </row>
    <row r="41" spans="1:41" ht="21" customHeight="1">
      <c r="A41" s="353" t="s">
        <v>319</v>
      </c>
      <c r="B41" s="976">
        <v>917</v>
      </c>
      <c r="C41" s="976"/>
      <c r="D41" s="976"/>
      <c r="E41" s="230" t="s">
        <v>323</v>
      </c>
      <c r="F41" s="441">
        <v>213</v>
      </c>
      <c r="G41" s="230" t="s">
        <v>323</v>
      </c>
      <c r="H41" s="441">
        <v>704</v>
      </c>
      <c r="I41" s="230" t="s">
        <v>323</v>
      </c>
      <c r="J41" s="976">
        <v>884</v>
      </c>
      <c r="K41" s="976"/>
      <c r="L41" s="976"/>
      <c r="M41" s="212">
        <v>0</v>
      </c>
      <c r="N41" s="442">
        <v>211</v>
      </c>
      <c r="O41" s="212">
        <v>0</v>
      </c>
      <c r="P41" s="442">
        <v>673</v>
      </c>
      <c r="Q41" s="212">
        <v>0</v>
      </c>
      <c r="R41" s="979">
        <f>SUM(V41:Y41)</f>
        <v>881</v>
      </c>
      <c r="S41" s="979"/>
      <c r="T41" s="979"/>
      <c r="U41" s="242">
        <f t="shared" si="15"/>
        <v>0</v>
      </c>
      <c r="V41" s="376">
        <v>210</v>
      </c>
      <c r="W41" s="381">
        <v>0</v>
      </c>
      <c r="X41" s="376">
        <v>671</v>
      </c>
      <c r="Y41" s="381">
        <v>0</v>
      </c>
      <c r="Z41" s="333"/>
      <c r="AA41" s="983">
        <f t="shared" si="16"/>
        <v>876</v>
      </c>
      <c r="AB41" s="983"/>
      <c r="AC41" s="242">
        <f t="shared" si="17"/>
        <v>0</v>
      </c>
      <c r="AD41" s="376">
        <v>237</v>
      </c>
      <c r="AE41" s="377">
        <v>0</v>
      </c>
      <c r="AF41" s="376">
        <v>639</v>
      </c>
      <c r="AG41" s="377">
        <v>0</v>
      </c>
      <c r="AH41" s="984">
        <f t="shared" si="18"/>
        <v>905</v>
      </c>
      <c r="AI41" s="984"/>
      <c r="AJ41" s="1032">
        <f t="shared" si="19"/>
        <v>0</v>
      </c>
      <c r="AK41" s="984"/>
      <c r="AL41" s="594">
        <v>246</v>
      </c>
      <c r="AM41" s="595">
        <v>0</v>
      </c>
      <c r="AN41" s="594">
        <v>659</v>
      </c>
      <c r="AO41" s="596">
        <v>0</v>
      </c>
    </row>
    <row r="42" spans="1:41" ht="21" customHeight="1">
      <c r="A42" s="353" t="s">
        <v>320</v>
      </c>
      <c r="B42" s="976">
        <v>746</v>
      </c>
      <c r="C42" s="976"/>
      <c r="D42" s="976"/>
      <c r="E42" s="234">
        <v>250</v>
      </c>
      <c r="F42" s="441">
        <v>564</v>
      </c>
      <c r="G42" s="234">
        <v>241</v>
      </c>
      <c r="H42" s="441">
        <v>182</v>
      </c>
      <c r="I42" s="234">
        <v>9</v>
      </c>
      <c r="J42" s="976">
        <v>759</v>
      </c>
      <c r="K42" s="976"/>
      <c r="L42" s="976"/>
      <c r="M42" s="234">
        <v>273</v>
      </c>
      <c r="N42" s="442">
        <v>576</v>
      </c>
      <c r="O42" s="233">
        <v>-266</v>
      </c>
      <c r="P42" s="442">
        <v>183</v>
      </c>
      <c r="Q42" s="235">
        <v>-7</v>
      </c>
      <c r="R42" s="979">
        <f>V42+X42</f>
        <v>730</v>
      </c>
      <c r="S42" s="979"/>
      <c r="T42" s="979"/>
      <c r="U42" s="234">
        <f t="shared" si="15"/>
        <v>316</v>
      </c>
      <c r="V42" s="376">
        <v>560</v>
      </c>
      <c r="W42" s="378">
        <v>310</v>
      </c>
      <c r="X42" s="376">
        <v>170</v>
      </c>
      <c r="Y42" s="378">
        <v>6</v>
      </c>
      <c r="Z42" s="333"/>
      <c r="AA42" s="983">
        <f t="shared" si="16"/>
        <v>737</v>
      </c>
      <c r="AB42" s="983"/>
      <c r="AC42" s="234">
        <f t="shared" si="17"/>
        <v>376</v>
      </c>
      <c r="AD42" s="376">
        <v>573</v>
      </c>
      <c r="AE42" s="378">
        <v>366</v>
      </c>
      <c r="AF42" s="376">
        <v>164</v>
      </c>
      <c r="AG42" s="378">
        <v>10</v>
      </c>
      <c r="AH42" s="984">
        <f t="shared" si="18"/>
        <v>742</v>
      </c>
      <c r="AI42" s="984"/>
      <c r="AJ42" s="1044">
        <f t="shared" si="19"/>
        <v>400</v>
      </c>
      <c r="AK42" s="1044"/>
      <c r="AL42" s="594">
        <v>598</v>
      </c>
      <c r="AM42" s="604">
        <v>386</v>
      </c>
      <c r="AN42" s="594">
        <v>144</v>
      </c>
      <c r="AO42" s="605">
        <v>14</v>
      </c>
    </row>
    <row r="43" spans="1:41" ht="21" customHeight="1">
      <c r="A43" s="353" t="s">
        <v>156</v>
      </c>
      <c r="B43" s="976">
        <v>719</v>
      </c>
      <c r="C43" s="976"/>
      <c r="D43" s="976"/>
      <c r="E43" s="230" t="s">
        <v>323</v>
      </c>
      <c r="F43" s="441">
        <v>302</v>
      </c>
      <c r="G43" s="230" t="s">
        <v>323</v>
      </c>
      <c r="H43" s="441">
        <v>417</v>
      </c>
      <c r="I43" s="230" t="s">
        <v>323</v>
      </c>
      <c r="J43" s="976">
        <v>706</v>
      </c>
      <c r="K43" s="976"/>
      <c r="L43" s="976"/>
      <c r="M43" s="212">
        <v>0</v>
      </c>
      <c r="N43" s="442">
        <v>299</v>
      </c>
      <c r="O43" s="212">
        <v>0</v>
      </c>
      <c r="P43" s="442">
        <v>407</v>
      </c>
      <c r="Q43" s="212">
        <v>0</v>
      </c>
      <c r="R43" s="979">
        <f>SUM(V43:Y43)</f>
        <v>692</v>
      </c>
      <c r="S43" s="979"/>
      <c r="T43" s="979"/>
      <c r="U43" s="242">
        <f t="shared" si="15"/>
        <v>0</v>
      </c>
      <c r="V43" s="376">
        <v>310</v>
      </c>
      <c r="W43" s="377">
        <v>0</v>
      </c>
      <c r="X43" s="376">
        <v>382</v>
      </c>
      <c r="Y43" s="377">
        <v>0</v>
      </c>
      <c r="Z43" s="333"/>
      <c r="AA43" s="983">
        <f t="shared" si="16"/>
        <v>693</v>
      </c>
      <c r="AB43" s="983"/>
      <c r="AC43" s="242">
        <f t="shared" si="17"/>
        <v>0</v>
      </c>
      <c r="AD43" s="376">
        <v>315</v>
      </c>
      <c r="AE43" s="377">
        <v>0</v>
      </c>
      <c r="AF43" s="376">
        <v>378</v>
      </c>
      <c r="AG43" s="377">
        <v>0</v>
      </c>
      <c r="AH43" s="984">
        <f t="shared" si="18"/>
        <v>686</v>
      </c>
      <c r="AI43" s="984"/>
      <c r="AJ43" s="1032">
        <f t="shared" si="19"/>
        <v>0</v>
      </c>
      <c r="AK43" s="984"/>
      <c r="AL43" s="594">
        <v>317</v>
      </c>
      <c r="AM43" s="595">
        <v>0</v>
      </c>
      <c r="AN43" s="594">
        <v>369</v>
      </c>
      <c r="AO43" s="596">
        <v>0</v>
      </c>
    </row>
    <row r="44" spans="1:41" ht="21" customHeight="1">
      <c r="A44" s="353" t="s">
        <v>321</v>
      </c>
      <c r="B44" s="976">
        <v>781</v>
      </c>
      <c r="C44" s="976"/>
      <c r="D44" s="976"/>
      <c r="E44" s="230" t="s">
        <v>323</v>
      </c>
      <c r="F44" s="441">
        <v>390</v>
      </c>
      <c r="G44" s="230" t="s">
        <v>323</v>
      </c>
      <c r="H44" s="441">
        <v>391</v>
      </c>
      <c r="I44" s="230" t="s">
        <v>323</v>
      </c>
      <c r="J44" s="976">
        <v>793</v>
      </c>
      <c r="K44" s="976"/>
      <c r="L44" s="976"/>
      <c r="M44" s="212">
        <v>0</v>
      </c>
      <c r="N44" s="442">
        <v>407</v>
      </c>
      <c r="O44" s="212">
        <v>0</v>
      </c>
      <c r="P44" s="442">
        <v>386</v>
      </c>
      <c r="Q44" s="212">
        <v>0</v>
      </c>
      <c r="R44" s="979">
        <f>SUM(V44:Y44)</f>
        <v>779</v>
      </c>
      <c r="S44" s="979"/>
      <c r="T44" s="979"/>
      <c r="U44" s="242">
        <f t="shared" si="15"/>
        <v>0</v>
      </c>
      <c r="V44" s="376">
        <v>401</v>
      </c>
      <c r="W44" s="377">
        <v>0</v>
      </c>
      <c r="X44" s="376">
        <v>378</v>
      </c>
      <c r="Y44" s="377">
        <v>0</v>
      </c>
      <c r="Z44" s="333"/>
      <c r="AA44" s="983">
        <f t="shared" si="16"/>
        <v>786</v>
      </c>
      <c r="AB44" s="983"/>
      <c r="AC44" s="242">
        <f t="shared" si="17"/>
        <v>0</v>
      </c>
      <c r="AD44" s="376">
        <v>393</v>
      </c>
      <c r="AE44" s="377">
        <v>0</v>
      </c>
      <c r="AF44" s="376">
        <v>393</v>
      </c>
      <c r="AG44" s="377">
        <v>0</v>
      </c>
      <c r="AH44" s="984">
        <f t="shared" si="18"/>
        <v>791</v>
      </c>
      <c r="AI44" s="984"/>
      <c r="AJ44" s="1032">
        <f t="shared" si="19"/>
        <v>0</v>
      </c>
      <c r="AK44" s="984"/>
      <c r="AL44" s="594">
        <v>398</v>
      </c>
      <c r="AM44" s="595">
        <v>0</v>
      </c>
      <c r="AN44" s="594">
        <v>393</v>
      </c>
      <c r="AO44" s="596">
        <v>0</v>
      </c>
    </row>
    <row r="45" spans="1:41" ht="21" customHeight="1" thickBot="1">
      <c r="A45" s="354" t="s">
        <v>322</v>
      </c>
      <c r="B45" s="976">
        <v>623</v>
      </c>
      <c r="C45" s="976"/>
      <c r="D45" s="976"/>
      <c r="E45" s="230" t="s">
        <v>323</v>
      </c>
      <c r="F45" s="441">
        <v>325</v>
      </c>
      <c r="G45" s="230" t="s">
        <v>323</v>
      </c>
      <c r="H45" s="441">
        <v>298</v>
      </c>
      <c r="I45" s="230" t="s">
        <v>323</v>
      </c>
      <c r="J45" s="977">
        <v>633</v>
      </c>
      <c r="K45" s="977"/>
      <c r="L45" s="977"/>
      <c r="M45" s="238">
        <v>0</v>
      </c>
      <c r="N45" s="444">
        <v>310</v>
      </c>
      <c r="O45" s="238">
        <v>0</v>
      </c>
      <c r="P45" s="444">
        <v>323</v>
      </c>
      <c r="Q45" s="238">
        <v>0</v>
      </c>
      <c r="R45" s="978">
        <f>SUM(V45:Y45)</f>
        <v>645</v>
      </c>
      <c r="S45" s="978"/>
      <c r="T45" s="978"/>
      <c r="U45" s="331">
        <f t="shared" si="15"/>
        <v>0</v>
      </c>
      <c r="V45" s="379">
        <v>329</v>
      </c>
      <c r="W45" s="380">
        <v>0</v>
      </c>
      <c r="X45" s="379">
        <v>316</v>
      </c>
      <c r="Y45" s="380">
        <v>0</v>
      </c>
      <c r="Z45" s="334"/>
      <c r="AA45" s="981">
        <f t="shared" si="16"/>
        <v>645</v>
      </c>
      <c r="AB45" s="981"/>
      <c r="AC45" s="331">
        <f t="shared" si="17"/>
        <v>0</v>
      </c>
      <c r="AD45" s="379">
        <v>349</v>
      </c>
      <c r="AE45" s="380">
        <v>0</v>
      </c>
      <c r="AF45" s="379">
        <v>296</v>
      </c>
      <c r="AG45" s="380">
        <v>0</v>
      </c>
      <c r="AH45" s="1043">
        <f t="shared" si="18"/>
        <v>653</v>
      </c>
      <c r="AI45" s="1043"/>
      <c r="AJ45" s="1032">
        <f t="shared" si="19"/>
        <v>0</v>
      </c>
      <c r="AK45" s="984"/>
      <c r="AL45" s="606">
        <v>359</v>
      </c>
      <c r="AM45" s="607">
        <v>0</v>
      </c>
      <c r="AN45" s="606">
        <v>294</v>
      </c>
      <c r="AO45" s="608">
        <v>0</v>
      </c>
    </row>
    <row r="46" spans="1:41" ht="15" customHeight="1">
      <c r="A46" s="2" t="s">
        <v>167</v>
      </c>
      <c r="B46" s="145"/>
      <c r="C46" s="145"/>
      <c r="D46" s="145"/>
      <c r="E46" s="145"/>
      <c r="F46" s="145"/>
      <c r="G46" s="145"/>
      <c r="H46" s="145"/>
      <c r="I46" s="145"/>
      <c r="J46" s="145"/>
      <c r="K46" s="145"/>
      <c r="L46" s="145"/>
      <c r="M46" s="145"/>
      <c r="N46" s="145"/>
      <c r="O46" s="145"/>
      <c r="P46" s="145"/>
      <c r="Q46" s="145"/>
      <c r="R46" s="2"/>
      <c r="S46" s="2"/>
      <c r="T46" s="2"/>
      <c r="U46" s="2"/>
      <c r="V46" s="2"/>
      <c r="W46" s="2"/>
      <c r="X46" s="2"/>
      <c r="Y46" s="2"/>
      <c r="Z46" s="2"/>
      <c r="AA46" s="2"/>
      <c r="AB46" s="145"/>
      <c r="AC46" s="145"/>
      <c r="AD46" s="145"/>
      <c r="AE46" s="145"/>
      <c r="AF46" s="145"/>
      <c r="AG46" s="145"/>
      <c r="AH46" s="145"/>
      <c r="AI46" s="145"/>
      <c r="AJ46" s="145"/>
      <c r="AK46" s="145"/>
      <c r="AM46" s="2"/>
      <c r="AN46" s="2"/>
      <c r="AO46" s="3" t="s">
        <v>158</v>
      </c>
    </row>
    <row r="47" spans="1:41" ht="17.100000000000001"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row>
    <row r="48" spans="1:41" ht="17.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row>
    <row r="49" spans="1:41" ht="17.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ht="17.100000000000001" customHeight="1">
      <c r="S50" s="2"/>
      <c r="T50" s="2"/>
      <c r="U50" s="2"/>
      <c r="V50" s="2"/>
      <c r="W50" s="2"/>
      <c r="X50" s="2"/>
      <c r="Y50" s="2"/>
      <c r="Z50" s="2"/>
    </row>
    <row r="51" spans="1:41" ht="17.100000000000001" customHeight="1">
      <c r="S51" s="2"/>
      <c r="T51" s="2"/>
      <c r="U51" s="2"/>
      <c r="V51" s="2"/>
      <c r="W51" s="2"/>
      <c r="X51" s="2"/>
      <c r="Y51" s="2"/>
      <c r="Z51" s="2"/>
    </row>
    <row r="52" spans="1:41" ht="17.100000000000001" customHeight="1">
      <c r="S52" s="2"/>
      <c r="T52" s="2"/>
      <c r="U52" s="2"/>
      <c r="V52" s="2"/>
      <c r="W52" s="2"/>
      <c r="X52" s="2"/>
      <c r="Y52" s="2"/>
      <c r="Z52" s="2"/>
    </row>
  </sheetData>
  <sheetProtection selectLockedCells="1" selectUnlockedCells="1"/>
  <mergeCells count="174">
    <mergeCell ref="AH45:AI45"/>
    <mergeCell ref="AJ45:AK45"/>
    <mergeCell ref="AA43:AB43"/>
    <mergeCell ref="AH43:AI43"/>
    <mergeCell ref="AJ43:AK43"/>
    <mergeCell ref="AA44:AB44"/>
    <mergeCell ref="AH44:AI44"/>
    <mergeCell ref="AJ44:AK44"/>
    <mergeCell ref="AN11:AO11"/>
    <mergeCell ref="AJ41:AK41"/>
    <mergeCell ref="AA42:AB42"/>
    <mergeCell ref="AH42:AI42"/>
    <mergeCell ref="AJ42:AK42"/>
    <mergeCell ref="AL11:AM11"/>
    <mergeCell ref="AL12:AM12"/>
    <mergeCell ref="AN12:AO12"/>
    <mergeCell ref="AH12:AI12"/>
    <mergeCell ref="AJ12:AK12"/>
    <mergeCell ref="AL13:AM13"/>
    <mergeCell ref="AN13:AO13"/>
    <mergeCell ref="AH13:AI13"/>
    <mergeCell ref="AJ13:AK13"/>
    <mergeCell ref="Z38:AG38"/>
    <mergeCell ref="AH38:AO38"/>
    <mergeCell ref="AL39:AM39"/>
    <mergeCell ref="AJ40:AK40"/>
    <mergeCell ref="AN39:AO39"/>
    <mergeCell ref="Z39:AC39"/>
    <mergeCell ref="AD39:AE39"/>
    <mergeCell ref="AF39:AG39"/>
    <mergeCell ref="AH39:AK39"/>
    <mergeCell ref="A3:A4"/>
    <mergeCell ref="B3:C4"/>
    <mergeCell ref="D3:I3"/>
    <mergeCell ref="J3:K4"/>
    <mergeCell ref="D4:E4"/>
    <mergeCell ref="F4:G4"/>
    <mergeCell ref="H4:I4"/>
    <mergeCell ref="R3:Y3"/>
    <mergeCell ref="V4:W4"/>
    <mergeCell ref="X4:Y4"/>
    <mergeCell ref="L4:M4"/>
    <mergeCell ref="N4:O4"/>
    <mergeCell ref="R4:U4"/>
    <mergeCell ref="L3:Q3"/>
    <mergeCell ref="P4:Q4"/>
    <mergeCell ref="AL4:AM4"/>
    <mergeCell ref="Z3:AG3"/>
    <mergeCell ref="AH3:AK3"/>
    <mergeCell ref="AL3:AO3"/>
    <mergeCell ref="AN4:AO4"/>
    <mergeCell ref="Z4:AC4"/>
    <mergeCell ref="AD4:AE4"/>
    <mergeCell ref="AF4:AG4"/>
    <mergeCell ref="AH4:AI4"/>
    <mergeCell ref="AJ4:AK4"/>
    <mergeCell ref="S5:T5"/>
    <mergeCell ref="Z5:AB5"/>
    <mergeCell ref="AL5:AM5"/>
    <mergeCell ref="AN5:AO5"/>
    <mergeCell ref="AH5:AI5"/>
    <mergeCell ref="AJ5:AK5"/>
    <mergeCell ref="S6:T6"/>
    <mergeCell ref="Z6:AB6"/>
    <mergeCell ref="AL6:AM6"/>
    <mergeCell ref="AN6:AO6"/>
    <mergeCell ref="AH6:AI6"/>
    <mergeCell ref="AJ6:AK6"/>
    <mergeCell ref="AN9:AO9"/>
    <mergeCell ref="AH9:AI9"/>
    <mergeCell ref="AJ9:AK9"/>
    <mergeCell ref="AN7:AO7"/>
    <mergeCell ref="Z8:AB8"/>
    <mergeCell ref="AL8:AM8"/>
    <mergeCell ref="AN8:AO8"/>
    <mergeCell ref="AH7:AI7"/>
    <mergeCell ref="AJ7:AK7"/>
    <mergeCell ref="AL7:AM7"/>
    <mergeCell ref="S8:T8"/>
    <mergeCell ref="AH8:AI8"/>
    <mergeCell ref="AJ8:AK8"/>
    <mergeCell ref="Z7:AB7"/>
    <mergeCell ref="S7:T7"/>
    <mergeCell ref="AL9:AM9"/>
    <mergeCell ref="S9:T9"/>
    <mergeCell ref="AH11:AI11"/>
    <mergeCell ref="AJ11:AK11"/>
    <mergeCell ref="S11:T11"/>
    <mergeCell ref="AA11:AB11"/>
    <mergeCell ref="Z9:AB9"/>
    <mergeCell ref="AN16:AO16"/>
    <mergeCell ref="AH16:AI16"/>
    <mergeCell ref="AJ16:AK16"/>
    <mergeCell ref="S12:T12"/>
    <mergeCell ref="AA12:AB12"/>
    <mergeCell ref="S13:T13"/>
    <mergeCell ref="AA13:AB13"/>
    <mergeCell ref="S14:T14"/>
    <mergeCell ref="AA14:AB14"/>
    <mergeCell ref="AL14:AM14"/>
    <mergeCell ref="AN14:AO14"/>
    <mergeCell ref="AH14:AI14"/>
    <mergeCell ref="AJ14:AK14"/>
    <mergeCell ref="D22:E22"/>
    <mergeCell ref="F22:G22"/>
    <mergeCell ref="H22:I22"/>
    <mergeCell ref="S15:T15"/>
    <mergeCell ref="AA15:AB15"/>
    <mergeCell ref="AL15:AM15"/>
    <mergeCell ref="AN15:AO15"/>
    <mergeCell ref="AH15:AI15"/>
    <mergeCell ref="AJ15:AK15"/>
    <mergeCell ref="AL22:AM22"/>
    <mergeCell ref="AN22:AO22"/>
    <mergeCell ref="R21:Y21"/>
    <mergeCell ref="R22:S22"/>
    <mergeCell ref="AJ22:AK22"/>
    <mergeCell ref="Z22:AA22"/>
    <mergeCell ref="AB22:AC22"/>
    <mergeCell ref="AD22:AE22"/>
    <mergeCell ref="AF22:AG22"/>
    <mergeCell ref="AH22:AI22"/>
    <mergeCell ref="S16:T16"/>
    <mergeCell ref="AA16:AB16"/>
    <mergeCell ref="AL16:AM16"/>
    <mergeCell ref="Z21:AG21"/>
    <mergeCell ref="AH21:AO21"/>
    <mergeCell ref="T22:U22"/>
    <mergeCell ref="V22:W22"/>
    <mergeCell ref="X22:Y22"/>
    <mergeCell ref="L22:M22"/>
    <mergeCell ref="A38:A39"/>
    <mergeCell ref="B38:I38"/>
    <mergeCell ref="J38:Q38"/>
    <mergeCell ref="R38:Y38"/>
    <mergeCell ref="V39:W39"/>
    <mergeCell ref="X39:Y39"/>
    <mergeCell ref="B39:E39"/>
    <mergeCell ref="F39:G39"/>
    <mergeCell ref="H39:I39"/>
    <mergeCell ref="J39:M39"/>
    <mergeCell ref="N39:O39"/>
    <mergeCell ref="P39:Q39"/>
    <mergeCell ref="R39:U39"/>
    <mergeCell ref="A21:A22"/>
    <mergeCell ref="B21:I21"/>
    <mergeCell ref="J21:Q21"/>
    <mergeCell ref="N22:O22"/>
    <mergeCell ref="P22:Q22"/>
    <mergeCell ref="B22:C22"/>
    <mergeCell ref="J22:K22"/>
    <mergeCell ref="AH40:AI40"/>
    <mergeCell ref="AA41:AB41"/>
    <mergeCell ref="AH41:AI41"/>
    <mergeCell ref="B43:D43"/>
    <mergeCell ref="J43:L43"/>
    <mergeCell ref="R43:T43"/>
    <mergeCell ref="B40:D40"/>
    <mergeCell ref="J40:L40"/>
    <mergeCell ref="R40:T40"/>
    <mergeCell ref="B42:D42"/>
    <mergeCell ref="J42:L42"/>
    <mergeCell ref="R42:T42"/>
    <mergeCell ref="B41:D41"/>
    <mergeCell ref="B45:D45"/>
    <mergeCell ref="J45:L45"/>
    <mergeCell ref="R45:T45"/>
    <mergeCell ref="B44:D44"/>
    <mergeCell ref="J44:L44"/>
    <mergeCell ref="R44:T44"/>
    <mergeCell ref="J41:L41"/>
    <mergeCell ref="R41:T41"/>
    <mergeCell ref="AA40:AB40"/>
    <mergeCell ref="AA45:AB45"/>
  </mergeCells>
  <phoneticPr fontId="6"/>
  <printOptions horizontalCentered="1"/>
  <pageMargins left="0.59055118110236227" right="0.59055118110236227" top="0.59055118110236227" bottom="0.59055118110236227" header="0.39370078740157483" footer="0.39370078740157483"/>
  <pageSetup paperSize="9" firstPageNumber="144" orientation="portrait" useFirstPageNumber="1" horizontalDpi="300" verticalDpi="300" r:id="rId1"/>
  <headerFooter alignWithMargins="0">
    <oddHeader>&amp;L教　育</oddHeader>
    <oddFooter>&amp;C&amp;11－&amp;P－</oddFoot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dimension ref="A1:AO52"/>
  <sheetViews>
    <sheetView view="pageBreakPreview" zoomScale="115" zoomScaleNormal="90" zoomScaleSheetLayoutView="115" workbookViewId="0">
      <pane xSplit="1" topLeftCell="N1" activePane="topRight" state="frozen"/>
      <selection activeCell="A51" sqref="A51:IV51"/>
      <selection pane="topRight" activeCell="R21" sqref="R21:Y21"/>
    </sheetView>
  </sheetViews>
  <sheetFormatPr defaultRowHeight="17.100000000000001" customHeight="1"/>
  <cols>
    <col min="1" max="1" width="10.5703125" style="1" customWidth="1"/>
    <col min="2" max="2" width="4" style="1" customWidth="1"/>
    <col min="3" max="3" width="5.140625" style="1" customWidth="1"/>
    <col min="4" max="4" width="5.7109375" style="1" customWidth="1"/>
    <col min="5" max="5" width="5.5703125" style="1" customWidth="1"/>
    <col min="6" max="6" width="5.7109375" style="1" customWidth="1"/>
    <col min="7" max="7" width="5.85546875" style="1" customWidth="1"/>
    <col min="8" max="8" width="5.5703125" style="1" customWidth="1"/>
    <col min="9" max="9" width="4.85546875" style="1" customWidth="1"/>
    <col min="10" max="10" width="4.5703125" style="1" customWidth="1"/>
    <col min="11" max="11" width="4.85546875" style="1" customWidth="1"/>
    <col min="12" max="16" width="6.7109375" style="1" customWidth="1"/>
    <col min="17" max="17" width="4.85546875" style="1" customWidth="1"/>
    <col min="18" max="18" width="3.5703125" style="1" customWidth="1"/>
    <col min="19" max="19" width="3.85546875" style="1" customWidth="1"/>
    <col min="20" max="20" width="5.28515625" style="1" customWidth="1"/>
    <col min="21" max="21" width="4.28515625" style="1" customWidth="1"/>
    <col min="22" max="22" width="4.42578125" style="1" customWidth="1"/>
    <col min="23" max="23" width="5.140625" style="1" customWidth="1"/>
    <col min="24" max="24" width="4.28515625" style="1" customWidth="1"/>
    <col min="25" max="25" width="3.7109375" style="1" customWidth="1"/>
    <col min="26" max="26" width="3.28515625" style="1" customWidth="1"/>
    <col min="27" max="27" width="3.5703125" style="1" customWidth="1"/>
    <col min="28" max="28" width="5.5703125" style="1" customWidth="1"/>
    <col min="29" max="29" width="4.7109375" style="1" customWidth="1"/>
    <col min="30" max="30" width="4" style="1" customWidth="1"/>
    <col min="31" max="31" width="5" style="1" customWidth="1"/>
    <col min="32" max="34" width="3.7109375" style="1" customWidth="1"/>
    <col min="35" max="35" width="3.5703125" style="1" customWidth="1"/>
    <col min="36" max="36" width="4.28515625" style="1" customWidth="1"/>
    <col min="37" max="37" width="4.5703125" style="1" customWidth="1"/>
    <col min="38" max="38" width="3.7109375" style="1" customWidth="1"/>
    <col min="39" max="39" width="5.140625" style="1" customWidth="1"/>
    <col min="40" max="40" width="3.7109375" style="1" customWidth="1"/>
    <col min="41" max="41" width="4.140625" style="1" customWidth="1"/>
    <col min="42" max="16384" width="9.140625" style="1"/>
  </cols>
  <sheetData>
    <row r="1" spans="1:41" ht="5.099999999999999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L1" s="2"/>
      <c r="AM1" s="2"/>
      <c r="AN1" s="2"/>
      <c r="AO1" s="3"/>
    </row>
    <row r="2" spans="1:41" ht="15" customHeight="1" thickBot="1">
      <c r="A2" s="2" t="s">
        <v>150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L2" s="2"/>
      <c r="AM2" s="2"/>
      <c r="AN2" s="2"/>
      <c r="AO2" s="3" t="s">
        <v>122</v>
      </c>
    </row>
    <row r="3" spans="1:41" ht="18.75" customHeight="1" thickBot="1">
      <c r="A3" s="1037" t="s">
        <v>364</v>
      </c>
      <c r="B3" s="1039" t="s">
        <v>89</v>
      </c>
      <c r="C3" s="1040"/>
      <c r="D3" s="773" t="s">
        <v>151</v>
      </c>
      <c r="E3" s="773"/>
      <c r="F3" s="773"/>
      <c r="G3" s="773"/>
      <c r="H3" s="773"/>
      <c r="I3" s="773"/>
      <c r="J3" s="712" t="s">
        <v>53</v>
      </c>
      <c r="K3" s="712"/>
      <c r="L3" s="1042" t="s">
        <v>124</v>
      </c>
      <c r="M3" s="1042"/>
      <c r="N3" s="1042"/>
      <c r="O3" s="1042"/>
      <c r="P3" s="1042"/>
      <c r="Q3" s="1042"/>
      <c r="R3" s="988" t="s">
        <v>152</v>
      </c>
      <c r="S3" s="988"/>
      <c r="T3" s="988"/>
      <c r="U3" s="988"/>
      <c r="V3" s="988"/>
      <c r="W3" s="988"/>
      <c r="X3" s="988"/>
      <c r="Y3" s="988"/>
      <c r="Z3" s="988" t="s">
        <v>126</v>
      </c>
      <c r="AA3" s="988"/>
      <c r="AB3" s="988"/>
      <c r="AC3" s="988"/>
      <c r="AD3" s="988"/>
      <c r="AE3" s="988"/>
      <c r="AF3" s="988"/>
      <c r="AG3" s="988"/>
      <c r="AH3" s="988" t="s">
        <v>127</v>
      </c>
      <c r="AI3" s="988"/>
      <c r="AJ3" s="988"/>
      <c r="AK3" s="988"/>
      <c r="AL3" s="1004" t="s">
        <v>128</v>
      </c>
      <c r="AM3" s="1004"/>
      <c r="AN3" s="1004"/>
      <c r="AO3" s="1005"/>
    </row>
    <row r="4" spans="1:41" ht="18.75" customHeight="1">
      <c r="A4" s="1038"/>
      <c r="B4" s="1041"/>
      <c r="C4" s="946"/>
      <c r="D4" s="720" t="s">
        <v>95</v>
      </c>
      <c r="E4" s="720"/>
      <c r="F4" s="720" t="s">
        <v>96</v>
      </c>
      <c r="G4" s="720"/>
      <c r="H4" s="720" t="s">
        <v>97</v>
      </c>
      <c r="I4" s="720"/>
      <c r="J4" s="713"/>
      <c r="K4" s="713"/>
      <c r="L4" s="904" t="s">
        <v>95</v>
      </c>
      <c r="M4" s="904"/>
      <c r="N4" s="720" t="s">
        <v>55</v>
      </c>
      <c r="O4" s="720"/>
      <c r="P4" s="764" t="s">
        <v>56</v>
      </c>
      <c r="Q4" s="764"/>
      <c r="R4" s="904" t="s">
        <v>84</v>
      </c>
      <c r="S4" s="904"/>
      <c r="T4" s="904"/>
      <c r="U4" s="904"/>
      <c r="V4" s="904" t="s">
        <v>55</v>
      </c>
      <c r="W4" s="904"/>
      <c r="X4" s="904" t="s">
        <v>56</v>
      </c>
      <c r="Y4" s="904"/>
      <c r="Z4" s="904" t="s">
        <v>84</v>
      </c>
      <c r="AA4" s="904"/>
      <c r="AB4" s="904"/>
      <c r="AC4" s="904"/>
      <c r="AD4" s="904" t="s">
        <v>55</v>
      </c>
      <c r="AE4" s="904"/>
      <c r="AF4" s="904" t="s">
        <v>56</v>
      </c>
      <c r="AG4" s="904"/>
      <c r="AH4" s="904" t="s">
        <v>153</v>
      </c>
      <c r="AI4" s="904"/>
      <c r="AJ4" s="904" t="s">
        <v>154</v>
      </c>
      <c r="AK4" s="904"/>
      <c r="AL4" s="904" t="s">
        <v>153</v>
      </c>
      <c r="AM4" s="904"/>
      <c r="AN4" s="998" t="s">
        <v>154</v>
      </c>
      <c r="AO4" s="999"/>
    </row>
    <row r="5" spans="1:41" ht="17.100000000000001" customHeight="1">
      <c r="A5" s="344" t="s">
        <v>343</v>
      </c>
      <c r="B5" s="345">
        <v>6</v>
      </c>
      <c r="C5" s="178">
        <v>-1</v>
      </c>
      <c r="D5" s="179">
        <v>285</v>
      </c>
      <c r="E5" s="181">
        <v>27</v>
      </c>
      <c r="F5" s="180">
        <v>130</v>
      </c>
      <c r="G5" s="181">
        <v>8</v>
      </c>
      <c r="H5" s="180">
        <v>155</v>
      </c>
      <c r="I5" s="183">
        <v>19</v>
      </c>
      <c r="J5" s="182">
        <v>130</v>
      </c>
      <c r="K5" s="181">
        <v>8</v>
      </c>
      <c r="L5" s="180">
        <v>4979</v>
      </c>
      <c r="M5" s="181">
        <v>250</v>
      </c>
      <c r="N5" s="180">
        <v>2345</v>
      </c>
      <c r="O5" s="181">
        <v>241</v>
      </c>
      <c r="P5" s="180">
        <v>2634</v>
      </c>
      <c r="Q5" s="181">
        <v>9</v>
      </c>
      <c r="R5" s="206"/>
      <c r="S5" s="1026">
        <f>SUM(V5,X5)</f>
        <v>386</v>
      </c>
      <c r="T5" s="1026"/>
      <c r="U5" s="361">
        <f>SUM(W5,Y5)</f>
        <v>27</v>
      </c>
      <c r="V5" s="362">
        <v>219</v>
      </c>
      <c r="W5" s="378">
        <v>22</v>
      </c>
      <c r="X5" s="362">
        <v>167</v>
      </c>
      <c r="Y5" s="378">
        <v>5</v>
      </c>
      <c r="Z5" s="1027">
        <f>SUM(AD5,AF5)</f>
        <v>124</v>
      </c>
      <c r="AA5" s="1027"/>
      <c r="AB5" s="1027"/>
      <c r="AC5" s="236">
        <f>SUM(AE5,AG5)</f>
        <v>11</v>
      </c>
      <c r="AD5" s="362">
        <v>54</v>
      </c>
      <c r="AE5" s="378">
        <v>4</v>
      </c>
      <c r="AF5" s="362">
        <v>70</v>
      </c>
      <c r="AG5" s="378">
        <v>7</v>
      </c>
      <c r="AH5" s="1030">
        <f>L5/J5</f>
        <v>38.299999999999997</v>
      </c>
      <c r="AI5" s="1030"/>
      <c r="AJ5" s="1030">
        <f>M5/K5</f>
        <v>31.25</v>
      </c>
      <c r="AK5" s="1030"/>
      <c r="AL5" s="1028">
        <f>L5/S5</f>
        <v>12.898963730569948</v>
      </c>
      <c r="AM5" s="1028"/>
      <c r="AN5" s="980">
        <f>M5/U5</f>
        <v>9.2592592592592595</v>
      </c>
      <c r="AO5" s="1029"/>
    </row>
    <row r="6" spans="1:41" ht="15" customHeight="1">
      <c r="A6" s="313">
        <v>21</v>
      </c>
      <c r="B6" s="346">
        <v>6</v>
      </c>
      <c r="C6" s="178">
        <v>-1</v>
      </c>
      <c r="D6" s="179">
        <v>285</v>
      </c>
      <c r="E6" s="181">
        <v>27</v>
      </c>
      <c r="F6" s="180">
        <v>130</v>
      </c>
      <c r="G6" s="181">
        <v>8</v>
      </c>
      <c r="H6" s="180">
        <v>155</v>
      </c>
      <c r="I6" s="183">
        <v>19</v>
      </c>
      <c r="J6" s="182">
        <v>129</v>
      </c>
      <c r="K6" s="181">
        <v>8</v>
      </c>
      <c r="L6" s="180">
        <v>4963</v>
      </c>
      <c r="M6" s="181">
        <v>273</v>
      </c>
      <c r="N6" s="180">
        <v>2361</v>
      </c>
      <c r="O6" s="181">
        <v>266</v>
      </c>
      <c r="P6" s="180">
        <v>2602</v>
      </c>
      <c r="Q6" s="181">
        <v>7</v>
      </c>
      <c r="R6" s="206"/>
      <c r="S6" s="1012">
        <f>SUM(V6,X6)</f>
        <v>381</v>
      </c>
      <c r="T6" s="1013"/>
      <c r="U6" s="361">
        <f>SUM(W6,Y6)</f>
        <v>27</v>
      </c>
      <c r="V6" s="362">
        <v>212</v>
      </c>
      <c r="W6" s="378">
        <v>19</v>
      </c>
      <c r="X6" s="362">
        <v>169</v>
      </c>
      <c r="Y6" s="378">
        <v>8</v>
      </c>
      <c r="Z6" s="1014">
        <f>SUM(AD6,AF6)</f>
        <v>141</v>
      </c>
      <c r="AA6" s="979"/>
      <c r="AB6" s="979"/>
      <c r="AC6" s="236">
        <f>SUM(AE6,AG6)</f>
        <v>10</v>
      </c>
      <c r="AD6" s="362">
        <v>59</v>
      </c>
      <c r="AE6" s="378">
        <v>3</v>
      </c>
      <c r="AF6" s="362">
        <v>82</v>
      </c>
      <c r="AG6" s="378">
        <v>7</v>
      </c>
      <c r="AH6" s="996">
        <f>L6/J6</f>
        <v>38.472868217054263</v>
      </c>
      <c r="AI6" s="996"/>
      <c r="AJ6" s="997">
        <f>M6/K6</f>
        <v>34.125</v>
      </c>
      <c r="AK6" s="997"/>
      <c r="AL6" s="983">
        <f>L6/S6</f>
        <v>13.026246719160104</v>
      </c>
      <c r="AM6" s="983"/>
      <c r="AN6" s="983">
        <f>M6/U6</f>
        <v>10.111111111111111</v>
      </c>
      <c r="AO6" s="1015"/>
    </row>
    <row r="7" spans="1:41" ht="15" customHeight="1">
      <c r="A7" s="313">
        <v>22</v>
      </c>
      <c r="B7" s="346">
        <v>6</v>
      </c>
      <c r="C7" s="178">
        <v>-1</v>
      </c>
      <c r="D7" s="179">
        <v>283</v>
      </c>
      <c r="E7" s="236">
        <v>28</v>
      </c>
      <c r="F7" s="180">
        <v>130</v>
      </c>
      <c r="G7" s="181">
        <v>9</v>
      </c>
      <c r="H7" s="180">
        <v>153</v>
      </c>
      <c r="I7" s="183">
        <v>19</v>
      </c>
      <c r="J7" s="182">
        <v>129</v>
      </c>
      <c r="K7" s="181">
        <v>9</v>
      </c>
      <c r="L7" s="180">
        <v>4927</v>
      </c>
      <c r="M7" s="181">
        <v>316</v>
      </c>
      <c r="N7" s="180">
        <v>2350</v>
      </c>
      <c r="O7" s="181">
        <v>310</v>
      </c>
      <c r="P7" s="180">
        <v>2577</v>
      </c>
      <c r="Q7" s="181">
        <v>6</v>
      </c>
      <c r="R7" s="206"/>
      <c r="S7" s="1012">
        <f>SUM(V7,X7)</f>
        <v>374</v>
      </c>
      <c r="T7" s="1013"/>
      <c r="U7" s="361">
        <f>SUM(W7,Y7)</f>
        <v>31</v>
      </c>
      <c r="V7" s="362">
        <v>202</v>
      </c>
      <c r="W7" s="378">
        <v>26</v>
      </c>
      <c r="X7" s="362">
        <v>172</v>
      </c>
      <c r="Y7" s="378">
        <v>5</v>
      </c>
      <c r="Z7" s="1014">
        <f>SUM(AD7,AF7)</f>
        <v>141</v>
      </c>
      <c r="AA7" s="979"/>
      <c r="AB7" s="979"/>
      <c r="AC7" s="236">
        <f>SUM(AE7,AG7)</f>
        <v>10</v>
      </c>
      <c r="AD7" s="362">
        <v>61</v>
      </c>
      <c r="AE7" s="378">
        <v>3</v>
      </c>
      <c r="AF7" s="362">
        <v>80</v>
      </c>
      <c r="AG7" s="378">
        <v>7</v>
      </c>
      <c r="AH7" s="996">
        <f>L7/J7</f>
        <v>38.193798449612402</v>
      </c>
      <c r="AI7" s="996"/>
      <c r="AJ7" s="997">
        <f>M7/K7</f>
        <v>35.111111111111114</v>
      </c>
      <c r="AK7" s="997"/>
      <c r="AL7" s="983">
        <f>L7/S7</f>
        <v>13.17379679144385</v>
      </c>
      <c r="AM7" s="983"/>
      <c r="AN7" s="1020">
        <f>M7/U7</f>
        <v>10.193548387096774</v>
      </c>
      <c r="AO7" s="1015"/>
    </row>
    <row r="8" spans="1:41" ht="15" customHeight="1">
      <c r="A8" s="337">
        <v>23</v>
      </c>
      <c r="B8" s="346">
        <v>6</v>
      </c>
      <c r="C8" s="178">
        <v>-1</v>
      </c>
      <c r="D8" s="179">
        <v>275</v>
      </c>
      <c r="E8" s="330">
        <v>29</v>
      </c>
      <c r="F8" s="180">
        <v>130</v>
      </c>
      <c r="G8" s="330">
        <v>10</v>
      </c>
      <c r="H8" s="180">
        <v>145</v>
      </c>
      <c r="I8" s="183">
        <v>19</v>
      </c>
      <c r="J8" s="182">
        <v>129</v>
      </c>
      <c r="K8" s="181">
        <v>9</v>
      </c>
      <c r="L8" s="180">
        <v>4937</v>
      </c>
      <c r="M8" s="181">
        <v>376</v>
      </c>
      <c r="N8" s="180">
        <v>2413</v>
      </c>
      <c r="O8" s="181">
        <v>366</v>
      </c>
      <c r="P8" s="180">
        <v>2524</v>
      </c>
      <c r="Q8" s="181">
        <v>10</v>
      </c>
      <c r="R8" s="206"/>
      <c r="S8" s="1012">
        <f>SUM(V8,X8)</f>
        <v>380</v>
      </c>
      <c r="T8" s="1013"/>
      <c r="U8" s="361">
        <f>SUM(W8,Y8)</f>
        <v>33</v>
      </c>
      <c r="V8" s="362">
        <v>207</v>
      </c>
      <c r="W8" s="378">
        <v>27</v>
      </c>
      <c r="X8" s="362">
        <v>173</v>
      </c>
      <c r="Y8" s="378">
        <v>6</v>
      </c>
      <c r="Z8" s="1014">
        <f>SUM(AD8,AF8)</f>
        <v>81</v>
      </c>
      <c r="AA8" s="979"/>
      <c r="AB8" s="979"/>
      <c r="AC8" s="236">
        <f>SUM(AE8,AG8)</f>
        <v>7</v>
      </c>
      <c r="AD8" s="362">
        <v>32</v>
      </c>
      <c r="AE8" s="378">
        <v>3</v>
      </c>
      <c r="AF8" s="362">
        <v>49</v>
      </c>
      <c r="AG8" s="378">
        <v>4</v>
      </c>
      <c r="AH8" s="1024">
        <f>L8/J8</f>
        <v>38.271317829457367</v>
      </c>
      <c r="AI8" s="1024"/>
      <c r="AJ8" s="1024">
        <f>M8/K8</f>
        <v>41.777777777777779</v>
      </c>
      <c r="AK8" s="1024"/>
      <c r="AL8" s="1021">
        <f>L8/S8</f>
        <v>12.992105263157894</v>
      </c>
      <c r="AM8" s="1021"/>
      <c r="AN8" s="1022">
        <f>M8/U8</f>
        <v>11.393939393939394</v>
      </c>
      <c r="AO8" s="1023"/>
    </row>
    <row r="9" spans="1:41" ht="15" customHeight="1">
      <c r="A9" s="355">
        <v>24</v>
      </c>
      <c r="B9" s="347">
        <v>6</v>
      </c>
      <c r="C9" s="564">
        <v>-1</v>
      </c>
      <c r="D9" s="185">
        <f t="shared" ref="D9:Q9" si="0">SUM(D11:D16)</f>
        <v>253</v>
      </c>
      <c r="E9" s="186">
        <f>SUM(E11:E16)</f>
        <v>11</v>
      </c>
      <c r="F9" s="187">
        <f t="shared" si="0"/>
        <v>129</v>
      </c>
      <c r="G9" s="186">
        <f t="shared" si="0"/>
        <v>11</v>
      </c>
      <c r="H9" s="187">
        <f t="shared" si="0"/>
        <v>124</v>
      </c>
      <c r="I9" s="565">
        <f t="shared" si="0"/>
        <v>0</v>
      </c>
      <c r="J9" s="188">
        <f t="shared" si="0"/>
        <v>129</v>
      </c>
      <c r="K9" s="186">
        <v>9</v>
      </c>
      <c r="L9" s="187">
        <f t="shared" si="0"/>
        <v>4973</v>
      </c>
      <c r="M9" s="186">
        <f t="shared" si="0"/>
        <v>400</v>
      </c>
      <c r="N9" s="187">
        <f t="shared" si="0"/>
        <v>2470</v>
      </c>
      <c r="O9" s="186">
        <f t="shared" si="0"/>
        <v>386</v>
      </c>
      <c r="P9" s="187">
        <f t="shared" si="0"/>
        <v>2503</v>
      </c>
      <c r="Q9" s="186">
        <f t="shared" si="0"/>
        <v>14</v>
      </c>
      <c r="R9" s="597"/>
      <c r="S9" s="1006">
        <f>SUM(S11:T16)</f>
        <v>366</v>
      </c>
      <c r="T9" s="1006"/>
      <c r="U9" s="599">
        <f>SUM(U11:U16)</f>
        <v>39</v>
      </c>
      <c r="V9" s="598">
        <f>SUM(V11:V16)</f>
        <v>197</v>
      </c>
      <c r="W9" s="599">
        <f>SUM(W11:W16)</f>
        <v>34</v>
      </c>
      <c r="X9" s="598">
        <f>SUM(X11:X16)</f>
        <v>169</v>
      </c>
      <c r="Y9" s="599">
        <f>SUM(Y11:Y16)</f>
        <v>5</v>
      </c>
      <c r="Z9" s="1006">
        <f>SUM(AA11:AB16)</f>
        <v>79</v>
      </c>
      <c r="AA9" s="1006"/>
      <c r="AB9" s="1006"/>
      <c r="AC9" s="599">
        <f>SUM(AC11:AC16)</f>
        <v>6</v>
      </c>
      <c r="AD9" s="598">
        <f>SUM(AD11:AD16)</f>
        <v>36</v>
      </c>
      <c r="AE9" s="599">
        <f>SUM(AE11:AE16)</f>
        <v>4</v>
      </c>
      <c r="AF9" s="598">
        <f>SUM(AF11:AF16)</f>
        <v>43</v>
      </c>
      <c r="AG9" s="599">
        <f>SUM(AG11:AG16)</f>
        <v>2</v>
      </c>
      <c r="AH9" s="1018">
        <f>L9/J9</f>
        <v>38.550387596899228</v>
      </c>
      <c r="AI9" s="1018"/>
      <c r="AJ9" s="1019">
        <f>M9/K9</f>
        <v>44.444444444444443</v>
      </c>
      <c r="AK9" s="1019"/>
      <c r="AL9" s="1025">
        <f>L9/S9</f>
        <v>13.587431693989071</v>
      </c>
      <c r="AM9" s="1025"/>
      <c r="AN9" s="1016">
        <f>M9/U9</f>
        <v>10.256410256410257</v>
      </c>
      <c r="AO9" s="1017"/>
    </row>
    <row r="10" spans="1:41" ht="9" customHeight="1">
      <c r="A10" s="314"/>
      <c r="B10" s="347"/>
      <c r="C10" s="189"/>
      <c r="D10" s="185"/>
      <c r="E10" s="186"/>
      <c r="F10" s="187"/>
      <c r="G10" s="186"/>
      <c r="H10" s="187"/>
      <c r="I10" s="186"/>
      <c r="J10" s="188"/>
      <c r="K10" s="186"/>
      <c r="L10" s="187"/>
      <c r="M10" s="186"/>
      <c r="N10" s="187"/>
      <c r="O10" s="186"/>
      <c r="P10" s="187"/>
      <c r="Q10" s="186"/>
      <c r="R10" s="207"/>
      <c r="S10" s="187"/>
      <c r="T10" s="187"/>
      <c r="U10" s="186"/>
      <c r="V10" s="187"/>
      <c r="W10" s="186"/>
      <c r="X10" s="187"/>
      <c r="Y10" s="186"/>
      <c r="Z10" s="186"/>
      <c r="AA10" s="187"/>
      <c r="AB10" s="187"/>
      <c r="AC10" s="186"/>
      <c r="AD10" s="187"/>
      <c r="AE10" s="203"/>
      <c r="AF10" s="187"/>
      <c r="AG10" s="186"/>
      <c r="AH10" s="186"/>
      <c r="AI10" s="211"/>
      <c r="AJ10" s="211"/>
      <c r="AK10" s="208"/>
      <c r="AL10" s="211"/>
      <c r="AM10" s="211"/>
      <c r="AN10" s="208"/>
      <c r="AO10" s="209"/>
    </row>
    <row r="11" spans="1:41" ht="21.75" customHeight="1">
      <c r="A11" s="348" t="s">
        <v>155</v>
      </c>
      <c r="B11" s="566">
        <v>1</v>
      </c>
      <c r="C11" s="230" t="s">
        <v>318</v>
      </c>
      <c r="D11" s="179">
        <f t="shared" ref="D11:D16" si="1">SUM(F11,H11)</f>
        <v>58</v>
      </c>
      <c r="E11" s="230" t="s">
        <v>318</v>
      </c>
      <c r="F11" s="190">
        <v>30</v>
      </c>
      <c r="G11" s="230" t="s">
        <v>318</v>
      </c>
      <c r="H11" s="190">
        <v>28</v>
      </c>
      <c r="I11" s="567" t="s">
        <v>318</v>
      </c>
      <c r="J11" s="568">
        <v>30</v>
      </c>
      <c r="K11" s="567" t="s">
        <v>318</v>
      </c>
      <c r="L11" s="180">
        <f>SUM(N11,P11)</f>
        <v>1196</v>
      </c>
      <c r="M11" s="230" t="s">
        <v>318</v>
      </c>
      <c r="N11" s="190">
        <v>552</v>
      </c>
      <c r="O11" s="230" t="s">
        <v>318</v>
      </c>
      <c r="P11" s="190">
        <v>644</v>
      </c>
      <c r="Q11" s="230" t="s">
        <v>318</v>
      </c>
      <c r="R11" s="569"/>
      <c r="S11" s="992">
        <f t="shared" ref="S11:S16" si="2">SUM(V11,X11)</f>
        <v>72</v>
      </c>
      <c r="T11" s="992"/>
      <c r="U11" s="237">
        <f>W11+Y11</f>
        <v>0</v>
      </c>
      <c r="V11" s="180">
        <v>35</v>
      </c>
      <c r="W11" s="212">
        <v>0</v>
      </c>
      <c r="X11" s="180">
        <v>37</v>
      </c>
      <c r="Y11" s="212">
        <v>0</v>
      </c>
      <c r="Z11" s="191"/>
      <c r="AA11" s="992">
        <f t="shared" ref="AA11:AA16" si="3">SUM(AD11,AF11)</f>
        <v>14</v>
      </c>
      <c r="AB11" s="992"/>
      <c r="AC11" s="237">
        <f t="shared" ref="AC11:AC16" si="4">AE11+AG11</f>
        <v>0</v>
      </c>
      <c r="AD11" s="180">
        <v>4</v>
      </c>
      <c r="AE11" s="212">
        <v>0</v>
      </c>
      <c r="AF11" s="180">
        <v>10</v>
      </c>
      <c r="AG11" s="212">
        <v>0</v>
      </c>
      <c r="AH11" s="996">
        <f t="shared" ref="AH11:AH16" si="5">L11/J11</f>
        <v>39.866666666666667</v>
      </c>
      <c r="AI11" s="996"/>
      <c r="AJ11" s="997" t="s">
        <v>135</v>
      </c>
      <c r="AK11" s="997"/>
      <c r="AL11" s="993">
        <f t="shared" ref="AL11:AL16" si="6">L11/S11</f>
        <v>16.611111111111111</v>
      </c>
      <c r="AM11" s="993"/>
      <c r="AN11" s="1011">
        <v>0</v>
      </c>
      <c r="AO11" s="995"/>
    </row>
    <row r="12" spans="1:41" ht="21.75" customHeight="1">
      <c r="A12" s="349" t="s">
        <v>319</v>
      </c>
      <c r="B12" s="566">
        <v>1</v>
      </c>
      <c r="C12" s="230" t="s">
        <v>318</v>
      </c>
      <c r="D12" s="179">
        <f t="shared" si="1"/>
        <v>53</v>
      </c>
      <c r="E12" s="230" t="s">
        <v>318</v>
      </c>
      <c r="F12" s="190">
        <v>24</v>
      </c>
      <c r="G12" s="230" t="s">
        <v>318</v>
      </c>
      <c r="H12" s="190">
        <v>29</v>
      </c>
      <c r="I12" s="567" t="s">
        <v>318</v>
      </c>
      <c r="J12" s="568">
        <v>24</v>
      </c>
      <c r="K12" s="567" t="s">
        <v>318</v>
      </c>
      <c r="L12" s="180">
        <v>905</v>
      </c>
      <c r="M12" s="230" t="s">
        <v>318</v>
      </c>
      <c r="N12" s="190">
        <v>246</v>
      </c>
      <c r="O12" s="230" t="s">
        <v>318</v>
      </c>
      <c r="P12" s="190">
        <v>659</v>
      </c>
      <c r="Q12" s="230" t="s">
        <v>318</v>
      </c>
      <c r="R12" s="570"/>
      <c r="S12" s="992">
        <f t="shared" si="2"/>
        <v>68</v>
      </c>
      <c r="T12" s="992"/>
      <c r="U12" s="237">
        <f>W12+Y12</f>
        <v>0</v>
      </c>
      <c r="V12" s="180">
        <v>27</v>
      </c>
      <c r="W12" s="212">
        <v>0</v>
      </c>
      <c r="X12" s="180">
        <v>41</v>
      </c>
      <c r="Y12" s="212">
        <v>0</v>
      </c>
      <c r="Z12" s="212"/>
      <c r="AA12" s="992">
        <f t="shared" si="3"/>
        <v>15</v>
      </c>
      <c r="AB12" s="992"/>
      <c r="AC12" s="237">
        <f t="shared" si="4"/>
        <v>0</v>
      </c>
      <c r="AD12" s="180">
        <v>5</v>
      </c>
      <c r="AE12" s="212">
        <v>0</v>
      </c>
      <c r="AF12" s="180">
        <v>10</v>
      </c>
      <c r="AG12" s="212">
        <v>0</v>
      </c>
      <c r="AH12" s="996">
        <f t="shared" si="5"/>
        <v>37.708333333333336</v>
      </c>
      <c r="AI12" s="996"/>
      <c r="AJ12" s="997" t="s">
        <v>135</v>
      </c>
      <c r="AK12" s="997"/>
      <c r="AL12" s="993">
        <f t="shared" si="6"/>
        <v>13.308823529411764</v>
      </c>
      <c r="AM12" s="993"/>
      <c r="AN12" s="1011">
        <v>0</v>
      </c>
      <c r="AO12" s="995"/>
    </row>
    <row r="13" spans="1:41" ht="21.75" customHeight="1">
      <c r="A13" s="349" t="s">
        <v>320</v>
      </c>
      <c r="B13" s="566">
        <v>1</v>
      </c>
      <c r="C13" s="183">
        <v>1</v>
      </c>
      <c r="D13" s="179">
        <f t="shared" si="1"/>
        <v>27</v>
      </c>
      <c r="E13" s="181">
        <f>G13+I13</f>
        <v>11</v>
      </c>
      <c r="F13" s="190">
        <v>21</v>
      </c>
      <c r="G13" s="181">
        <v>11</v>
      </c>
      <c r="H13" s="190">
        <v>6</v>
      </c>
      <c r="I13" s="567">
        <v>0</v>
      </c>
      <c r="J13" s="568">
        <v>21</v>
      </c>
      <c r="K13" s="191">
        <v>11</v>
      </c>
      <c r="L13" s="180">
        <v>742</v>
      </c>
      <c r="M13" s="181">
        <v>400</v>
      </c>
      <c r="N13" s="190">
        <v>598</v>
      </c>
      <c r="O13" s="181">
        <v>386</v>
      </c>
      <c r="P13" s="190">
        <v>144</v>
      </c>
      <c r="Q13" s="191">
        <v>14</v>
      </c>
      <c r="R13" s="571"/>
      <c r="S13" s="992">
        <f t="shared" si="2"/>
        <v>69</v>
      </c>
      <c r="T13" s="992"/>
      <c r="U13" s="181">
        <v>39</v>
      </c>
      <c r="V13" s="180">
        <v>43</v>
      </c>
      <c r="W13" s="181">
        <v>34</v>
      </c>
      <c r="X13" s="180">
        <v>26</v>
      </c>
      <c r="Y13" s="191">
        <v>5</v>
      </c>
      <c r="Z13" s="181"/>
      <c r="AA13" s="992">
        <f t="shared" si="3"/>
        <v>18</v>
      </c>
      <c r="AB13" s="992"/>
      <c r="AC13" s="181">
        <f t="shared" si="4"/>
        <v>6</v>
      </c>
      <c r="AD13" s="180">
        <v>9</v>
      </c>
      <c r="AE13" s="191">
        <v>4</v>
      </c>
      <c r="AF13" s="180">
        <v>9</v>
      </c>
      <c r="AG13" s="191">
        <v>2</v>
      </c>
      <c r="AH13" s="996">
        <f t="shared" si="5"/>
        <v>35.333333333333336</v>
      </c>
      <c r="AI13" s="996"/>
      <c r="AJ13" s="996">
        <f>M13/K13</f>
        <v>36.363636363636367</v>
      </c>
      <c r="AK13" s="996"/>
      <c r="AL13" s="993">
        <f>L13/S13</f>
        <v>10.753623188405797</v>
      </c>
      <c r="AM13" s="993"/>
      <c r="AN13" s="993">
        <f>M13/U13</f>
        <v>10.256410256410257</v>
      </c>
      <c r="AO13" s="1045"/>
    </row>
    <row r="14" spans="1:41" ht="21.75" customHeight="1">
      <c r="A14" s="349" t="s">
        <v>156</v>
      </c>
      <c r="B14" s="566">
        <v>1</v>
      </c>
      <c r="C14" s="230" t="s">
        <v>318</v>
      </c>
      <c r="D14" s="179">
        <f t="shared" si="1"/>
        <v>52</v>
      </c>
      <c r="E14" s="230" t="s">
        <v>318</v>
      </c>
      <c r="F14" s="190">
        <v>18</v>
      </c>
      <c r="G14" s="230" t="s">
        <v>318</v>
      </c>
      <c r="H14" s="190">
        <v>34</v>
      </c>
      <c r="I14" s="567" t="s">
        <v>318</v>
      </c>
      <c r="J14" s="568">
        <v>18</v>
      </c>
      <c r="K14" s="567" t="s">
        <v>318</v>
      </c>
      <c r="L14" s="180">
        <f>SUM(N14,P14)</f>
        <v>686</v>
      </c>
      <c r="M14" s="230" t="s">
        <v>318</v>
      </c>
      <c r="N14" s="190">
        <v>317</v>
      </c>
      <c r="O14" s="230" t="s">
        <v>318</v>
      </c>
      <c r="P14" s="190">
        <v>369</v>
      </c>
      <c r="Q14" s="230" t="s">
        <v>318</v>
      </c>
      <c r="R14" s="569"/>
      <c r="S14" s="992">
        <f t="shared" si="2"/>
        <v>56</v>
      </c>
      <c r="T14" s="992"/>
      <c r="U14" s="237">
        <f>W14+Y14</f>
        <v>0</v>
      </c>
      <c r="V14" s="180">
        <v>25</v>
      </c>
      <c r="W14" s="212">
        <v>0</v>
      </c>
      <c r="X14" s="180">
        <v>31</v>
      </c>
      <c r="Y14" s="212">
        <v>0</v>
      </c>
      <c r="Z14" s="191"/>
      <c r="AA14" s="992">
        <f t="shared" si="3"/>
        <v>11</v>
      </c>
      <c r="AB14" s="992"/>
      <c r="AC14" s="237">
        <f t="shared" si="4"/>
        <v>0</v>
      </c>
      <c r="AD14" s="180">
        <v>2</v>
      </c>
      <c r="AE14" s="212">
        <v>0</v>
      </c>
      <c r="AF14" s="180">
        <v>9</v>
      </c>
      <c r="AG14" s="212">
        <v>0</v>
      </c>
      <c r="AH14" s="996">
        <f t="shared" si="5"/>
        <v>38.111111111111114</v>
      </c>
      <c r="AI14" s="996"/>
      <c r="AJ14" s="997" t="s">
        <v>135</v>
      </c>
      <c r="AK14" s="997"/>
      <c r="AL14" s="993">
        <f t="shared" si="6"/>
        <v>12.25</v>
      </c>
      <c r="AM14" s="993"/>
      <c r="AN14" s="1011">
        <v>0</v>
      </c>
      <c r="AO14" s="995"/>
    </row>
    <row r="15" spans="1:41" ht="21.75" customHeight="1">
      <c r="A15" s="349" t="s">
        <v>321</v>
      </c>
      <c r="B15" s="566">
        <v>1</v>
      </c>
      <c r="C15" s="230" t="s">
        <v>318</v>
      </c>
      <c r="D15" s="179">
        <f t="shared" si="1"/>
        <v>33</v>
      </c>
      <c r="E15" s="230" t="s">
        <v>318</v>
      </c>
      <c r="F15" s="190">
        <v>21</v>
      </c>
      <c r="G15" s="230" t="s">
        <v>318</v>
      </c>
      <c r="H15" s="190">
        <v>12</v>
      </c>
      <c r="I15" s="567" t="s">
        <v>318</v>
      </c>
      <c r="J15" s="568">
        <v>21</v>
      </c>
      <c r="K15" s="567" t="s">
        <v>318</v>
      </c>
      <c r="L15" s="180">
        <f>SUM(N15,P15)</f>
        <v>791</v>
      </c>
      <c r="M15" s="230" t="s">
        <v>318</v>
      </c>
      <c r="N15" s="190">
        <v>398</v>
      </c>
      <c r="O15" s="230" t="s">
        <v>318</v>
      </c>
      <c r="P15" s="190">
        <v>393</v>
      </c>
      <c r="Q15" s="230" t="s">
        <v>318</v>
      </c>
      <c r="R15" s="570"/>
      <c r="S15" s="992">
        <f t="shared" si="2"/>
        <v>70</v>
      </c>
      <c r="T15" s="992"/>
      <c r="U15" s="237">
        <f>W15+Y15</f>
        <v>0</v>
      </c>
      <c r="V15" s="180">
        <v>42</v>
      </c>
      <c r="W15" s="212">
        <v>0</v>
      </c>
      <c r="X15" s="180">
        <v>28</v>
      </c>
      <c r="Y15" s="212">
        <v>0</v>
      </c>
      <c r="Z15" s="212"/>
      <c r="AA15" s="992">
        <f t="shared" si="3"/>
        <v>17</v>
      </c>
      <c r="AB15" s="992"/>
      <c r="AC15" s="237">
        <f t="shared" si="4"/>
        <v>0</v>
      </c>
      <c r="AD15" s="180">
        <v>15</v>
      </c>
      <c r="AE15" s="212">
        <v>0</v>
      </c>
      <c r="AF15" s="180">
        <v>2</v>
      </c>
      <c r="AG15" s="212">
        <v>0</v>
      </c>
      <c r="AH15" s="996">
        <f t="shared" si="5"/>
        <v>37.666666666666664</v>
      </c>
      <c r="AI15" s="996"/>
      <c r="AJ15" s="997" t="s">
        <v>135</v>
      </c>
      <c r="AK15" s="997"/>
      <c r="AL15" s="993">
        <f t="shared" si="6"/>
        <v>11.3</v>
      </c>
      <c r="AM15" s="993"/>
      <c r="AN15" s="994">
        <v>0</v>
      </c>
      <c r="AO15" s="995"/>
    </row>
    <row r="16" spans="1:41" ht="21.75" customHeight="1" thickBot="1">
      <c r="A16" s="393" t="s">
        <v>322</v>
      </c>
      <c r="B16" s="572">
        <v>1</v>
      </c>
      <c r="C16" s="573" t="s">
        <v>318</v>
      </c>
      <c r="D16" s="574">
        <f t="shared" si="1"/>
        <v>30</v>
      </c>
      <c r="E16" s="573" t="s">
        <v>318</v>
      </c>
      <c r="F16" s="575">
        <v>15</v>
      </c>
      <c r="G16" s="573" t="s">
        <v>318</v>
      </c>
      <c r="H16" s="575">
        <v>15</v>
      </c>
      <c r="I16" s="576" t="s">
        <v>318</v>
      </c>
      <c r="J16" s="577">
        <v>15</v>
      </c>
      <c r="K16" s="576" t="s">
        <v>318</v>
      </c>
      <c r="L16" s="578">
        <f>SUM(N16,P16)</f>
        <v>653</v>
      </c>
      <c r="M16" s="573" t="s">
        <v>318</v>
      </c>
      <c r="N16" s="575">
        <v>359</v>
      </c>
      <c r="O16" s="573" t="s">
        <v>318</v>
      </c>
      <c r="P16" s="575">
        <v>294</v>
      </c>
      <c r="Q16" s="573" t="s">
        <v>318</v>
      </c>
      <c r="R16" s="579"/>
      <c r="S16" s="1002">
        <f t="shared" si="2"/>
        <v>31</v>
      </c>
      <c r="T16" s="1002"/>
      <c r="U16" s="580">
        <f>W16+Y16</f>
        <v>0</v>
      </c>
      <c r="V16" s="578">
        <v>25</v>
      </c>
      <c r="W16" s="238">
        <v>0</v>
      </c>
      <c r="X16" s="578">
        <v>6</v>
      </c>
      <c r="Y16" s="238">
        <v>0</v>
      </c>
      <c r="Z16" s="581"/>
      <c r="AA16" s="1002">
        <f t="shared" si="3"/>
        <v>4</v>
      </c>
      <c r="AB16" s="1002"/>
      <c r="AC16" s="580">
        <f t="shared" si="4"/>
        <v>0</v>
      </c>
      <c r="AD16" s="578">
        <v>1</v>
      </c>
      <c r="AE16" s="238">
        <v>0</v>
      </c>
      <c r="AF16" s="578">
        <v>3</v>
      </c>
      <c r="AG16" s="238">
        <v>0</v>
      </c>
      <c r="AH16" s="1009">
        <f t="shared" si="5"/>
        <v>43.533333333333331</v>
      </c>
      <c r="AI16" s="1009"/>
      <c r="AJ16" s="1010" t="s">
        <v>135</v>
      </c>
      <c r="AK16" s="1010"/>
      <c r="AL16" s="1003">
        <f t="shared" si="6"/>
        <v>21.06451612903226</v>
      </c>
      <c r="AM16" s="1003"/>
      <c r="AN16" s="1007">
        <v>0</v>
      </c>
      <c r="AO16" s="1008"/>
    </row>
    <row r="17" spans="1:41" ht="15" customHeight="1">
      <c r="A17" s="2" t="s">
        <v>157</v>
      </c>
      <c r="B17" s="2"/>
      <c r="C17" s="2"/>
      <c r="D17" s="2"/>
      <c r="E17" s="20"/>
      <c r="F17" s="2"/>
      <c r="G17" s="2"/>
      <c r="H17" s="2"/>
      <c r="I17" s="2"/>
      <c r="J17" s="2"/>
      <c r="K17" s="2"/>
      <c r="L17" s="2"/>
      <c r="M17" s="2"/>
      <c r="N17" s="2"/>
      <c r="O17" s="2"/>
      <c r="P17" s="2"/>
      <c r="Q17" s="2"/>
      <c r="R17" s="2"/>
      <c r="S17" s="68"/>
      <c r="T17" s="68"/>
      <c r="U17" s="68"/>
      <c r="V17" s="68"/>
      <c r="W17" s="68"/>
      <c r="X17" s="68"/>
      <c r="Y17" s="68"/>
      <c r="Z17" s="68"/>
      <c r="AA17" s="68"/>
      <c r="AB17" s="68"/>
      <c r="AC17" s="68"/>
      <c r="AD17" s="68"/>
      <c r="AE17" s="68"/>
      <c r="AF17" s="68"/>
      <c r="AG17" s="68"/>
      <c r="AH17" s="68"/>
      <c r="AI17" s="68"/>
      <c r="AJ17" s="68"/>
      <c r="AK17" s="67"/>
      <c r="AM17" s="68"/>
      <c r="AN17" s="68"/>
      <c r="AO17" s="3" t="s">
        <v>158</v>
      </c>
    </row>
    <row r="18" spans="1:41" ht="15" customHeight="1">
      <c r="A18" s="2" t="s">
        <v>159</v>
      </c>
      <c r="B18" s="2"/>
      <c r="C18" s="2"/>
      <c r="D18" s="2"/>
      <c r="E18" s="90"/>
      <c r="F18" s="2"/>
      <c r="G18" s="2"/>
      <c r="H18" s="2"/>
      <c r="I18" s="2"/>
      <c r="J18" s="2"/>
      <c r="K18" s="2"/>
      <c r="L18" s="2"/>
      <c r="M18" s="2"/>
      <c r="N18" s="2"/>
      <c r="O18" s="2"/>
      <c r="P18" s="2"/>
      <c r="Q18" s="2"/>
      <c r="R18" s="2"/>
      <c r="S18" s="68"/>
      <c r="T18" s="68"/>
      <c r="U18" s="68"/>
      <c r="V18" s="68"/>
      <c r="W18" s="68"/>
      <c r="X18" s="68"/>
      <c r="Y18" s="68"/>
      <c r="Z18" s="68"/>
      <c r="AA18" s="68"/>
      <c r="AB18" s="68"/>
      <c r="AC18" s="68"/>
      <c r="AD18" s="68"/>
      <c r="AE18" s="68"/>
      <c r="AF18" s="68"/>
      <c r="AG18" s="68"/>
      <c r="AH18" s="68"/>
      <c r="AI18" s="68"/>
      <c r="AJ18" s="68"/>
      <c r="AK18" s="68"/>
      <c r="AL18" s="68"/>
      <c r="AM18" s="68"/>
      <c r="AN18" s="68"/>
      <c r="AO18" s="91"/>
    </row>
    <row r="19" spans="1:41" ht="12" customHeight="1">
      <c r="A19" s="2"/>
      <c r="B19" s="2"/>
      <c r="C19" s="2"/>
      <c r="D19" s="2"/>
      <c r="E19" s="20"/>
      <c r="F19" s="2"/>
      <c r="G19" s="2"/>
      <c r="H19" s="2"/>
      <c r="I19" s="2"/>
      <c r="J19" s="2"/>
      <c r="K19" s="2"/>
      <c r="L19" s="2"/>
      <c r="M19" s="2"/>
      <c r="N19" s="2"/>
      <c r="O19" s="2"/>
      <c r="P19" s="2"/>
      <c r="Q19" s="2"/>
      <c r="R19" s="2"/>
      <c r="S19" s="68"/>
      <c r="T19" s="68"/>
      <c r="U19" s="68"/>
      <c r="V19" s="68"/>
      <c r="W19" s="68"/>
      <c r="X19" s="68"/>
      <c r="Y19" s="68"/>
      <c r="Z19" s="68"/>
      <c r="AA19" s="68"/>
      <c r="AB19" s="68"/>
      <c r="AC19" s="68"/>
      <c r="AD19" s="68"/>
      <c r="AE19" s="68"/>
      <c r="AF19" s="68"/>
      <c r="AG19" s="68"/>
      <c r="AH19" s="68"/>
      <c r="AI19" s="68"/>
      <c r="AJ19" s="68"/>
      <c r="AK19" s="68"/>
      <c r="AL19" s="68"/>
      <c r="AM19" s="68"/>
      <c r="AN19" s="68"/>
      <c r="AO19" s="91"/>
    </row>
    <row r="20" spans="1:41" ht="15" customHeight="1" thickBot="1">
      <c r="A20" s="2" t="s">
        <v>160</v>
      </c>
      <c r="B20" s="2"/>
      <c r="C20" s="2"/>
      <c r="D20" s="2"/>
      <c r="E20" s="2"/>
      <c r="F20" s="2"/>
      <c r="G20" s="2"/>
      <c r="H20" s="2"/>
      <c r="I20" s="2"/>
      <c r="J20" s="2"/>
      <c r="K20" s="2"/>
      <c r="L20" s="2"/>
      <c r="M20" s="2"/>
      <c r="N20" s="2"/>
      <c r="O20" s="2"/>
      <c r="P20" s="2"/>
      <c r="Q20" s="2"/>
      <c r="R20" s="2"/>
      <c r="S20" s="68"/>
      <c r="T20" s="68"/>
      <c r="U20" s="68"/>
      <c r="V20" s="68"/>
      <c r="W20" s="68"/>
      <c r="X20" s="68"/>
      <c r="Y20" s="68"/>
      <c r="Z20" s="68"/>
      <c r="AA20" s="68"/>
      <c r="AB20" s="68"/>
      <c r="AC20" s="68"/>
      <c r="AD20" s="68"/>
      <c r="AE20" s="68"/>
      <c r="AF20" s="68"/>
      <c r="AG20" s="68"/>
      <c r="AH20" s="68"/>
      <c r="AI20" s="68"/>
      <c r="AJ20" s="68"/>
      <c r="AL20" s="68"/>
      <c r="AM20" s="68"/>
      <c r="AN20" s="68"/>
      <c r="AO20" s="3" t="s">
        <v>87</v>
      </c>
    </row>
    <row r="21" spans="1:41" ht="18" customHeight="1" thickBot="1">
      <c r="A21" s="987" t="s">
        <v>362</v>
      </c>
      <c r="B21" s="744" t="s">
        <v>161</v>
      </c>
      <c r="C21" s="744"/>
      <c r="D21" s="744"/>
      <c r="E21" s="744"/>
      <c r="F21" s="744"/>
      <c r="G21" s="744"/>
      <c r="H21" s="744"/>
      <c r="I21" s="744"/>
      <c r="J21" s="712" t="s">
        <v>139</v>
      </c>
      <c r="K21" s="712"/>
      <c r="L21" s="712"/>
      <c r="M21" s="712"/>
      <c r="N21" s="712"/>
      <c r="O21" s="712"/>
      <c r="P21" s="712"/>
      <c r="Q21" s="712"/>
      <c r="R21" s="988" t="s">
        <v>162</v>
      </c>
      <c r="S21" s="1000"/>
      <c r="T21" s="1000"/>
      <c r="U21" s="1000"/>
      <c r="V21" s="1000"/>
      <c r="W21" s="1000"/>
      <c r="X21" s="1000"/>
      <c r="Y21" s="1000"/>
      <c r="Z21" s="988" t="s">
        <v>163</v>
      </c>
      <c r="AA21" s="988"/>
      <c r="AB21" s="988"/>
      <c r="AC21" s="988"/>
      <c r="AD21" s="988"/>
      <c r="AE21" s="988"/>
      <c r="AF21" s="988"/>
      <c r="AG21" s="988"/>
      <c r="AH21" s="1004" t="s">
        <v>164</v>
      </c>
      <c r="AI21" s="1004"/>
      <c r="AJ21" s="1004"/>
      <c r="AK21" s="1004"/>
      <c r="AL21" s="1004"/>
      <c r="AM21" s="1004"/>
      <c r="AN21" s="1004"/>
      <c r="AO21" s="1005"/>
    </row>
    <row r="22" spans="1:41" ht="18" customHeight="1">
      <c r="A22" s="711"/>
      <c r="B22" s="720" t="s">
        <v>53</v>
      </c>
      <c r="C22" s="720"/>
      <c r="D22" s="904" t="s">
        <v>95</v>
      </c>
      <c r="E22" s="904"/>
      <c r="F22" s="720" t="s">
        <v>55</v>
      </c>
      <c r="G22" s="720"/>
      <c r="H22" s="720" t="s">
        <v>56</v>
      </c>
      <c r="I22" s="720"/>
      <c r="J22" s="720" t="s">
        <v>53</v>
      </c>
      <c r="K22" s="720"/>
      <c r="L22" s="904" t="s">
        <v>95</v>
      </c>
      <c r="M22" s="904"/>
      <c r="N22" s="720" t="s">
        <v>55</v>
      </c>
      <c r="O22" s="720"/>
      <c r="P22" s="720" t="s">
        <v>56</v>
      </c>
      <c r="Q22" s="720"/>
      <c r="R22" s="904" t="s">
        <v>53</v>
      </c>
      <c r="S22" s="1001"/>
      <c r="T22" s="904" t="s">
        <v>95</v>
      </c>
      <c r="U22" s="904"/>
      <c r="V22" s="904" t="s">
        <v>55</v>
      </c>
      <c r="W22" s="904"/>
      <c r="X22" s="904" t="s">
        <v>56</v>
      </c>
      <c r="Y22" s="904"/>
      <c r="Z22" s="904" t="s">
        <v>53</v>
      </c>
      <c r="AA22" s="904"/>
      <c r="AB22" s="904" t="s">
        <v>95</v>
      </c>
      <c r="AC22" s="904"/>
      <c r="AD22" s="904" t="s">
        <v>55</v>
      </c>
      <c r="AE22" s="904"/>
      <c r="AF22" s="904" t="s">
        <v>56</v>
      </c>
      <c r="AG22" s="904"/>
      <c r="AH22" s="904" t="s">
        <v>53</v>
      </c>
      <c r="AI22" s="904"/>
      <c r="AJ22" s="904" t="s">
        <v>95</v>
      </c>
      <c r="AK22" s="904"/>
      <c r="AL22" s="904" t="s">
        <v>55</v>
      </c>
      <c r="AM22" s="904"/>
      <c r="AN22" s="998" t="s">
        <v>56</v>
      </c>
      <c r="AO22" s="999"/>
    </row>
    <row r="23" spans="1:41" ht="17.100000000000001" customHeight="1">
      <c r="A23" s="322" t="s">
        <v>343</v>
      </c>
      <c r="B23" s="333">
        <v>130</v>
      </c>
      <c r="C23" s="192">
        <v>-8</v>
      </c>
      <c r="D23" s="193">
        <v>4979</v>
      </c>
      <c r="E23" s="194">
        <v>-250</v>
      </c>
      <c r="F23" s="193">
        <v>2345</v>
      </c>
      <c r="G23" s="181">
        <v>241</v>
      </c>
      <c r="H23" s="190">
        <v>2634</v>
      </c>
      <c r="I23" s="194">
        <v>-9</v>
      </c>
      <c r="J23" s="195">
        <v>43</v>
      </c>
      <c r="K23" s="191">
        <v>2</v>
      </c>
      <c r="L23" s="193">
        <v>1651</v>
      </c>
      <c r="M23" s="194">
        <v>-68</v>
      </c>
      <c r="N23" s="180">
        <v>756</v>
      </c>
      <c r="O23" s="194">
        <v>-64</v>
      </c>
      <c r="P23" s="180">
        <v>895</v>
      </c>
      <c r="Q23" s="194">
        <v>-4</v>
      </c>
      <c r="R23" s="367">
        <v>43</v>
      </c>
      <c r="S23" s="363">
        <v>2</v>
      </c>
      <c r="T23" s="193">
        <f t="shared" ref="T23:U26" si="7">SUM(V23,X23)</f>
        <v>1732</v>
      </c>
      <c r="U23" s="181">
        <f t="shared" si="7"/>
        <v>67</v>
      </c>
      <c r="V23" s="367">
        <v>828</v>
      </c>
      <c r="W23" s="363">
        <v>66</v>
      </c>
      <c r="X23" s="367">
        <v>904</v>
      </c>
      <c r="Y23" s="363">
        <v>1</v>
      </c>
      <c r="Z23" s="367">
        <v>44</v>
      </c>
      <c r="AA23" s="363">
        <v>2</v>
      </c>
      <c r="AB23" s="193">
        <f t="shared" ref="AB23:AC26" si="8">SUM(AD23,AF23)</f>
        <v>1595</v>
      </c>
      <c r="AC23" s="181">
        <f t="shared" si="8"/>
        <v>67</v>
      </c>
      <c r="AD23" s="367">
        <v>761</v>
      </c>
      <c r="AE23" s="363">
        <v>65</v>
      </c>
      <c r="AF23" s="367">
        <v>834</v>
      </c>
      <c r="AG23" s="363">
        <v>2</v>
      </c>
      <c r="AH23" s="370">
        <v>1</v>
      </c>
      <c r="AI23" s="363">
        <v>2</v>
      </c>
      <c r="AJ23" s="600">
        <f t="shared" ref="AJ23:AK26" si="9">SUM(AL23,AN23)</f>
        <v>2</v>
      </c>
      <c r="AK23" s="181">
        <f t="shared" si="9"/>
        <v>48</v>
      </c>
      <c r="AL23" s="372">
        <v>1</v>
      </c>
      <c r="AM23" s="363">
        <v>46</v>
      </c>
      <c r="AN23" s="372">
        <v>1</v>
      </c>
      <c r="AO23" s="373">
        <v>2</v>
      </c>
    </row>
    <row r="24" spans="1:41" ht="17.100000000000001" customHeight="1">
      <c r="A24" s="154">
        <v>21</v>
      </c>
      <c r="B24" s="196">
        <v>130</v>
      </c>
      <c r="C24" s="192">
        <v>-8</v>
      </c>
      <c r="D24" s="197">
        <v>4973</v>
      </c>
      <c r="E24" s="178">
        <v>-273</v>
      </c>
      <c r="F24" s="197">
        <v>2346</v>
      </c>
      <c r="G24" s="198">
        <v>-266</v>
      </c>
      <c r="H24" s="197">
        <v>2627</v>
      </c>
      <c r="I24" s="198">
        <v>-7</v>
      </c>
      <c r="J24" s="195">
        <v>43</v>
      </c>
      <c r="K24" s="191">
        <v>2</v>
      </c>
      <c r="L24" s="179">
        <v>1680</v>
      </c>
      <c r="M24" s="198">
        <v>-77</v>
      </c>
      <c r="N24" s="199">
        <v>811</v>
      </c>
      <c r="O24" s="198">
        <v>-75</v>
      </c>
      <c r="P24" s="199">
        <v>869</v>
      </c>
      <c r="Q24" s="198">
        <v>-2</v>
      </c>
      <c r="R24" s="366">
        <v>43</v>
      </c>
      <c r="S24" s="365">
        <v>2</v>
      </c>
      <c r="T24" s="210">
        <f t="shared" si="7"/>
        <v>1633</v>
      </c>
      <c r="U24" s="181">
        <f t="shared" si="7"/>
        <v>77</v>
      </c>
      <c r="V24" s="368">
        <v>746</v>
      </c>
      <c r="W24" s="363">
        <v>74</v>
      </c>
      <c r="X24" s="368">
        <v>887</v>
      </c>
      <c r="Y24" s="365">
        <v>3</v>
      </c>
      <c r="Z24" s="368">
        <v>44</v>
      </c>
      <c r="AA24" s="369">
        <v>-2</v>
      </c>
      <c r="AB24" s="179">
        <f t="shared" si="8"/>
        <v>1660</v>
      </c>
      <c r="AC24" s="181">
        <f t="shared" si="8"/>
        <v>62</v>
      </c>
      <c r="AD24" s="368">
        <v>789</v>
      </c>
      <c r="AE24" s="363">
        <v>61</v>
      </c>
      <c r="AF24" s="364">
        <v>871</v>
      </c>
      <c r="AG24" s="365">
        <v>1</v>
      </c>
      <c r="AH24" s="371">
        <v>0</v>
      </c>
      <c r="AI24" s="363">
        <v>2</v>
      </c>
      <c r="AJ24" s="239">
        <f t="shared" si="9"/>
        <v>0</v>
      </c>
      <c r="AK24" s="181">
        <f t="shared" si="9"/>
        <v>48</v>
      </c>
      <c r="AL24" s="371">
        <v>0</v>
      </c>
      <c r="AM24" s="363">
        <v>46</v>
      </c>
      <c r="AN24" s="371">
        <v>0</v>
      </c>
      <c r="AO24" s="373">
        <v>2</v>
      </c>
    </row>
    <row r="25" spans="1:41" s="93" customFormat="1" ht="17.100000000000001" customHeight="1">
      <c r="A25" s="154">
        <v>22</v>
      </c>
      <c r="B25" s="196">
        <v>129</v>
      </c>
      <c r="C25" s="192">
        <v>-9</v>
      </c>
      <c r="D25" s="197">
        <v>4927</v>
      </c>
      <c r="E25" s="178">
        <v>-316</v>
      </c>
      <c r="F25" s="197">
        <v>2350</v>
      </c>
      <c r="G25" s="198">
        <v>-310</v>
      </c>
      <c r="H25" s="197">
        <v>2577</v>
      </c>
      <c r="I25" s="198">
        <v>-6</v>
      </c>
      <c r="J25" s="195">
        <v>43</v>
      </c>
      <c r="K25" s="191">
        <v>3</v>
      </c>
      <c r="L25" s="179">
        <v>1678</v>
      </c>
      <c r="M25" s="198">
        <v>-103</v>
      </c>
      <c r="N25" s="199">
        <v>828</v>
      </c>
      <c r="O25" s="198">
        <v>-102</v>
      </c>
      <c r="P25" s="199">
        <v>850</v>
      </c>
      <c r="Q25" s="198">
        <v>-1</v>
      </c>
      <c r="R25" s="366">
        <v>43</v>
      </c>
      <c r="S25" s="365">
        <v>2</v>
      </c>
      <c r="T25" s="210">
        <f t="shared" si="7"/>
        <v>1663</v>
      </c>
      <c r="U25" s="181">
        <f t="shared" si="7"/>
        <v>89</v>
      </c>
      <c r="V25" s="368">
        <v>799</v>
      </c>
      <c r="W25" s="363">
        <v>88</v>
      </c>
      <c r="X25" s="368">
        <v>864</v>
      </c>
      <c r="Y25" s="365">
        <v>1</v>
      </c>
      <c r="Z25" s="368">
        <v>43</v>
      </c>
      <c r="AA25" s="369">
        <v>-2</v>
      </c>
      <c r="AB25" s="179">
        <f t="shared" si="8"/>
        <v>1586</v>
      </c>
      <c r="AC25" s="181">
        <f t="shared" si="8"/>
        <v>54</v>
      </c>
      <c r="AD25" s="368">
        <v>723</v>
      </c>
      <c r="AE25" s="363">
        <v>51</v>
      </c>
      <c r="AF25" s="364">
        <v>863</v>
      </c>
      <c r="AG25" s="365">
        <v>3</v>
      </c>
      <c r="AH25" s="371">
        <v>0</v>
      </c>
      <c r="AI25" s="363">
        <v>2</v>
      </c>
      <c r="AJ25" s="239">
        <f t="shared" si="9"/>
        <v>0</v>
      </c>
      <c r="AK25" s="181">
        <f t="shared" si="9"/>
        <v>70</v>
      </c>
      <c r="AL25" s="371">
        <v>0</v>
      </c>
      <c r="AM25" s="363">
        <v>69</v>
      </c>
      <c r="AN25" s="371">
        <v>0</v>
      </c>
      <c r="AO25" s="373">
        <v>1</v>
      </c>
    </row>
    <row r="26" spans="1:41" s="93" customFormat="1" ht="17.100000000000001" customHeight="1">
      <c r="A26" s="318">
        <v>23</v>
      </c>
      <c r="B26" s="196">
        <v>129</v>
      </c>
      <c r="C26" s="192">
        <v>-10</v>
      </c>
      <c r="D26" s="197">
        <v>4937</v>
      </c>
      <c r="E26" s="178">
        <v>-376</v>
      </c>
      <c r="F26" s="197">
        <v>2413</v>
      </c>
      <c r="G26" s="198">
        <v>-366</v>
      </c>
      <c r="H26" s="197">
        <v>2524</v>
      </c>
      <c r="I26" s="198">
        <v>-10</v>
      </c>
      <c r="J26" s="195">
        <v>43</v>
      </c>
      <c r="K26" s="191">
        <v>3</v>
      </c>
      <c r="L26" s="179">
        <v>1670</v>
      </c>
      <c r="M26" s="198">
        <v>-112</v>
      </c>
      <c r="N26" s="199">
        <v>826</v>
      </c>
      <c r="O26" s="198">
        <v>-108</v>
      </c>
      <c r="P26" s="199">
        <v>844</v>
      </c>
      <c r="Q26" s="198">
        <v>-4</v>
      </c>
      <c r="R26" s="366">
        <v>43</v>
      </c>
      <c r="S26" s="365">
        <v>3</v>
      </c>
      <c r="T26" s="210">
        <f t="shared" si="7"/>
        <v>1650</v>
      </c>
      <c r="U26" s="181">
        <f t="shared" si="7"/>
        <v>116</v>
      </c>
      <c r="V26" s="368">
        <v>813</v>
      </c>
      <c r="W26" s="363">
        <v>114</v>
      </c>
      <c r="X26" s="368">
        <v>837</v>
      </c>
      <c r="Y26" s="365">
        <v>2</v>
      </c>
      <c r="Z26" s="368">
        <v>43</v>
      </c>
      <c r="AA26" s="369">
        <v>-2</v>
      </c>
      <c r="AB26" s="179">
        <f t="shared" si="8"/>
        <v>1617</v>
      </c>
      <c r="AC26" s="181">
        <f t="shared" si="8"/>
        <v>68</v>
      </c>
      <c r="AD26" s="368">
        <v>774</v>
      </c>
      <c r="AE26" s="363">
        <v>67</v>
      </c>
      <c r="AF26" s="364">
        <v>843</v>
      </c>
      <c r="AG26" s="365">
        <v>1</v>
      </c>
      <c r="AH26" s="371">
        <v>0</v>
      </c>
      <c r="AI26" s="363">
        <v>2</v>
      </c>
      <c r="AJ26" s="239">
        <f t="shared" si="9"/>
        <v>0</v>
      </c>
      <c r="AK26" s="181">
        <f t="shared" si="9"/>
        <v>80</v>
      </c>
      <c r="AL26" s="371">
        <v>0</v>
      </c>
      <c r="AM26" s="363">
        <v>77</v>
      </c>
      <c r="AN26" s="371">
        <v>0</v>
      </c>
      <c r="AO26" s="373">
        <v>3</v>
      </c>
    </row>
    <row r="27" spans="1:41" s="93" customFormat="1" ht="17.100000000000001" customHeight="1">
      <c r="A27" s="356">
        <v>24</v>
      </c>
      <c r="B27" s="184">
        <f t="shared" ref="B27:Q27" si="10">SUM(B29:B34)</f>
        <v>129</v>
      </c>
      <c r="C27" s="200">
        <v>10</v>
      </c>
      <c r="D27" s="582">
        <f t="shared" si="10"/>
        <v>4973</v>
      </c>
      <c r="E27" s="583">
        <f t="shared" si="10"/>
        <v>400</v>
      </c>
      <c r="F27" s="582">
        <f t="shared" si="10"/>
        <v>2470</v>
      </c>
      <c r="G27" s="583">
        <f t="shared" si="10"/>
        <v>386</v>
      </c>
      <c r="H27" s="582">
        <f t="shared" si="10"/>
        <v>2503</v>
      </c>
      <c r="I27" s="583">
        <f t="shared" si="10"/>
        <v>14</v>
      </c>
      <c r="J27" s="201">
        <f t="shared" si="10"/>
        <v>43</v>
      </c>
      <c r="K27" s="186">
        <f t="shared" si="10"/>
        <v>3</v>
      </c>
      <c r="L27" s="582">
        <f t="shared" si="10"/>
        <v>1740</v>
      </c>
      <c r="M27" s="583">
        <f t="shared" si="10"/>
        <v>92</v>
      </c>
      <c r="N27" s="582">
        <f t="shared" si="10"/>
        <v>888</v>
      </c>
      <c r="O27" s="583">
        <f t="shared" si="10"/>
        <v>87</v>
      </c>
      <c r="P27" s="582">
        <f t="shared" si="10"/>
        <v>852</v>
      </c>
      <c r="Q27" s="583">
        <f t="shared" si="10"/>
        <v>5</v>
      </c>
      <c r="R27" s="201">
        <f t="shared" ref="R27:AO27" si="11">SUM(R29:R34)</f>
        <v>43</v>
      </c>
      <c r="S27" s="186">
        <f t="shared" si="11"/>
        <v>3</v>
      </c>
      <c r="T27" s="582">
        <f t="shared" si="11"/>
        <v>1646</v>
      </c>
      <c r="U27" s="583">
        <f t="shared" si="11"/>
        <v>25</v>
      </c>
      <c r="V27" s="201">
        <f t="shared" si="11"/>
        <v>812</v>
      </c>
      <c r="W27" s="186">
        <f t="shared" si="11"/>
        <v>121</v>
      </c>
      <c r="X27" s="201">
        <f t="shared" si="11"/>
        <v>834</v>
      </c>
      <c r="Y27" s="186">
        <f t="shared" si="11"/>
        <v>4</v>
      </c>
      <c r="Z27" s="201">
        <f t="shared" si="11"/>
        <v>43</v>
      </c>
      <c r="AA27" s="186">
        <f t="shared" si="11"/>
        <v>3</v>
      </c>
      <c r="AB27" s="582">
        <f t="shared" si="11"/>
        <v>1587</v>
      </c>
      <c r="AC27" s="583">
        <v>68</v>
      </c>
      <c r="AD27" s="201">
        <f t="shared" si="11"/>
        <v>770</v>
      </c>
      <c r="AE27" s="186">
        <f t="shared" si="11"/>
        <v>100</v>
      </c>
      <c r="AF27" s="201">
        <f t="shared" si="11"/>
        <v>817</v>
      </c>
      <c r="AG27" s="186">
        <f t="shared" si="11"/>
        <v>2</v>
      </c>
      <c r="AH27" s="240">
        <f t="shared" si="11"/>
        <v>0</v>
      </c>
      <c r="AI27" s="186">
        <f t="shared" si="11"/>
        <v>2</v>
      </c>
      <c r="AJ27" s="239">
        <v>0</v>
      </c>
      <c r="AK27" s="186">
        <f t="shared" si="11"/>
        <v>81</v>
      </c>
      <c r="AL27" s="239">
        <v>0</v>
      </c>
      <c r="AM27" s="186">
        <f t="shared" si="11"/>
        <v>78</v>
      </c>
      <c r="AN27" s="239">
        <v>0</v>
      </c>
      <c r="AO27" s="584">
        <f t="shared" si="11"/>
        <v>3</v>
      </c>
    </row>
    <row r="28" spans="1:41" ht="9" customHeight="1">
      <c r="A28" s="159"/>
      <c r="B28" s="184"/>
      <c r="C28" s="202"/>
      <c r="D28" s="187"/>
      <c r="E28" s="203"/>
      <c r="F28" s="187"/>
      <c r="G28" s="203"/>
      <c r="H28" s="204"/>
      <c r="I28" s="203"/>
      <c r="J28" s="205"/>
      <c r="K28" s="203"/>
      <c r="L28" s="187"/>
      <c r="M28" s="203"/>
      <c r="N28" s="187"/>
      <c r="O28" s="203"/>
      <c r="P28" s="187"/>
      <c r="Q28" s="203"/>
      <c r="R28" s="201"/>
      <c r="S28" s="186"/>
      <c r="T28" s="187"/>
      <c r="U28" s="186"/>
      <c r="V28" s="201"/>
      <c r="W28" s="186"/>
      <c r="X28" s="201"/>
      <c r="Y28" s="186"/>
      <c r="Z28" s="201"/>
      <c r="AA28" s="211"/>
      <c r="AB28" s="187"/>
      <c r="AC28" s="186"/>
      <c r="AD28" s="201"/>
      <c r="AE28" s="203"/>
      <c r="AF28" s="201"/>
      <c r="AG28" s="186"/>
      <c r="AH28" s="240"/>
      <c r="AI28" s="186"/>
      <c r="AJ28" s="240"/>
      <c r="AK28" s="186"/>
      <c r="AL28" s="241"/>
      <c r="AM28" s="200"/>
      <c r="AN28" s="241"/>
      <c r="AO28" s="358"/>
    </row>
    <row r="29" spans="1:41" s="92" customFormat="1" ht="21" customHeight="1">
      <c r="A29" s="350" t="s">
        <v>155</v>
      </c>
      <c r="B29" s="195">
        <v>30</v>
      </c>
      <c r="C29" s="230" t="s">
        <v>318</v>
      </c>
      <c r="D29" s="193">
        <f t="shared" ref="D29:D34" si="12">SUM(F29,H29)</f>
        <v>1196</v>
      </c>
      <c r="E29" s="230" t="s">
        <v>318</v>
      </c>
      <c r="F29" s="195">
        <v>552</v>
      </c>
      <c r="G29" s="230" t="s">
        <v>318</v>
      </c>
      <c r="H29" s="195">
        <v>644</v>
      </c>
      <c r="I29" s="230" t="s">
        <v>318</v>
      </c>
      <c r="J29" s="195">
        <v>10</v>
      </c>
      <c r="K29" s="230" t="s">
        <v>318</v>
      </c>
      <c r="L29" s="180">
        <f t="shared" ref="L29:L34" si="13">SUM(N29,P29)</f>
        <v>400</v>
      </c>
      <c r="M29" s="230" t="s">
        <v>318</v>
      </c>
      <c r="N29" s="180">
        <v>196</v>
      </c>
      <c r="O29" s="230" t="s">
        <v>318</v>
      </c>
      <c r="P29" s="180">
        <v>204</v>
      </c>
      <c r="Q29" s="230" t="s">
        <v>318</v>
      </c>
      <c r="R29" s="195">
        <v>10</v>
      </c>
      <c r="S29" s="236" t="s">
        <v>323</v>
      </c>
      <c r="T29" s="195">
        <f t="shared" ref="T29:T34" si="14">SUM(V29,X29)</f>
        <v>402</v>
      </c>
      <c r="U29" s="236" t="s">
        <v>323</v>
      </c>
      <c r="V29" s="195">
        <v>179</v>
      </c>
      <c r="W29" s="236" t="s">
        <v>323</v>
      </c>
      <c r="X29" s="195">
        <v>223</v>
      </c>
      <c r="Y29" s="236" t="s">
        <v>323</v>
      </c>
      <c r="Z29" s="195">
        <v>10</v>
      </c>
      <c r="AA29" s="212">
        <v>0</v>
      </c>
      <c r="AB29" s="195">
        <f t="shared" ref="AB29:AB34" si="15">SUM(AD29,AF29)</f>
        <v>394</v>
      </c>
      <c r="AC29" s="236" t="s">
        <v>323</v>
      </c>
      <c r="AD29" s="195">
        <v>177</v>
      </c>
      <c r="AE29" s="236" t="s">
        <v>323</v>
      </c>
      <c r="AF29" s="195">
        <v>217</v>
      </c>
      <c r="AG29" s="236" t="s">
        <v>323</v>
      </c>
      <c r="AH29" s="239">
        <v>0</v>
      </c>
      <c r="AI29" s="236" t="s">
        <v>323</v>
      </c>
      <c r="AJ29" s="239">
        <v>0</v>
      </c>
      <c r="AK29" s="236" t="s">
        <v>323</v>
      </c>
      <c r="AL29" s="239">
        <v>0</v>
      </c>
      <c r="AM29" s="236" t="s">
        <v>323</v>
      </c>
      <c r="AN29" s="239">
        <v>0</v>
      </c>
      <c r="AO29" s="585" t="s">
        <v>323</v>
      </c>
    </row>
    <row r="30" spans="1:41" s="92" customFormat="1" ht="21" customHeight="1">
      <c r="A30" s="350" t="s">
        <v>319</v>
      </c>
      <c r="B30" s="195">
        <v>24</v>
      </c>
      <c r="C30" s="230" t="s">
        <v>318</v>
      </c>
      <c r="D30" s="193">
        <v>905</v>
      </c>
      <c r="E30" s="230" t="s">
        <v>318</v>
      </c>
      <c r="F30" s="195">
        <v>246</v>
      </c>
      <c r="G30" s="230" t="s">
        <v>318</v>
      </c>
      <c r="H30" s="195">
        <v>659</v>
      </c>
      <c r="I30" s="230" t="s">
        <v>318</v>
      </c>
      <c r="J30" s="195">
        <v>8</v>
      </c>
      <c r="K30" s="230" t="s">
        <v>318</v>
      </c>
      <c r="L30" s="180">
        <v>328</v>
      </c>
      <c r="M30" s="230" t="s">
        <v>318</v>
      </c>
      <c r="N30" s="180">
        <v>98</v>
      </c>
      <c r="O30" s="230" t="s">
        <v>318</v>
      </c>
      <c r="P30" s="180">
        <v>230</v>
      </c>
      <c r="Q30" s="230" t="s">
        <v>318</v>
      </c>
      <c r="R30" s="195">
        <v>8</v>
      </c>
      <c r="S30" s="236" t="s">
        <v>323</v>
      </c>
      <c r="T30" s="195">
        <f t="shared" si="14"/>
        <v>285</v>
      </c>
      <c r="U30" s="236" t="s">
        <v>323</v>
      </c>
      <c r="V30" s="195">
        <v>78</v>
      </c>
      <c r="W30" s="236" t="s">
        <v>323</v>
      </c>
      <c r="X30" s="195">
        <v>207</v>
      </c>
      <c r="Y30" s="236" t="s">
        <v>323</v>
      </c>
      <c r="Z30" s="195">
        <v>8</v>
      </c>
      <c r="AA30" s="212">
        <v>0</v>
      </c>
      <c r="AB30" s="195">
        <f t="shared" si="15"/>
        <v>292</v>
      </c>
      <c r="AC30" s="236" t="s">
        <v>323</v>
      </c>
      <c r="AD30" s="195">
        <v>70</v>
      </c>
      <c r="AE30" s="236" t="s">
        <v>323</v>
      </c>
      <c r="AF30" s="195">
        <v>222</v>
      </c>
      <c r="AG30" s="236" t="s">
        <v>323</v>
      </c>
      <c r="AH30" s="239">
        <v>0</v>
      </c>
      <c r="AI30" s="236" t="s">
        <v>323</v>
      </c>
      <c r="AJ30" s="239">
        <v>0</v>
      </c>
      <c r="AK30" s="236" t="s">
        <v>323</v>
      </c>
      <c r="AL30" s="239">
        <v>0</v>
      </c>
      <c r="AM30" s="236" t="s">
        <v>323</v>
      </c>
      <c r="AN30" s="239">
        <v>0</v>
      </c>
      <c r="AO30" s="585" t="s">
        <v>323</v>
      </c>
    </row>
    <row r="31" spans="1:41" s="92" customFormat="1" ht="21" customHeight="1">
      <c r="A31" s="350" t="s">
        <v>320</v>
      </c>
      <c r="B31" s="195">
        <v>21</v>
      </c>
      <c r="C31" s="191">
        <v>11</v>
      </c>
      <c r="D31" s="193">
        <v>742</v>
      </c>
      <c r="E31" s="181">
        <v>400</v>
      </c>
      <c r="F31" s="195">
        <v>598</v>
      </c>
      <c r="G31" s="181">
        <v>386</v>
      </c>
      <c r="H31" s="195">
        <v>144</v>
      </c>
      <c r="I31" s="181">
        <v>14</v>
      </c>
      <c r="J31" s="195">
        <v>7</v>
      </c>
      <c r="K31" s="181">
        <v>3</v>
      </c>
      <c r="L31" s="180">
        <v>279</v>
      </c>
      <c r="M31" s="181">
        <v>92</v>
      </c>
      <c r="N31" s="180">
        <v>226</v>
      </c>
      <c r="O31" s="181">
        <v>87</v>
      </c>
      <c r="P31" s="180">
        <v>53</v>
      </c>
      <c r="Q31" s="181">
        <v>5</v>
      </c>
      <c r="R31" s="195">
        <v>7</v>
      </c>
      <c r="S31" s="181">
        <v>3</v>
      </c>
      <c r="T31" s="195">
        <v>255</v>
      </c>
      <c r="U31" s="181">
        <v>25</v>
      </c>
      <c r="V31" s="195">
        <v>211</v>
      </c>
      <c r="W31" s="181">
        <v>121</v>
      </c>
      <c r="X31" s="195">
        <v>44</v>
      </c>
      <c r="Y31" s="181">
        <v>4</v>
      </c>
      <c r="Z31" s="195">
        <v>7</v>
      </c>
      <c r="AA31" s="181">
        <v>3</v>
      </c>
      <c r="AB31" s="195">
        <v>208</v>
      </c>
      <c r="AC31" s="181">
        <v>102</v>
      </c>
      <c r="AD31" s="195">
        <v>161</v>
      </c>
      <c r="AE31" s="181">
        <v>100</v>
      </c>
      <c r="AF31" s="195">
        <v>47</v>
      </c>
      <c r="AG31" s="181">
        <v>2</v>
      </c>
      <c r="AH31" s="239">
        <v>0</v>
      </c>
      <c r="AI31" s="181">
        <v>2</v>
      </c>
      <c r="AJ31" s="239">
        <v>0</v>
      </c>
      <c r="AK31" s="181">
        <v>81</v>
      </c>
      <c r="AL31" s="239">
        <v>0</v>
      </c>
      <c r="AM31" s="181">
        <v>78</v>
      </c>
      <c r="AN31" s="239">
        <v>0</v>
      </c>
      <c r="AO31" s="586">
        <v>3</v>
      </c>
    </row>
    <row r="32" spans="1:41" s="92" customFormat="1" ht="21" customHeight="1">
      <c r="A32" s="350" t="s">
        <v>156</v>
      </c>
      <c r="B32" s="195">
        <v>18</v>
      </c>
      <c r="C32" s="230" t="s">
        <v>318</v>
      </c>
      <c r="D32" s="193">
        <f>SUM(F32,H32)</f>
        <v>686</v>
      </c>
      <c r="E32" s="230" t="s">
        <v>318</v>
      </c>
      <c r="F32" s="195">
        <v>317</v>
      </c>
      <c r="G32" s="230" t="s">
        <v>318</v>
      </c>
      <c r="H32" s="195">
        <v>369</v>
      </c>
      <c r="I32" s="230" t="s">
        <v>318</v>
      </c>
      <c r="J32" s="195">
        <v>6</v>
      </c>
      <c r="K32" s="230" t="s">
        <v>318</v>
      </c>
      <c r="L32" s="180">
        <f t="shared" si="13"/>
        <v>227</v>
      </c>
      <c r="M32" s="230" t="s">
        <v>318</v>
      </c>
      <c r="N32" s="180">
        <v>107</v>
      </c>
      <c r="O32" s="230" t="s">
        <v>318</v>
      </c>
      <c r="P32" s="180">
        <v>120</v>
      </c>
      <c r="Q32" s="230" t="s">
        <v>318</v>
      </c>
      <c r="R32" s="195">
        <v>6</v>
      </c>
      <c r="S32" s="236" t="s">
        <v>323</v>
      </c>
      <c r="T32" s="195">
        <f t="shared" si="14"/>
        <v>228</v>
      </c>
      <c r="U32" s="236" t="s">
        <v>323</v>
      </c>
      <c r="V32" s="195">
        <v>98</v>
      </c>
      <c r="W32" s="236" t="s">
        <v>323</v>
      </c>
      <c r="X32" s="195">
        <v>130</v>
      </c>
      <c r="Y32" s="236" t="s">
        <v>323</v>
      </c>
      <c r="Z32" s="195">
        <v>6</v>
      </c>
      <c r="AA32" s="212">
        <v>0</v>
      </c>
      <c r="AB32" s="195">
        <f t="shared" si="15"/>
        <v>231</v>
      </c>
      <c r="AC32" s="236" t="s">
        <v>323</v>
      </c>
      <c r="AD32" s="195">
        <v>112</v>
      </c>
      <c r="AE32" s="236" t="s">
        <v>323</v>
      </c>
      <c r="AF32" s="195">
        <v>119</v>
      </c>
      <c r="AG32" s="236" t="s">
        <v>323</v>
      </c>
      <c r="AH32" s="239">
        <v>0</v>
      </c>
      <c r="AI32" s="236" t="s">
        <v>323</v>
      </c>
      <c r="AJ32" s="239">
        <v>0</v>
      </c>
      <c r="AK32" s="236" t="s">
        <v>323</v>
      </c>
      <c r="AL32" s="239">
        <v>0</v>
      </c>
      <c r="AM32" s="236" t="s">
        <v>323</v>
      </c>
      <c r="AN32" s="239">
        <v>0</v>
      </c>
      <c r="AO32" s="585" t="s">
        <v>323</v>
      </c>
    </row>
    <row r="33" spans="1:41" s="92" customFormat="1" ht="21" customHeight="1">
      <c r="A33" s="350" t="s">
        <v>321</v>
      </c>
      <c r="B33" s="195">
        <v>21</v>
      </c>
      <c r="C33" s="230" t="s">
        <v>318</v>
      </c>
      <c r="D33" s="193">
        <f t="shared" si="12"/>
        <v>791</v>
      </c>
      <c r="E33" s="230" t="s">
        <v>318</v>
      </c>
      <c r="F33" s="195">
        <v>398</v>
      </c>
      <c r="G33" s="230" t="s">
        <v>318</v>
      </c>
      <c r="H33" s="195">
        <v>393</v>
      </c>
      <c r="I33" s="230" t="s">
        <v>318</v>
      </c>
      <c r="J33" s="195">
        <v>7</v>
      </c>
      <c r="K33" s="230" t="s">
        <v>318</v>
      </c>
      <c r="L33" s="180">
        <f t="shared" si="13"/>
        <v>284</v>
      </c>
      <c r="M33" s="230" t="s">
        <v>318</v>
      </c>
      <c r="N33" s="180">
        <v>155</v>
      </c>
      <c r="O33" s="230" t="s">
        <v>318</v>
      </c>
      <c r="P33" s="180">
        <v>129</v>
      </c>
      <c r="Q33" s="230" t="s">
        <v>318</v>
      </c>
      <c r="R33" s="195">
        <v>7</v>
      </c>
      <c r="S33" s="236" t="s">
        <v>323</v>
      </c>
      <c r="T33" s="195">
        <f t="shared" si="14"/>
        <v>259</v>
      </c>
      <c r="U33" s="236" t="s">
        <v>323</v>
      </c>
      <c r="V33" s="195">
        <v>119</v>
      </c>
      <c r="W33" s="236" t="s">
        <v>323</v>
      </c>
      <c r="X33" s="195">
        <v>140</v>
      </c>
      <c r="Y33" s="236" t="s">
        <v>323</v>
      </c>
      <c r="Z33" s="195">
        <v>7</v>
      </c>
      <c r="AA33" s="212">
        <v>0</v>
      </c>
      <c r="AB33" s="195">
        <f t="shared" si="15"/>
        <v>248</v>
      </c>
      <c r="AC33" s="236" t="s">
        <v>323</v>
      </c>
      <c r="AD33" s="195">
        <v>124</v>
      </c>
      <c r="AE33" s="236" t="s">
        <v>323</v>
      </c>
      <c r="AF33" s="195">
        <v>124</v>
      </c>
      <c r="AG33" s="236" t="s">
        <v>323</v>
      </c>
      <c r="AH33" s="239">
        <v>0</v>
      </c>
      <c r="AI33" s="236" t="s">
        <v>323</v>
      </c>
      <c r="AJ33" s="239">
        <v>0</v>
      </c>
      <c r="AK33" s="236" t="s">
        <v>323</v>
      </c>
      <c r="AL33" s="239">
        <v>0</v>
      </c>
      <c r="AM33" s="236" t="s">
        <v>323</v>
      </c>
      <c r="AN33" s="239">
        <v>0</v>
      </c>
      <c r="AO33" s="585" t="s">
        <v>323</v>
      </c>
    </row>
    <row r="34" spans="1:41" s="92" customFormat="1" ht="21" customHeight="1" thickBot="1">
      <c r="A34" s="351" t="s">
        <v>322</v>
      </c>
      <c r="B34" s="587">
        <v>15</v>
      </c>
      <c r="C34" s="573" t="s">
        <v>318</v>
      </c>
      <c r="D34" s="588">
        <f t="shared" si="12"/>
        <v>653</v>
      </c>
      <c r="E34" s="573" t="s">
        <v>318</v>
      </c>
      <c r="F34" s="589">
        <v>359</v>
      </c>
      <c r="G34" s="573" t="s">
        <v>318</v>
      </c>
      <c r="H34" s="589">
        <v>294</v>
      </c>
      <c r="I34" s="573" t="s">
        <v>318</v>
      </c>
      <c r="J34" s="589">
        <v>5</v>
      </c>
      <c r="K34" s="573" t="s">
        <v>318</v>
      </c>
      <c r="L34" s="578">
        <f t="shared" si="13"/>
        <v>222</v>
      </c>
      <c r="M34" s="573" t="s">
        <v>318</v>
      </c>
      <c r="N34" s="578">
        <v>106</v>
      </c>
      <c r="O34" s="573" t="s">
        <v>318</v>
      </c>
      <c r="P34" s="578">
        <v>116</v>
      </c>
      <c r="Q34" s="573" t="s">
        <v>318</v>
      </c>
      <c r="R34" s="589">
        <v>5</v>
      </c>
      <c r="S34" s="590" t="s">
        <v>323</v>
      </c>
      <c r="T34" s="589">
        <f t="shared" si="14"/>
        <v>217</v>
      </c>
      <c r="U34" s="590" t="s">
        <v>323</v>
      </c>
      <c r="V34" s="589">
        <v>127</v>
      </c>
      <c r="W34" s="590" t="s">
        <v>323</v>
      </c>
      <c r="X34" s="589">
        <v>90</v>
      </c>
      <c r="Y34" s="590" t="s">
        <v>323</v>
      </c>
      <c r="Z34" s="589">
        <v>5</v>
      </c>
      <c r="AA34" s="238">
        <v>0</v>
      </c>
      <c r="AB34" s="589">
        <f t="shared" si="15"/>
        <v>214</v>
      </c>
      <c r="AC34" s="590" t="s">
        <v>323</v>
      </c>
      <c r="AD34" s="589">
        <v>126</v>
      </c>
      <c r="AE34" s="590" t="s">
        <v>323</v>
      </c>
      <c r="AF34" s="591">
        <v>88</v>
      </c>
      <c r="AG34" s="590" t="s">
        <v>323</v>
      </c>
      <c r="AH34" s="592" t="s">
        <v>338</v>
      </c>
      <c r="AI34" s="590" t="s">
        <v>323</v>
      </c>
      <c r="AJ34" s="592" t="s">
        <v>338</v>
      </c>
      <c r="AK34" s="590" t="s">
        <v>323</v>
      </c>
      <c r="AL34" s="592" t="s">
        <v>338</v>
      </c>
      <c r="AM34" s="590" t="s">
        <v>323</v>
      </c>
      <c r="AN34" s="592" t="s">
        <v>338</v>
      </c>
      <c r="AO34" s="593" t="s">
        <v>323</v>
      </c>
    </row>
    <row r="35" spans="1:41" ht="15" customHeight="1">
      <c r="A35" s="2" t="s">
        <v>157</v>
      </c>
      <c r="B35" s="2"/>
      <c r="C35" s="2"/>
      <c r="D35" s="2"/>
      <c r="E35" s="2"/>
      <c r="F35" s="2"/>
      <c r="G35" s="2"/>
      <c r="H35" s="2"/>
      <c r="I35" s="2"/>
      <c r="J35" s="2"/>
      <c r="K35" s="2"/>
      <c r="L35" s="2"/>
      <c r="M35" s="58"/>
      <c r="N35" s="2"/>
      <c r="O35" s="2"/>
      <c r="P35" s="2"/>
      <c r="Q35" s="2"/>
      <c r="R35" s="2"/>
      <c r="S35" s="68"/>
      <c r="T35" s="68"/>
      <c r="U35" s="68"/>
      <c r="V35" s="68"/>
      <c r="W35" s="68"/>
      <c r="X35" s="68"/>
      <c r="Y35" s="68"/>
      <c r="Z35" s="68"/>
      <c r="AA35" s="68"/>
      <c r="AB35" s="68"/>
      <c r="AC35" s="68"/>
      <c r="AD35" s="67"/>
      <c r="AE35" s="67"/>
      <c r="AF35" s="68"/>
      <c r="AG35" s="68"/>
      <c r="AH35" s="359"/>
      <c r="AI35" s="359"/>
      <c r="AJ35" s="359"/>
      <c r="AK35" s="145"/>
      <c r="AL35" s="213"/>
      <c r="AM35" s="359"/>
      <c r="AN35" s="359"/>
      <c r="AO35" s="360" t="s">
        <v>158</v>
      </c>
    </row>
    <row r="36" spans="1:41" ht="12" customHeight="1">
      <c r="A36" s="2"/>
      <c r="B36" s="2"/>
      <c r="C36" s="2"/>
      <c r="D36" s="2"/>
      <c r="E36" s="2"/>
      <c r="F36" s="20"/>
      <c r="G36" s="2"/>
      <c r="H36" s="2"/>
      <c r="I36" s="2"/>
      <c r="J36" s="2"/>
      <c r="K36" s="2"/>
      <c r="L36" s="2"/>
      <c r="M36" s="2"/>
      <c r="N36" s="2"/>
      <c r="O36" s="2"/>
      <c r="P36" s="2"/>
      <c r="Q36" s="2"/>
      <c r="R36" s="2"/>
      <c r="S36" s="68"/>
      <c r="T36" s="68"/>
      <c r="U36" s="68"/>
      <c r="V36" s="68"/>
      <c r="W36" s="68"/>
      <c r="X36" s="68"/>
      <c r="Y36" s="68"/>
      <c r="Z36" s="68"/>
      <c r="AA36" s="68"/>
      <c r="AB36" s="68"/>
      <c r="AC36" s="68"/>
      <c r="AD36" s="68"/>
      <c r="AE36" s="68"/>
      <c r="AF36" s="68"/>
      <c r="AG36" s="68"/>
      <c r="AH36" s="68"/>
      <c r="AI36" s="68"/>
      <c r="AJ36" s="68"/>
      <c r="AK36" s="2"/>
      <c r="AL36" s="2"/>
      <c r="AM36" s="68"/>
      <c r="AN36" s="68"/>
      <c r="AO36" s="94"/>
    </row>
    <row r="37" spans="1:41" ht="15" customHeight="1" thickBot="1">
      <c r="A37" s="2" t="s">
        <v>165</v>
      </c>
      <c r="B37" s="2"/>
      <c r="C37" s="2"/>
      <c r="D37" s="2"/>
      <c r="E37" s="2"/>
      <c r="F37" s="2"/>
      <c r="G37" s="2"/>
      <c r="H37" s="2"/>
      <c r="I37" s="2"/>
      <c r="J37" s="2"/>
      <c r="K37" s="2"/>
      <c r="L37" s="2"/>
      <c r="M37" s="2"/>
      <c r="N37" s="2"/>
      <c r="O37" s="2"/>
      <c r="P37" s="2"/>
      <c r="Q37" s="2"/>
      <c r="R37" s="2"/>
      <c r="S37" s="68"/>
      <c r="T37" s="68"/>
      <c r="U37" s="68"/>
      <c r="V37" s="68"/>
      <c r="W37" s="68"/>
      <c r="X37" s="68"/>
      <c r="Y37" s="68"/>
      <c r="Z37" s="68"/>
      <c r="AA37" s="68"/>
      <c r="AB37" s="68"/>
      <c r="AC37" s="68"/>
      <c r="AD37" s="68"/>
      <c r="AE37" s="68"/>
      <c r="AF37" s="68"/>
      <c r="AG37" s="68"/>
      <c r="AH37" s="68"/>
      <c r="AI37" s="68"/>
      <c r="AJ37" s="68"/>
      <c r="AL37" s="2"/>
      <c r="AM37" s="68"/>
      <c r="AN37" s="68"/>
      <c r="AO37" s="3" t="s">
        <v>70</v>
      </c>
    </row>
    <row r="38" spans="1:41" ht="18" customHeight="1" thickBot="1">
      <c r="A38" s="987" t="s">
        <v>363</v>
      </c>
      <c r="B38" s="988" t="s">
        <v>166</v>
      </c>
      <c r="C38" s="988"/>
      <c r="D38" s="988"/>
      <c r="E38" s="988"/>
      <c r="F38" s="988"/>
      <c r="G38" s="988"/>
      <c r="H38" s="988"/>
      <c r="I38" s="988"/>
      <c r="J38" s="989" t="s">
        <v>324</v>
      </c>
      <c r="K38" s="989"/>
      <c r="L38" s="989"/>
      <c r="M38" s="989"/>
      <c r="N38" s="989"/>
      <c r="O38" s="989"/>
      <c r="P38" s="989"/>
      <c r="Q38" s="989"/>
      <c r="R38" s="990" t="s">
        <v>325</v>
      </c>
      <c r="S38" s="990"/>
      <c r="T38" s="990"/>
      <c r="U38" s="990"/>
      <c r="V38" s="990"/>
      <c r="W38" s="990"/>
      <c r="X38" s="990"/>
      <c r="Y38" s="990"/>
      <c r="Z38" s="990" t="s">
        <v>351</v>
      </c>
      <c r="AA38" s="1046"/>
      <c r="AB38" s="1046"/>
      <c r="AC38" s="1046"/>
      <c r="AD38" s="1046"/>
      <c r="AE38" s="1046"/>
      <c r="AF38" s="1046"/>
      <c r="AG38" s="1047"/>
      <c r="AH38" s="1048" t="s">
        <v>365</v>
      </c>
      <c r="AI38" s="1048"/>
      <c r="AJ38" s="1048"/>
      <c r="AK38" s="1048"/>
      <c r="AL38" s="1048"/>
      <c r="AM38" s="1048"/>
      <c r="AN38" s="1048"/>
      <c r="AO38" s="1049"/>
    </row>
    <row r="39" spans="1:41" ht="18" customHeight="1">
      <c r="A39" s="711"/>
      <c r="B39" s="904" t="s">
        <v>148</v>
      </c>
      <c r="C39" s="904"/>
      <c r="D39" s="904"/>
      <c r="E39" s="904"/>
      <c r="F39" s="904" t="s">
        <v>55</v>
      </c>
      <c r="G39" s="904"/>
      <c r="H39" s="904" t="s">
        <v>56</v>
      </c>
      <c r="I39" s="904"/>
      <c r="J39" s="904" t="s">
        <v>148</v>
      </c>
      <c r="K39" s="904"/>
      <c r="L39" s="904"/>
      <c r="M39" s="904"/>
      <c r="N39" s="904" t="s">
        <v>55</v>
      </c>
      <c r="O39" s="904"/>
      <c r="P39" s="991" t="s">
        <v>56</v>
      </c>
      <c r="Q39" s="991"/>
      <c r="R39" s="904" t="s">
        <v>148</v>
      </c>
      <c r="S39" s="904"/>
      <c r="T39" s="904"/>
      <c r="U39" s="904"/>
      <c r="V39" s="904" t="s">
        <v>55</v>
      </c>
      <c r="W39" s="904"/>
      <c r="X39" s="991" t="s">
        <v>56</v>
      </c>
      <c r="Y39" s="991"/>
      <c r="Z39" s="991" t="s">
        <v>148</v>
      </c>
      <c r="AA39" s="1035"/>
      <c r="AB39" s="1035"/>
      <c r="AC39" s="1001"/>
      <c r="AD39" s="991" t="s">
        <v>55</v>
      </c>
      <c r="AE39" s="1001"/>
      <c r="AF39" s="991" t="s">
        <v>56</v>
      </c>
      <c r="AG39" s="1001"/>
      <c r="AH39" s="1036" t="s">
        <v>148</v>
      </c>
      <c r="AI39" s="1036"/>
      <c r="AJ39" s="1036"/>
      <c r="AK39" s="1036"/>
      <c r="AL39" s="1031" t="s">
        <v>55</v>
      </c>
      <c r="AM39" s="1031"/>
      <c r="AN39" s="1033" t="s">
        <v>56</v>
      </c>
      <c r="AO39" s="1034"/>
    </row>
    <row r="40" spans="1:41" ht="21" customHeight="1">
      <c r="A40" s="352" t="s">
        <v>155</v>
      </c>
      <c r="B40" s="985">
        <v>1193</v>
      </c>
      <c r="C40" s="985"/>
      <c r="D40" s="985"/>
      <c r="E40" s="230" t="s">
        <v>318</v>
      </c>
      <c r="F40" s="443">
        <v>551</v>
      </c>
      <c r="G40" s="230" t="s">
        <v>318</v>
      </c>
      <c r="H40" s="443">
        <v>642</v>
      </c>
      <c r="I40" s="230" t="s">
        <v>318</v>
      </c>
      <c r="J40" s="985">
        <v>1198</v>
      </c>
      <c r="K40" s="985"/>
      <c r="L40" s="985"/>
      <c r="M40" s="212">
        <v>0</v>
      </c>
      <c r="N40" s="232">
        <v>543</v>
      </c>
      <c r="O40" s="212">
        <v>0</v>
      </c>
      <c r="P40" s="232">
        <v>655</v>
      </c>
      <c r="Q40" s="212">
        <v>0</v>
      </c>
      <c r="R40" s="986">
        <f>SUM(V40:Y40)</f>
        <v>1200</v>
      </c>
      <c r="S40" s="986"/>
      <c r="T40" s="986"/>
      <c r="U40" s="242">
        <f t="shared" ref="U40:U45" si="16">W40+Y40</f>
        <v>0</v>
      </c>
      <c r="V40" s="374">
        <v>540</v>
      </c>
      <c r="W40" s="381">
        <v>0</v>
      </c>
      <c r="X40" s="374">
        <v>660</v>
      </c>
      <c r="Y40" s="381">
        <v>0</v>
      </c>
      <c r="Z40" s="332"/>
      <c r="AA40" s="980">
        <f t="shared" ref="AA40:AA45" si="17">SUM(AD40,AF40)</f>
        <v>1200</v>
      </c>
      <c r="AB40" s="980"/>
      <c r="AC40" s="335">
        <f t="shared" ref="AC40:AC45" si="18">AE40+AG40</f>
        <v>0</v>
      </c>
      <c r="AD40" s="374">
        <v>546</v>
      </c>
      <c r="AE40" s="375">
        <v>0</v>
      </c>
      <c r="AF40" s="374">
        <v>654</v>
      </c>
      <c r="AG40" s="375">
        <v>0</v>
      </c>
      <c r="AH40" s="982">
        <f t="shared" ref="AH40:AH45" si="19">SUM(AL40,AN40)</f>
        <v>1196</v>
      </c>
      <c r="AI40" s="982"/>
      <c r="AJ40" s="1032">
        <f t="shared" ref="AJ40:AJ45" si="20">AM40+AO40</f>
        <v>0</v>
      </c>
      <c r="AK40" s="984"/>
      <c r="AL40" s="601">
        <v>552</v>
      </c>
      <c r="AM40" s="602">
        <v>0</v>
      </c>
      <c r="AN40" s="601">
        <v>644</v>
      </c>
      <c r="AO40" s="603">
        <v>0</v>
      </c>
    </row>
    <row r="41" spans="1:41" ht="21" customHeight="1">
      <c r="A41" s="353" t="s">
        <v>319</v>
      </c>
      <c r="B41" s="976">
        <v>917</v>
      </c>
      <c r="C41" s="976"/>
      <c r="D41" s="976"/>
      <c r="E41" s="230" t="s">
        <v>318</v>
      </c>
      <c r="F41" s="441">
        <v>213</v>
      </c>
      <c r="G41" s="230" t="s">
        <v>318</v>
      </c>
      <c r="H41" s="441">
        <v>704</v>
      </c>
      <c r="I41" s="230" t="s">
        <v>318</v>
      </c>
      <c r="J41" s="976">
        <v>884</v>
      </c>
      <c r="K41" s="976"/>
      <c r="L41" s="976"/>
      <c r="M41" s="212">
        <v>0</v>
      </c>
      <c r="N41" s="442">
        <v>211</v>
      </c>
      <c r="O41" s="212">
        <v>0</v>
      </c>
      <c r="P41" s="442">
        <v>673</v>
      </c>
      <c r="Q41" s="212">
        <v>0</v>
      </c>
      <c r="R41" s="979">
        <f>SUM(V41:Y41)</f>
        <v>881</v>
      </c>
      <c r="S41" s="979"/>
      <c r="T41" s="979"/>
      <c r="U41" s="242">
        <f t="shared" si="16"/>
        <v>0</v>
      </c>
      <c r="V41" s="376">
        <v>210</v>
      </c>
      <c r="W41" s="381">
        <v>0</v>
      </c>
      <c r="X41" s="376">
        <v>671</v>
      </c>
      <c r="Y41" s="381">
        <v>0</v>
      </c>
      <c r="Z41" s="333"/>
      <c r="AA41" s="983">
        <f t="shared" si="17"/>
        <v>876</v>
      </c>
      <c r="AB41" s="983"/>
      <c r="AC41" s="242">
        <f t="shared" si="18"/>
        <v>0</v>
      </c>
      <c r="AD41" s="376">
        <v>237</v>
      </c>
      <c r="AE41" s="377">
        <v>0</v>
      </c>
      <c r="AF41" s="376">
        <v>639</v>
      </c>
      <c r="AG41" s="377">
        <v>0</v>
      </c>
      <c r="AH41" s="984">
        <f t="shared" si="19"/>
        <v>905</v>
      </c>
      <c r="AI41" s="984"/>
      <c r="AJ41" s="1032">
        <f t="shared" si="20"/>
        <v>0</v>
      </c>
      <c r="AK41" s="984"/>
      <c r="AL41" s="594">
        <v>246</v>
      </c>
      <c r="AM41" s="595">
        <v>0</v>
      </c>
      <c r="AN41" s="594">
        <v>659</v>
      </c>
      <c r="AO41" s="596">
        <v>0</v>
      </c>
    </row>
    <row r="42" spans="1:41" ht="21" customHeight="1">
      <c r="A42" s="353" t="s">
        <v>320</v>
      </c>
      <c r="B42" s="976">
        <v>746</v>
      </c>
      <c r="C42" s="976"/>
      <c r="D42" s="976"/>
      <c r="E42" s="234">
        <v>250</v>
      </c>
      <c r="F42" s="441">
        <v>564</v>
      </c>
      <c r="G42" s="234">
        <v>241</v>
      </c>
      <c r="H42" s="441">
        <v>182</v>
      </c>
      <c r="I42" s="234">
        <v>9</v>
      </c>
      <c r="J42" s="976">
        <v>759</v>
      </c>
      <c r="K42" s="976"/>
      <c r="L42" s="976"/>
      <c r="M42" s="234">
        <v>273</v>
      </c>
      <c r="N42" s="442">
        <v>576</v>
      </c>
      <c r="O42" s="233">
        <v>-266</v>
      </c>
      <c r="P42" s="442">
        <v>183</v>
      </c>
      <c r="Q42" s="235">
        <v>-7</v>
      </c>
      <c r="R42" s="979">
        <f>V42+X42</f>
        <v>730</v>
      </c>
      <c r="S42" s="979"/>
      <c r="T42" s="979"/>
      <c r="U42" s="234">
        <f t="shared" si="16"/>
        <v>316</v>
      </c>
      <c r="V42" s="376">
        <v>560</v>
      </c>
      <c r="W42" s="378">
        <v>310</v>
      </c>
      <c r="X42" s="376">
        <v>170</v>
      </c>
      <c r="Y42" s="378">
        <v>6</v>
      </c>
      <c r="Z42" s="333"/>
      <c r="AA42" s="983">
        <f t="shared" si="17"/>
        <v>737</v>
      </c>
      <c r="AB42" s="983"/>
      <c r="AC42" s="234">
        <f t="shared" si="18"/>
        <v>376</v>
      </c>
      <c r="AD42" s="376">
        <v>573</v>
      </c>
      <c r="AE42" s="378">
        <v>366</v>
      </c>
      <c r="AF42" s="376">
        <v>164</v>
      </c>
      <c r="AG42" s="378">
        <v>10</v>
      </c>
      <c r="AH42" s="984">
        <f t="shared" si="19"/>
        <v>742</v>
      </c>
      <c r="AI42" s="984"/>
      <c r="AJ42" s="1044">
        <f t="shared" si="20"/>
        <v>400</v>
      </c>
      <c r="AK42" s="1044"/>
      <c r="AL42" s="594">
        <v>598</v>
      </c>
      <c r="AM42" s="604">
        <v>386</v>
      </c>
      <c r="AN42" s="594">
        <v>144</v>
      </c>
      <c r="AO42" s="605">
        <v>14</v>
      </c>
    </row>
    <row r="43" spans="1:41" ht="19.5" customHeight="1">
      <c r="A43" s="353" t="s">
        <v>156</v>
      </c>
      <c r="B43" s="976">
        <v>719</v>
      </c>
      <c r="C43" s="976"/>
      <c r="D43" s="976"/>
      <c r="E43" s="230" t="s">
        <v>318</v>
      </c>
      <c r="F43" s="441">
        <v>302</v>
      </c>
      <c r="G43" s="230" t="s">
        <v>318</v>
      </c>
      <c r="H43" s="441">
        <v>417</v>
      </c>
      <c r="I43" s="230" t="s">
        <v>318</v>
      </c>
      <c r="J43" s="976">
        <v>706</v>
      </c>
      <c r="K43" s="976"/>
      <c r="L43" s="976"/>
      <c r="M43" s="212">
        <v>0</v>
      </c>
      <c r="N43" s="442">
        <v>299</v>
      </c>
      <c r="O43" s="212">
        <v>0</v>
      </c>
      <c r="P43" s="442">
        <v>407</v>
      </c>
      <c r="Q43" s="212">
        <v>0</v>
      </c>
      <c r="R43" s="979">
        <f>SUM(V43:Y43)</f>
        <v>692</v>
      </c>
      <c r="S43" s="979"/>
      <c r="T43" s="979"/>
      <c r="U43" s="242">
        <f t="shared" si="16"/>
        <v>0</v>
      </c>
      <c r="V43" s="376">
        <v>310</v>
      </c>
      <c r="W43" s="377">
        <v>0</v>
      </c>
      <c r="X43" s="376">
        <v>382</v>
      </c>
      <c r="Y43" s="377">
        <v>0</v>
      </c>
      <c r="Z43" s="333"/>
      <c r="AA43" s="983">
        <f t="shared" si="17"/>
        <v>693</v>
      </c>
      <c r="AB43" s="983"/>
      <c r="AC43" s="242">
        <f t="shared" si="18"/>
        <v>0</v>
      </c>
      <c r="AD43" s="376">
        <v>315</v>
      </c>
      <c r="AE43" s="377">
        <v>0</v>
      </c>
      <c r="AF43" s="376">
        <v>378</v>
      </c>
      <c r="AG43" s="377">
        <v>0</v>
      </c>
      <c r="AH43" s="984">
        <f t="shared" si="19"/>
        <v>686</v>
      </c>
      <c r="AI43" s="984"/>
      <c r="AJ43" s="1032">
        <f t="shared" si="20"/>
        <v>0</v>
      </c>
      <c r="AK43" s="984"/>
      <c r="AL43" s="594">
        <v>317</v>
      </c>
      <c r="AM43" s="595">
        <v>0</v>
      </c>
      <c r="AN43" s="594">
        <v>369</v>
      </c>
      <c r="AO43" s="596">
        <v>0</v>
      </c>
    </row>
    <row r="44" spans="1:41" ht="21" customHeight="1">
      <c r="A44" s="353" t="s">
        <v>321</v>
      </c>
      <c r="B44" s="976">
        <v>781</v>
      </c>
      <c r="C44" s="976"/>
      <c r="D44" s="976"/>
      <c r="E44" s="230" t="s">
        <v>318</v>
      </c>
      <c r="F44" s="441">
        <v>390</v>
      </c>
      <c r="G44" s="230" t="s">
        <v>318</v>
      </c>
      <c r="H44" s="441">
        <v>391</v>
      </c>
      <c r="I44" s="230" t="s">
        <v>318</v>
      </c>
      <c r="J44" s="976">
        <v>793</v>
      </c>
      <c r="K44" s="976"/>
      <c r="L44" s="976"/>
      <c r="M44" s="212">
        <v>0</v>
      </c>
      <c r="N44" s="442">
        <v>407</v>
      </c>
      <c r="O44" s="212">
        <v>0</v>
      </c>
      <c r="P44" s="442">
        <v>386</v>
      </c>
      <c r="Q44" s="212">
        <v>0</v>
      </c>
      <c r="R44" s="979">
        <f>SUM(V44:Y44)</f>
        <v>779</v>
      </c>
      <c r="S44" s="979"/>
      <c r="T44" s="979"/>
      <c r="U44" s="242">
        <f t="shared" si="16"/>
        <v>0</v>
      </c>
      <c r="V44" s="376">
        <v>401</v>
      </c>
      <c r="W44" s="377">
        <v>0</v>
      </c>
      <c r="X44" s="376">
        <v>378</v>
      </c>
      <c r="Y44" s="377">
        <v>0</v>
      </c>
      <c r="Z44" s="333"/>
      <c r="AA44" s="983">
        <f t="shared" si="17"/>
        <v>786</v>
      </c>
      <c r="AB44" s="983"/>
      <c r="AC44" s="242">
        <f t="shared" si="18"/>
        <v>0</v>
      </c>
      <c r="AD44" s="376">
        <v>393</v>
      </c>
      <c r="AE44" s="377">
        <v>0</v>
      </c>
      <c r="AF44" s="376">
        <v>393</v>
      </c>
      <c r="AG44" s="377">
        <v>0</v>
      </c>
      <c r="AH44" s="984">
        <f t="shared" si="19"/>
        <v>791</v>
      </c>
      <c r="AI44" s="984"/>
      <c r="AJ44" s="1032">
        <f t="shared" si="20"/>
        <v>0</v>
      </c>
      <c r="AK44" s="984"/>
      <c r="AL44" s="594">
        <v>398</v>
      </c>
      <c r="AM44" s="595">
        <v>0</v>
      </c>
      <c r="AN44" s="594">
        <v>393</v>
      </c>
      <c r="AO44" s="596">
        <v>0</v>
      </c>
    </row>
    <row r="45" spans="1:41" ht="21" customHeight="1" thickBot="1">
      <c r="A45" s="354" t="s">
        <v>322</v>
      </c>
      <c r="B45" s="976">
        <v>623</v>
      </c>
      <c r="C45" s="976"/>
      <c r="D45" s="976"/>
      <c r="E45" s="230" t="s">
        <v>318</v>
      </c>
      <c r="F45" s="441">
        <v>325</v>
      </c>
      <c r="G45" s="230" t="s">
        <v>318</v>
      </c>
      <c r="H45" s="441">
        <v>298</v>
      </c>
      <c r="I45" s="230" t="s">
        <v>318</v>
      </c>
      <c r="J45" s="977">
        <v>633</v>
      </c>
      <c r="K45" s="977"/>
      <c r="L45" s="977"/>
      <c r="M45" s="238">
        <v>0</v>
      </c>
      <c r="N45" s="444">
        <v>310</v>
      </c>
      <c r="O45" s="238">
        <v>0</v>
      </c>
      <c r="P45" s="444">
        <v>323</v>
      </c>
      <c r="Q45" s="238">
        <v>0</v>
      </c>
      <c r="R45" s="978">
        <f>SUM(V45:Y45)</f>
        <v>645</v>
      </c>
      <c r="S45" s="978"/>
      <c r="T45" s="978"/>
      <c r="U45" s="331">
        <f t="shared" si="16"/>
        <v>0</v>
      </c>
      <c r="V45" s="379">
        <v>329</v>
      </c>
      <c r="W45" s="380">
        <v>0</v>
      </c>
      <c r="X45" s="379">
        <v>316</v>
      </c>
      <c r="Y45" s="380">
        <v>0</v>
      </c>
      <c r="Z45" s="334"/>
      <c r="AA45" s="981">
        <f t="shared" si="17"/>
        <v>645</v>
      </c>
      <c r="AB45" s="981"/>
      <c r="AC45" s="331">
        <f t="shared" si="18"/>
        <v>0</v>
      </c>
      <c r="AD45" s="379">
        <v>349</v>
      </c>
      <c r="AE45" s="380">
        <v>0</v>
      </c>
      <c r="AF45" s="379">
        <v>296</v>
      </c>
      <c r="AG45" s="380">
        <v>0</v>
      </c>
      <c r="AH45" s="1043">
        <f t="shared" si="19"/>
        <v>653</v>
      </c>
      <c r="AI45" s="1043"/>
      <c r="AJ45" s="1032">
        <f t="shared" si="20"/>
        <v>0</v>
      </c>
      <c r="AK45" s="984"/>
      <c r="AL45" s="606">
        <v>359</v>
      </c>
      <c r="AM45" s="607">
        <v>0</v>
      </c>
      <c r="AN45" s="606">
        <v>294</v>
      </c>
      <c r="AO45" s="608">
        <v>0</v>
      </c>
    </row>
    <row r="46" spans="1:41" ht="15" customHeight="1">
      <c r="A46" s="2" t="s">
        <v>167</v>
      </c>
      <c r="B46" s="145"/>
      <c r="C46" s="145"/>
      <c r="D46" s="145"/>
      <c r="E46" s="145"/>
      <c r="F46" s="145"/>
      <c r="G46" s="145"/>
      <c r="H46" s="145"/>
      <c r="I46" s="145"/>
      <c r="J46" s="145"/>
      <c r="K46" s="145"/>
      <c r="L46" s="145"/>
      <c r="M46" s="145"/>
      <c r="N46" s="145"/>
      <c r="O46" s="145"/>
      <c r="P46" s="145"/>
      <c r="Q46" s="145"/>
      <c r="R46" s="2"/>
      <c r="S46" s="2"/>
      <c r="T46" s="2"/>
      <c r="U46" s="2"/>
      <c r="V46" s="2"/>
      <c r="W46" s="2"/>
      <c r="X46" s="2"/>
      <c r="Y46" s="2"/>
      <c r="Z46" s="2"/>
      <c r="AA46" s="2"/>
      <c r="AB46" s="145"/>
      <c r="AC46" s="145"/>
      <c r="AD46" s="145"/>
      <c r="AE46" s="145"/>
      <c r="AF46" s="145"/>
      <c r="AG46" s="145"/>
      <c r="AH46" s="145"/>
      <c r="AI46" s="145"/>
      <c r="AJ46" s="145"/>
      <c r="AK46" s="145"/>
      <c r="AM46" s="2"/>
      <c r="AN46" s="2"/>
      <c r="AO46" s="3" t="s">
        <v>158</v>
      </c>
    </row>
    <row r="47" spans="1:41" ht="17.100000000000001"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row>
    <row r="48" spans="1:41" ht="17.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row>
    <row r="49" spans="1:41" ht="17.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ht="17.100000000000001" customHeight="1">
      <c r="S50" s="2"/>
      <c r="T50" s="2"/>
      <c r="U50" s="2"/>
      <c r="V50" s="2"/>
      <c r="W50" s="2"/>
      <c r="X50" s="2"/>
      <c r="Y50" s="2"/>
      <c r="Z50" s="2"/>
    </row>
    <row r="51" spans="1:41" ht="17.100000000000001" customHeight="1">
      <c r="S51" s="2"/>
      <c r="T51" s="2"/>
      <c r="U51" s="2"/>
      <c r="V51" s="2"/>
      <c r="W51" s="2"/>
      <c r="X51" s="2"/>
      <c r="Y51" s="2"/>
      <c r="Z51" s="2"/>
    </row>
    <row r="52" spans="1:41" ht="17.100000000000001" customHeight="1">
      <c r="S52" s="2"/>
      <c r="T52" s="2"/>
      <c r="U52" s="2"/>
      <c r="V52" s="2"/>
      <c r="W52" s="2"/>
      <c r="X52" s="2"/>
      <c r="Y52" s="2"/>
      <c r="Z52" s="2"/>
    </row>
  </sheetData>
  <sheetProtection selectLockedCells="1" selectUnlockedCells="1"/>
  <mergeCells count="174">
    <mergeCell ref="R39:U39"/>
    <mergeCell ref="AJ45:AK45"/>
    <mergeCell ref="AA44:AB44"/>
    <mergeCell ref="AA45:AB45"/>
    <mergeCell ref="AH45:AI45"/>
    <mergeCell ref="AH44:AI44"/>
    <mergeCell ref="AJ44:AK44"/>
    <mergeCell ref="AB22:AC22"/>
    <mergeCell ref="AD39:AE39"/>
    <mergeCell ref="AA43:AB43"/>
    <mergeCell ref="AJ42:AK42"/>
    <mergeCell ref="AA41:AB41"/>
    <mergeCell ref="AA42:AB42"/>
    <mergeCell ref="AJ41:AK41"/>
    <mergeCell ref="AH41:AI41"/>
    <mergeCell ref="AJ43:AK43"/>
    <mergeCell ref="AH43:AI43"/>
    <mergeCell ref="AH42:AI42"/>
    <mergeCell ref="AH39:AK39"/>
    <mergeCell ref="AJ40:AK40"/>
    <mergeCell ref="AL16:AM16"/>
    <mergeCell ref="AH15:AI15"/>
    <mergeCell ref="AL15:AM15"/>
    <mergeCell ref="S12:T12"/>
    <mergeCell ref="AA12:AB12"/>
    <mergeCell ref="AA40:AB40"/>
    <mergeCell ref="S13:T13"/>
    <mergeCell ref="AA13:AB13"/>
    <mergeCell ref="S14:T14"/>
    <mergeCell ref="Z21:AG21"/>
    <mergeCell ref="Z22:AA22"/>
    <mergeCell ref="AA16:AB16"/>
    <mergeCell ref="S15:T15"/>
    <mergeCell ref="AA15:AB15"/>
    <mergeCell ref="R21:Y21"/>
    <mergeCell ref="R22:S22"/>
    <mergeCell ref="T22:U22"/>
    <mergeCell ref="V22:W22"/>
    <mergeCell ref="X22:Y22"/>
    <mergeCell ref="AA14:AB14"/>
    <mergeCell ref="AH22:AI22"/>
    <mergeCell ref="AD22:AE22"/>
    <mergeCell ref="AH21:AO21"/>
    <mergeCell ref="S16:T16"/>
    <mergeCell ref="AN16:AO16"/>
    <mergeCell ref="AJ16:AK16"/>
    <mergeCell ref="AH16:AI16"/>
    <mergeCell ref="AJ4:AK4"/>
    <mergeCell ref="L4:M4"/>
    <mergeCell ref="N4:O4"/>
    <mergeCell ref="P4:Q4"/>
    <mergeCell ref="R4:U4"/>
    <mergeCell ref="S11:T11"/>
    <mergeCell ref="AL4:AM4"/>
    <mergeCell ref="AN8:AO8"/>
    <mergeCell ref="AL7:AM7"/>
    <mergeCell ref="AN7:AO7"/>
    <mergeCell ref="AL8:AM8"/>
    <mergeCell ref="AH9:AI9"/>
    <mergeCell ref="AL11:AM11"/>
    <mergeCell ref="AN11:AO11"/>
    <mergeCell ref="AN15:AO15"/>
    <mergeCell ref="AJ15:AK15"/>
    <mergeCell ref="AH12:AI12"/>
    <mergeCell ref="AJ11:AK11"/>
    <mergeCell ref="AH11:AI11"/>
    <mergeCell ref="AL9:AM9"/>
    <mergeCell ref="AN9:AO9"/>
    <mergeCell ref="A3:A4"/>
    <mergeCell ref="B3:C4"/>
    <mergeCell ref="D3:I3"/>
    <mergeCell ref="J3:K4"/>
    <mergeCell ref="D4:E4"/>
    <mergeCell ref="Z8:AB8"/>
    <mergeCell ref="AH8:AI8"/>
    <mergeCell ref="V4:W4"/>
    <mergeCell ref="X4:Y4"/>
    <mergeCell ref="AH7:AI7"/>
    <mergeCell ref="L3:Q3"/>
    <mergeCell ref="R3:Y3"/>
    <mergeCell ref="Z3:AG3"/>
    <mergeCell ref="AH3:AK3"/>
    <mergeCell ref="AJ8:AK8"/>
    <mergeCell ref="AJ7:AK7"/>
    <mergeCell ref="F4:G4"/>
    <mergeCell ref="H4:I4"/>
    <mergeCell ref="AL3:AO3"/>
    <mergeCell ref="AN4:AO4"/>
    <mergeCell ref="Z4:AC4"/>
    <mergeCell ref="AF4:AG4"/>
    <mergeCell ref="AH4:AI4"/>
    <mergeCell ref="AD4:AE4"/>
    <mergeCell ref="S5:T5"/>
    <mergeCell ref="Z5:AB5"/>
    <mergeCell ref="AA11:AB11"/>
    <mergeCell ref="Z7:AB7"/>
    <mergeCell ref="S7:T7"/>
    <mergeCell ref="S8:T8"/>
    <mergeCell ref="S9:T9"/>
    <mergeCell ref="Z9:AB9"/>
    <mergeCell ref="S6:T6"/>
    <mergeCell ref="Z6:AB6"/>
    <mergeCell ref="AN6:AO6"/>
    <mergeCell ref="AJ6:AK6"/>
    <mergeCell ref="AH6:AI6"/>
    <mergeCell ref="AJ5:AK5"/>
    <mergeCell ref="AH5:AI5"/>
    <mergeCell ref="AN5:AO5"/>
    <mergeCell ref="AL5:AM5"/>
    <mergeCell ref="AL6:AM6"/>
    <mergeCell ref="AJ9:AK9"/>
    <mergeCell ref="AN14:AO14"/>
    <mergeCell ref="AL12:AM12"/>
    <mergeCell ref="AN12:AO12"/>
    <mergeCell ref="AJ13:AK13"/>
    <mergeCell ref="AH13:AI13"/>
    <mergeCell ref="AN13:AO13"/>
    <mergeCell ref="AJ14:AK14"/>
    <mergeCell ref="AH14:AI14"/>
    <mergeCell ref="AL14:AM14"/>
    <mergeCell ref="AL13:AM13"/>
    <mergeCell ref="AJ12:AK12"/>
    <mergeCell ref="A21:A22"/>
    <mergeCell ref="B21:I21"/>
    <mergeCell ref="J21:Q21"/>
    <mergeCell ref="B22:C22"/>
    <mergeCell ref="D22:E22"/>
    <mergeCell ref="H39:I39"/>
    <mergeCell ref="J39:M39"/>
    <mergeCell ref="N39:O39"/>
    <mergeCell ref="F22:G22"/>
    <mergeCell ref="H22:I22"/>
    <mergeCell ref="J22:K22"/>
    <mergeCell ref="L22:M22"/>
    <mergeCell ref="N22:O22"/>
    <mergeCell ref="A38:A39"/>
    <mergeCell ref="B38:I38"/>
    <mergeCell ref="J38:Q38"/>
    <mergeCell ref="B39:E39"/>
    <mergeCell ref="F39:G39"/>
    <mergeCell ref="P39:Q39"/>
    <mergeCell ref="R42:T42"/>
    <mergeCell ref="B41:D41"/>
    <mergeCell ref="J41:L41"/>
    <mergeCell ref="R41:T41"/>
    <mergeCell ref="B42:D42"/>
    <mergeCell ref="J42:L42"/>
    <mergeCell ref="B40:D40"/>
    <mergeCell ref="J40:L40"/>
    <mergeCell ref="AN22:AO22"/>
    <mergeCell ref="AJ22:AK22"/>
    <mergeCell ref="AL22:AM22"/>
    <mergeCell ref="R40:T40"/>
    <mergeCell ref="X39:Y39"/>
    <mergeCell ref="Z39:AC39"/>
    <mergeCell ref="Z38:AG38"/>
    <mergeCell ref="AH38:AO38"/>
    <mergeCell ref="AN39:AO39"/>
    <mergeCell ref="AL39:AM39"/>
    <mergeCell ref="P22:Q22"/>
    <mergeCell ref="AF22:AG22"/>
    <mergeCell ref="AH40:AI40"/>
    <mergeCell ref="AF39:AG39"/>
    <mergeCell ref="R38:Y38"/>
    <mergeCell ref="V39:W39"/>
    <mergeCell ref="B45:D45"/>
    <mergeCell ref="J45:L45"/>
    <mergeCell ref="R45:T45"/>
    <mergeCell ref="B44:D44"/>
    <mergeCell ref="J44:L44"/>
    <mergeCell ref="R44:T44"/>
    <mergeCell ref="B43:D43"/>
    <mergeCell ref="J43:L43"/>
    <mergeCell ref="R43:T43"/>
  </mergeCells>
  <phoneticPr fontId="6"/>
  <printOptions horizontalCentered="1"/>
  <pageMargins left="0.59055118110236227" right="0.59055118110236227" top="0.59055118110236227" bottom="0.59055118110236227" header="0.39370078740157483" footer="0.39370078740157483"/>
  <pageSetup paperSize="9" firstPageNumber="144" orientation="portrait" useFirstPageNumber="1" horizontalDpi="300" verticalDpi="300" r:id="rId1"/>
  <headerFooter alignWithMargins="0">
    <oddHeader>&amp;R教　育</oddHeader>
    <oddFooter>&amp;C&amp;11&amp;A</oddFooter>
  </headerFooter>
  <colBreaks count="1" manualBreakCount="1">
    <brk id="17" max="1048575" man="1"/>
  </colBreaks>
  <ignoredErrors>
    <ignoredError sqref="R42" formula="1"/>
  </ignoredErrors>
</worksheet>
</file>

<file path=xl/worksheets/sheet9.xml><?xml version="1.0" encoding="utf-8"?>
<worksheet xmlns="http://schemas.openxmlformats.org/spreadsheetml/2006/main" xmlns:r="http://schemas.openxmlformats.org/officeDocument/2006/relationships">
  <dimension ref="A1:AC48"/>
  <sheetViews>
    <sheetView view="pageBreakPreview" topLeftCell="A25" zoomScale="115" zoomScaleNormal="80" zoomScaleSheetLayoutView="115" workbookViewId="0">
      <pane xSplit="1" topLeftCell="B1" activePane="topRight" state="frozen"/>
      <selection activeCell="A51" sqref="A51:IV51"/>
      <selection pane="topRight" activeCell="K28" sqref="K28"/>
    </sheetView>
  </sheetViews>
  <sheetFormatPr defaultRowHeight="17.45" customHeight="1"/>
  <cols>
    <col min="1" max="1" width="26.5703125" style="1" customWidth="1"/>
    <col min="2" max="3" width="7.42578125" style="1" customWidth="1"/>
    <col min="4" max="5" width="7.7109375" style="1" customWidth="1"/>
    <col min="6" max="7" width="7.42578125" style="1" customWidth="1"/>
    <col min="8" max="11" width="7.28515625" style="1" customWidth="1"/>
    <col min="12" max="16" width="6.7109375" style="1" customWidth="1"/>
    <col min="17" max="17" width="6" style="1" customWidth="1"/>
    <col min="18" max="18" width="3.7109375" style="1" customWidth="1"/>
    <col min="19" max="19" width="3.5703125" style="1" customWidth="1"/>
    <col min="20" max="20" width="6.28515625" style="1" customWidth="1"/>
    <col min="21" max="21" width="7.140625" style="1" customWidth="1"/>
    <col min="22" max="23" width="6.7109375" style="1" customWidth="1"/>
    <col min="24" max="24" width="7.42578125" style="1" customWidth="1"/>
    <col min="25" max="25" width="4" style="1" customWidth="1"/>
    <col min="26" max="26" width="3" style="1" customWidth="1"/>
    <col min="27" max="27" width="6.7109375" style="1" customWidth="1"/>
    <col min="28" max="28" width="3.85546875" style="1" customWidth="1"/>
    <col min="29" max="16384" width="9.140625" style="1"/>
  </cols>
  <sheetData>
    <row r="1" spans="1:29" ht="5.0999999999999996" customHeight="1">
      <c r="A1" s="2"/>
      <c r="B1" s="2"/>
      <c r="C1" s="2"/>
      <c r="D1" s="2"/>
      <c r="E1" s="2"/>
      <c r="F1" s="2"/>
      <c r="G1" s="2"/>
      <c r="H1" s="2"/>
      <c r="I1" s="2"/>
      <c r="J1" s="2"/>
      <c r="K1" s="2"/>
      <c r="L1" s="2"/>
      <c r="M1" s="2"/>
      <c r="N1" s="2"/>
      <c r="O1" s="2"/>
      <c r="P1" s="2"/>
      <c r="Q1" s="2"/>
      <c r="R1" s="2"/>
      <c r="S1" s="2"/>
      <c r="T1" s="2"/>
      <c r="U1" s="2"/>
      <c r="V1" s="2"/>
      <c r="X1" s="2"/>
      <c r="Y1" s="2"/>
      <c r="Z1" s="2"/>
      <c r="AA1" s="3"/>
      <c r="AB1" s="3"/>
    </row>
    <row r="2" spans="1:29" ht="15" customHeight="1" thickBot="1">
      <c r="A2" s="2" t="s">
        <v>168</v>
      </c>
      <c r="B2" s="2"/>
      <c r="C2" s="2"/>
      <c r="D2" s="2"/>
      <c r="E2" s="2"/>
      <c r="F2" s="2"/>
      <c r="G2" s="2"/>
      <c r="H2" s="2"/>
      <c r="I2" s="2"/>
      <c r="J2" s="2"/>
      <c r="K2" s="2"/>
      <c r="L2" s="2"/>
      <c r="M2" s="2"/>
      <c r="N2" s="2"/>
      <c r="O2" s="2"/>
      <c r="P2" s="2"/>
      <c r="Q2" s="2"/>
      <c r="R2" s="2"/>
      <c r="S2" s="2"/>
      <c r="T2" s="2"/>
      <c r="U2" s="2"/>
      <c r="V2" s="2"/>
      <c r="X2" s="2"/>
      <c r="Y2" s="2"/>
      <c r="Z2" s="2"/>
      <c r="AA2" s="3" t="s">
        <v>122</v>
      </c>
      <c r="AB2" s="3"/>
    </row>
    <row r="3" spans="1:29" ht="24.95" customHeight="1" thickBot="1">
      <c r="A3" s="1110" t="s">
        <v>123</v>
      </c>
      <c r="B3" s="712" t="s">
        <v>89</v>
      </c>
      <c r="C3" s="146" t="s">
        <v>169</v>
      </c>
      <c r="D3" s="213"/>
      <c r="E3" s="145"/>
      <c r="F3" s="214"/>
      <c r="G3" s="712" t="s">
        <v>53</v>
      </c>
      <c r="H3" s="712" t="s">
        <v>170</v>
      </c>
      <c r="I3" s="712"/>
      <c r="J3" s="712"/>
      <c r="K3" s="712"/>
      <c r="L3" s="712" t="s">
        <v>152</v>
      </c>
      <c r="M3" s="712"/>
      <c r="N3" s="712"/>
      <c r="O3" s="712"/>
      <c r="P3" s="773" t="s">
        <v>171</v>
      </c>
      <c r="Q3" s="773"/>
      <c r="R3" s="773"/>
      <c r="S3" s="773"/>
      <c r="T3" s="773"/>
      <c r="U3" s="773" t="s">
        <v>172</v>
      </c>
      <c r="V3" s="773"/>
      <c r="W3" s="773"/>
      <c r="X3" s="1099" t="s">
        <v>173</v>
      </c>
      <c r="Y3" s="1099"/>
      <c r="Z3" s="1099"/>
      <c r="AA3" s="1100"/>
      <c r="AB3" s="96"/>
      <c r="AC3" s="2"/>
    </row>
    <row r="4" spans="1:29" ht="24.95" customHeight="1">
      <c r="A4" s="1111"/>
      <c r="B4" s="713"/>
      <c r="C4" s="720" t="s">
        <v>174</v>
      </c>
      <c r="D4" s="720"/>
      <c r="E4" s="46" t="s">
        <v>96</v>
      </c>
      <c r="F4" s="46" t="s">
        <v>97</v>
      </c>
      <c r="G4" s="713"/>
      <c r="H4" s="719" t="s">
        <v>174</v>
      </c>
      <c r="I4" s="719"/>
      <c r="J4" s="22" t="s">
        <v>55</v>
      </c>
      <c r="K4" s="13" t="s">
        <v>56</v>
      </c>
      <c r="L4" s="764" t="s">
        <v>175</v>
      </c>
      <c r="M4" s="764"/>
      <c r="N4" s="13" t="s">
        <v>55</v>
      </c>
      <c r="O4" s="22" t="s">
        <v>56</v>
      </c>
      <c r="P4" s="764" t="s">
        <v>3</v>
      </c>
      <c r="Q4" s="764"/>
      <c r="R4" s="720" t="s">
        <v>55</v>
      </c>
      <c r="S4" s="720"/>
      <c r="T4" s="13" t="s">
        <v>56</v>
      </c>
      <c r="U4" s="719" t="s">
        <v>176</v>
      </c>
      <c r="V4" s="719"/>
      <c r="W4" s="719"/>
      <c r="X4" s="1101" t="s">
        <v>176</v>
      </c>
      <c r="Y4" s="1101"/>
      <c r="Z4" s="1101"/>
      <c r="AA4" s="761"/>
      <c r="AB4" s="96"/>
      <c r="AC4" s="2"/>
    </row>
    <row r="5" spans="1:29" ht="17.100000000000001" customHeight="1">
      <c r="A5" s="309" t="s">
        <v>353</v>
      </c>
      <c r="B5" s="243">
        <v>3</v>
      </c>
      <c r="C5" s="758">
        <v>119</v>
      </c>
      <c r="D5" s="758"/>
      <c r="E5" s="103">
        <v>85</v>
      </c>
      <c r="F5" s="103">
        <v>34</v>
      </c>
      <c r="G5" s="103">
        <v>127</v>
      </c>
      <c r="H5" s="758">
        <v>440</v>
      </c>
      <c r="I5" s="758"/>
      <c r="J5" s="103">
        <v>267</v>
      </c>
      <c r="K5" s="103">
        <v>173</v>
      </c>
      <c r="L5" s="758">
        <v>266</v>
      </c>
      <c r="M5" s="758"/>
      <c r="N5" s="103">
        <v>105</v>
      </c>
      <c r="O5" s="103">
        <v>161</v>
      </c>
      <c r="P5" s="758">
        <v>84</v>
      </c>
      <c r="Q5" s="758"/>
      <c r="R5" s="758">
        <v>32</v>
      </c>
      <c r="S5" s="758"/>
      <c r="T5" s="103">
        <v>52</v>
      </c>
      <c r="U5" s="1108">
        <v>3</v>
      </c>
      <c r="V5" s="1108"/>
      <c r="W5" s="1108"/>
      <c r="X5" s="1108">
        <v>2</v>
      </c>
      <c r="Y5" s="1108"/>
      <c r="Z5" s="1108"/>
      <c r="AA5" s="1109"/>
      <c r="AB5" s="27"/>
      <c r="AC5" s="8"/>
    </row>
    <row r="6" spans="1:29" ht="17.100000000000001" customHeight="1">
      <c r="A6" s="153">
        <v>22</v>
      </c>
      <c r="B6" s="243">
        <v>3</v>
      </c>
      <c r="C6" s="723">
        <v>146</v>
      </c>
      <c r="D6" s="723"/>
      <c r="E6" s="103">
        <v>96</v>
      </c>
      <c r="F6" s="103">
        <v>50</v>
      </c>
      <c r="G6" s="103">
        <v>129</v>
      </c>
      <c r="H6" s="723">
        <v>442</v>
      </c>
      <c r="I6" s="723"/>
      <c r="J6" s="103">
        <v>266</v>
      </c>
      <c r="K6" s="103">
        <v>176</v>
      </c>
      <c r="L6" s="723">
        <v>270</v>
      </c>
      <c r="M6" s="723"/>
      <c r="N6" s="103">
        <v>107</v>
      </c>
      <c r="O6" s="103">
        <v>163</v>
      </c>
      <c r="P6" s="723">
        <v>80</v>
      </c>
      <c r="Q6" s="723"/>
      <c r="R6" s="723">
        <v>32</v>
      </c>
      <c r="S6" s="723"/>
      <c r="T6" s="103">
        <v>48</v>
      </c>
      <c r="U6" s="1105">
        <v>3</v>
      </c>
      <c r="V6" s="1105"/>
      <c r="W6" s="1105"/>
      <c r="X6" s="1106">
        <v>2</v>
      </c>
      <c r="Y6" s="1106"/>
      <c r="Z6" s="1106"/>
      <c r="AA6" s="1107"/>
      <c r="AB6" s="27"/>
      <c r="AC6" s="8"/>
    </row>
    <row r="7" spans="1:29" ht="17.100000000000001" customHeight="1">
      <c r="A7" s="336">
        <v>23</v>
      </c>
      <c r="B7" s="243">
        <v>3</v>
      </c>
      <c r="C7" s="723">
        <v>146</v>
      </c>
      <c r="D7" s="723"/>
      <c r="E7" s="103">
        <v>96</v>
      </c>
      <c r="F7" s="103">
        <v>50</v>
      </c>
      <c r="G7" s="103">
        <v>139</v>
      </c>
      <c r="H7" s="723">
        <v>462</v>
      </c>
      <c r="I7" s="723"/>
      <c r="J7" s="103">
        <v>280</v>
      </c>
      <c r="K7" s="103">
        <v>182</v>
      </c>
      <c r="L7" s="723">
        <v>291</v>
      </c>
      <c r="M7" s="723"/>
      <c r="N7" s="103">
        <v>109</v>
      </c>
      <c r="O7" s="103">
        <v>182</v>
      </c>
      <c r="P7" s="723">
        <v>85</v>
      </c>
      <c r="Q7" s="723"/>
      <c r="R7" s="723">
        <v>34</v>
      </c>
      <c r="S7" s="723"/>
      <c r="T7" s="103">
        <v>51</v>
      </c>
      <c r="U7" s="1105">
        <v>3.3</v>
      </c>
      <c r="V7" s="1105"/>
      <c r="W7" s="1105"/>
      <c r="X7" s="1106">
        <v>1.6</v>
      </c>
      <c r="Y7" s="1106"/>
      <c r="Z7" s="1106"/>
      <c r="AA7" s="1107"/>
      <c r="AB7" s="27"/>
      <c r="AC7" s="8"/>
    </row>
    <row r="8" spans="1:29" ht="17.100000000000001" customHeight="1">
      <c r="A8" s="357">
        <v>24</v>
      </c>
      <c r="B8" s="382">
        <f>SUM(B9:B11)</f>
        <v>3</v>
      </c>
      <c r="C8" s="725">
        <f>SUM(C9:D11)</f>
        <v>144</v>
      </c>
      <c r="D8" s="725"/>
      <c r="E8" s="142">
        <f>SUM(E9:E11)</f>
        <v>100</v>
      </c>
      <c r="F8" s="142">
        <f>SUM(F9:F11)</f>
        <v>44</v>
      </c>
      <c r="G8" s="142">
        <f>SUM(G9:G11)</f>
        <v>131</v>
      </c>
      <c r="H8" s="725">
        <f>SUM(H9:I11)</f>
        <v>443</v>
      </c>
      <c r="I8" s="725"/>
      <c r="J8" s="142">
        <f>SUM(J9:J11)</f>
        <v>267</v>
      </c>
      <c r="K8" s="142">
        <f>SUM(K9:K11)</f>
        <v>176</v>
      </c>
      <c r="L8" s="975">
        <f>SUM(L9:M11)</f>
        <v>304</v>
      </c>
      <c r="M8" s="975"/>
      <c r="N8" s="143">
        <f>SUM(N9:N11)</f>
        <v>112</v>
      </c>
      <c r="O8" s="143">
        <f>SUM(O9:O11)</f>
        <v>192</v>
      </c>
      <c r="P8" s="975">
        <f>SUM(P9:Q11)</f>
        <v>76</v>
      </c>
      <c r="Q8" s="975"/>
      <c r="R8" s="975">
        <f>SUM(R9:S11)</f>
        <v>35</v>
      </c>
      <c r="S8" s="975"/>
      <c r="T8" s="143">
        <f>SUM(T9:T11)</f>
        <v>41</v>
      </c>
      <c r="U8" s="1102">
        <f>H8/G8</f>
        <v>3.3816793893129771</v>
      </c>
      <c r="V8" s="1102"/>
      <c r="W8" s="1102"/>
      <c r="X8" s="1103">
        <f>H8/L8</f>
        <v>1.4572368421052631</v>
      </c>
      <c r="Y8" s="1103"/>
      <c r="Z8" s="1103"/>
      <c r="AA8" s="1104"/>
      <c r="AB8" s="27"/>
      <c r="AC8" s="8"/>
    </row>
    <row r="9" spans="1:29" ht="17.100000000000001" customHeight="1">
      <c r="A9" s="310" t="s">
        <v>177</v>
      </c>
      <c r="B9" s="244">
        <v>1</v>
      </c>
      <c r="C9" s="1096">
        <f>SUM(E9:F9)</f>
        <v>76</v>
      </c>
      <c r="D9" s="1096"/>
      <c r="E9" s="18">
        <v>59</v>
      </c>
      <c r="F9" s="18">
        <v>17</v>
      </c>
      <c r="G9" s="18">
        <v>73</v>
      </c>
      <c r="H9" s="1096">
        <f>SUM(J9:K9)</f>
        <v>295</v>
      </c>
      <c r="I9" s="1096"/>
      <c r="J9" s="18">
        <v>184</v>
      </c>
      <c r="K9" s="18">
        <v>111</v>
      </c>
      <c r="L9" s="723">
        <f>SUM(N9:O9)</f>
        <v>169</v>
      </c>
      <c r="M9" s="723"/>
      <c r="N9" s="76">
        <v>61</v>
      </c>
      <c r="O9" s="72">
        <v>108</v>
      </c>
      <c r="P9" s="723">
        <f>SUM(R9:T9)</f>
        <v>38</v>
      </c>
      <c r="Q9" s="723"/>
      <c r="R9" s="723">
        <v>17</v>
      </c>
      <c r="S9" s="723"/>
      <c r="T9" s="73">
        <v>21</v>
      </c>
      <c r="U9" s="1097">
        <f>H9/G9</f>
        <v>4.0410958904109586</v>
      </c>
      <c r="V9" s="1097"/>
      <c r="W9" s="1097"/>
      <c r="X9" s="1092">
        <f>H9/L9</f>
        <v>1.7455621301775148</v>
      </c>
      <c r="Y9" s="1092"/>
      <c r="Z9" s="1092"/>
      <c r="AA9" s="1093"/>
      <c r="AB9" s="27"/>
      <c r="AC9" s="2"/>
    </row>
    <row r="10" spans="1:29" ht="17.100000000000001" customHeight="1">
      <c r="A10" s="310" t="s">
        <v>178</v>
      </c>
      <c r="B10" s="244">
        <v>1</v>
      </c>
      <c r="C10" s="1096">
        <f>SUM(E10:F10)</f>
        <v>59</v>
      </c>
      <c r="D10" s="1096"/>
      <c r="E10" s="18">
        <v>35</v>
      </c>
      <c r="F10" s="18">
        <v>24</v>
      </c>
      <c r="G10" s="18">
        <v>56</v>
      </c>
      <c r="H10" s="1096">
        <f>SUM(J10:K10)</f>
        <v>145</v>
      </c>
      <c r="I10" s="1096"/>
      <c r="J10" s="18">
        <v>82</v>
      </c>
      <c r="K10" s="18">
        <v>63</v>
      </c>
      <c r="L10" s="723">
        <f>SUM(N10:O10)</f>
        <v>129</v>
      </c>
      <c r="M10" s="723"/>
      <c r="N10" s="76">
        <v>48</v>
      </c>
      <c r="O10" s="72">
        <v>81</v>
      </c>
      <c r="P10" s="723">
        <f>SUM(R10:T10)</f>
        <v>36</v>
      </c>
      <c r="Q10" s="723"/>
      <c r="R10" s="723">
        <v>17</v>
      </c>
      <c r="S10" s="723"/>
      <c r="T10" s="73">
        <v>19</v>
      </c>
      <c r="U10" s="1097">
        <f>H10/G10</f>
        <v>2.5892857142857144</v>
      </c>
      <c r="V10" s="1097"/>
      <c r="W10" s="1097"/>
      <c r="X10" s="1092">
        <f>H10/L10</f>
        <v>1.124031007751938</v>
      </c>
      <c r="Y10" s="1092"/>
      <c r="Z10" s="1092"/>
      <c r="AA10" s="1093"/>
      <c r="AB10" s="563"/>
      <c r="AC10" s="2"/>
    </row>
    <row r="11" spans="1:29" ht="17.100000000000001" customHeight="1" thickBot="1">
      <c r="A11" s="315" t="s">
        <v>179</v>
      </c>
      <c r="B11" s="245">
        <v>1</v>
      </c>
      <c r="C11" s="1090">
        <f>SUM(E11:F11)</f>
        <v>9</v>
      </c>
      <c r="D11" s="1090"/>
      <c r="E11" s="215">
        <v>6</v>
      </c>
      <c r="F11" s="215">
        <v>3</v>
      </c>
      <c r="G11" s="215">
        <v>2</v>
      </c>
      <c r="H11" s="1090">
        <f>SUM(J11:K11)</f>
        <v>3</v>
      </c>
      <c r="I11" s="1090"/>
      <c r="J11" s="215">
        <v>1</v>
      </c>
      <c r="K11" s="609">
        <v>2</v>
      </c>
      <c r="L11" s="733">
        <f>SUM(N11:O11)</f>
        <v>6</v>
      </c>
      <c r="M11" s="733"/>
      <c r="N11" s="611">
        <v>3</v>
      </c>
      <c r="O11" s="171">
        <v>3</v>
      </c>
      <c r="P11" s="733">
        <f>SUM(R11:T11)</f>
        <v>2</v>
      </c>
      <c r="Q11" s="733"/>
      <c r="R11" s="733">
        <v>1</v>
      </c>
      <c r="S11" s="733"/>
      <c r="T11" s="613">
        <v>1</v>
      </c>
      <c r="U11" s="1098">
        <f>H11/G11</f>
        <v>1.5</v>
      </c>
      <c r="V11" s="1098"/>
      <c r="W11" s="1098"/>
      <c r="X11" s="1094">
        <f>H11/L11</f>
        <v>0.5</v>
      </c>
      <c r="Y11" s="1094"/>
      <c r="Z11" s="1094"/>
      <c r="AA11" s="1095"/>
      <c r="AB11" s="27"/>
      <c r="AC11" s="2"/>
    </row>
    <row r="12" spans="1:29" ht="15" customHeight="1">
      <c r="A12" s="2" t="s">
        <v>439</v>
      </c>
      <c r="B12" s="2"/>
      <c r="C12" s="2"/>
      <c r="D12" s="2"/>
      <c r="E12" s="2"/>
      <c r="F12" s="2"/>
      <c r="G12" s="2"/>
      <c r="H12" s="2"/>
      <c r="I12" s="2"/>
      <c r="J12" s="2"/>
      <c r="K12" s="2"/>
      <c r="L12" s="2"/>
      <c r="M12" s="2"/>
      <c r="N12" s="2"/>
      <c r="O12" s="2"/>
      <c r="P12" s="2"/>
      <c r="Q12" s="2"/>
      <c r="R12" s="2"/>
      <c r="S12" s="2"/>
      <c r="T12" s="2"/>
      <c r="U12" s="2"/>
      <c r="V12" s="2"/>
      <c r="W12" s="2"/>
      <c r="Y12" s="2"/>
      <c r="Z12" s="2"/>
      <c r="AA12" s="3" t="s">
        <v>180</v>
      </c>
      <c r="AB12" s="3"/>
    </row>
    <row r="13" spans="1:29" ht="1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row>
    <row r="14" spans="1:29" ht="15" customHeight="1" thickBot="1">
      <c r="A14" s="2" t="s">
        <v>181</v>
      </c>
      <c r="O14" s="2"/>
      <c r="P14" s="2"/>
      <c r="Q14" s="2"/>
      <c r="R14" s="2"/>
      <c r="S14" s="2"/>
      <c r="T14" s="2"/>
      <c r="X14" s="2"/>
      <c r="Y14" s="2"/>
      <c r="Z14" s="2"/>
      <c r="AA14" s="3" t="s">
        <v>87</v>
      </c>
      <c r="AB14" s="3"/>
    </row>
    <row r="15" spans="1:29" ht="24.95" customHeight="1" thickBot="1">
      <c r="A15" s="1065" t="s">
        <v>123</v>
      </c>
      <c r="B15" s="1086" t="s">
        <v>161</v>
      </c>
      <c r="C15" s="712"/>
      <c r="D15" s="712"/>
      <c r="E15" s="712"/>
      <c r="F15" s="712" t="s">
        <v>139</v>
      </c>
      <c r="G15" s="712"/>
      <c r="H15" s="712"/>
      <c r="I15" s="712"/>
      <c r="J15" s="146" t="s">
        <v>182</v>
      </c>
      <c r="K15" s="145"/>
      <c r="L15" s="172" t="s">
        <v>183</v>
      </c>
      <c r="M15" s="148"/>
      <c r="N15" s="712" t="s">
        <v>184</v>
      </c>
      <c r="O15" s="712"/>
      <c r="P15" s="712"/>
      <c r="Q15" s="712"/>
      <c r="R15" s="712" t="s">
        <v>185</v>
      </c>
      <c r="S15" s="712"/>
      <c r="T15" s="712"/>
      <c r="U15" s="712"/>
      <c r="V15" s="712"/>
      <c r="W15" s="715" t="s">
        <v>186</v>
      </c>
      <c r="X15" s="715"/>
      <c r="Y15" s="715"/>
      <c r="Z15" s="715"/>
      <c r="AA15" s="716"/>
      <c r="AB15" s="96"/>
    </row>
    <row r="16" spans="1:29" ht="24.95" customHeight="1">
      <c r="A16" s="1066"/>
      <c r="B16" s="61" t="s">
        <v>53</v>
      </c>
      <c r="C16" s="46" t="s">
        <v>95</v>
      </c>
      <c r="D16" s="22" t="s">
        <v>55</v>
      </c>
      <c r="E16" s="22" t="s">
        <v>56</v>
      </c>
      <c r="F16" s="22" t="s">
        <v>53</v>
      </c>
      <c r="G16" s="46" t="s">
        <v>95</v>
      </c>
      <c r="H16" s="22" t="s">
        <v>55</v>
      </c>
      <c r="I16" s="22" t="s">
        <v>56</v>
      </c>
      <c r="J16" s="22" t="s">
        <v>53</v>
      </c>
      <c r="K16" s="708" t="s">
        <v>95</v>
      </c>
      <c r="L16" s="22" t="s">
        <v>55</v>
      </c>
      <c r="M16" s="22" t="s">
        <v>56</v>
      </c>
      <c r="N16" s="22" t="s">
        <v>53</v>
      </c>
      <c r="O16" s="46" t="s">
        <v>95</v>
      </c>
      <c r="P16" s="46" t="s">
        <v>55</v>
      </c>
      <c r="Q16" s="13" t="s">
        <v>56</v>
      </c>
      <c r="R16" s="720" t="s">
        <v>53</v>
      </c>
      <c r="S16" s="720"/>
      <c r="T16" s="13" t="s">
        <v>54</v>
      </c>
      <c r="U16" s="13" t="s">
        <v>55</v>
      </c>
      <c r="V16" s="13" t="s">
        <v>56</v>
      </c>
      <c r="W16" s="104" t="s">
        <v>53</v>
      </c>
      <c r="X16" s="13" t="s">
        <v>54</v>
      </c>
      <c r="Y16" s="720" t="s">
        <v>55</v>
      </c>
      <c r="Z16" s="720"/>
      <c r="AA16" s="149" t="s">
        <v>56</v>
      </c>
      <c r="AB16" s="96"/>
    </row>
    <row r="17" spans="1:28" ht="17.100000000000001" customHeight="1">
      <c r="A17" s="312" t="s">
        <v>353</v>
      </c>
      <c r="B17" s="103">
        <v>121</v>
      </c>
      <c r="C17" s="220">
        <v>551</v>
      </c>
      <c r="D17" s="220">
        <v>378</v>
      </c>
      <c r="E17" s="220">
        <v>173</v>
      </c>
      <c r="F17" s="220">
        <v>7</v>
      </c>
      <c r="G17" s="220">
        <v>23</v>
      </c>
      <c r="H17" s="220">
        <v>14</v>
      </c>
      <c r="I17" s="220">
        <v>9</v>
      </c>
      <c r="J17" s="220">
        <v>8</v>
      </c>
      <c r="K17" s="220">
        <v>25</v>
      </c>
      <c r="L17" s="220">
        <v>17</v>
      </c>
      <c r="M17" s="220">
        <v>8</v>
      </c>
      <c r="N17" s="220">
        <v>7</v>
      </c>
      <c r="O17" s="220">
        <v>16</v>
      </c>
      <c r="P17" s="220">
        <v>11</v>
      </c>
      <c r="Q17" s="220">
        <v>5</v>
      </c>
      <c r="R17" s="1091">
        <v>9</v>
      </c>
      <c r="S17" s="1091"/>
      <c r="T17" s="73">
        <v>23</v>
      </c>
      <c r="U17" s="103">
        <v>16</v>
      </c>
      <c r="V17" s="103">
        <v>7</v>
      </c>
      <c r="W17" s="103">
        <v>8</v>
      </c>
      <c r="X17" s="103">
        <v>21</v>
      </c>
      <c r="Y17" s="758">
        <v>11</v>
      </c>
      <c r="Z17" s="758"/>
      <c r="AA17" s="217">
        <v>10</v>
      </c>
      <c r="AB17" s="107"/>
    </row>
    <row r="18" spans="1:28" ht="17.100000000000001" customHeight="1">
      <c r="A18" s="313">
        <v>22</v>
      </c>
      <c r="B18" s="220">
        <v>127</v>
      </c>
      <c r="C18" s="220">
        <v>442</v>
      </c>
      <c r="D18" s="220">
        <v>266</v>
      </c>
      <c r="E18" s="220">
        <v>176</v>
      </c>
      <c r="F18" s="220">
        <v>10</v>
      </c>
      <c r="G18" s="220">
        <v>30</v>
      </c>
      <c r="H18" s="220">
        <v>18</v>
      </c>
      <c r="I18" s="220">
        <v>12</v>
      </c>
      <c r="J18" s="220">
        <v>8</v>
      </c>
      <c r="K18" s="220">
        <v>23</v>
      </c>
      <c r="L18" s="220">
        <v>14</v>
      </c>
      <c r="M18" s="220">
        <v>9</v>
      </c>
      <c r="N18" s="220">
        <v>8</v>
      </c>
      <c r="O18" s="220">
        <v>26</v>
      </c>
      <c r="P18" s="220">
        <v>17</v>
      </c>
      <c r="Q18" s="220">
        <v>9</v>
      </c>
      <c r="R18" s="1088">
        <v>5</v>
      </c>
      <c r="S18" s="1088"/>
      <c r="T18" s="73">
        <v>14</v>
      </c>
      <c r="U18" s="103">
        <v>9</v>
      </c>
      <c r="V18" s="103">
        <v>5</v>
      </c>
      <c r="W18" s="103">
        <v>10</v>
      </c>
      <c r="X18" s="103">
        <v>28</v>
      </c>
      <c r="Y18" s="723">
        <v>18</v>
      </c>
      <c r="Z18" s="723"/>
      <c r="AA18" s="217">
        <v>10</v>
      </c>
      <c r="AB18" s="103"/>
    </row>
    <row r="19" spans="1:28" ht="17.100000000000001" customHeight="1">
      <c r="A19" s="337">
        <v>23</v>
      </c>
      <c r="B19" s="220">
        <v>129</v>
      </c>
      <c r="C19" s="220">
        <v>462</v>
      </c>
      <c r="D19" s="220">
        <v>280</v>
      </c>
      <c r="E19" s="220">
        <v>182</v>
      </c>
      <c r="F19" s="220">
        <v>8</v>
      </c>
      <c r="G19" s="220">
        <v>29</v>
      </c>
      <c r="H19" s="220">
        <v>17</v>
      </c>
      <c r="I19" s="220">
        <v>12</v>
      </c>
      <c r="J19" s="220">
        <v>12</v>
      </c>
      <c r="K19" s="220">
        <v>33</v>
      </c>
      <c r="L19" s="220">
        <v>19</v>
      </c>
      <c r="M19" s="220">
        <v>14</v>
      </c>
      <c r="N19" s="220">
        <v>8</v>
      </c>
      <c r="O19" s="220">
        <v>23</v>
      </c>
      <c r="P19" s="220">
        <v>14</v>
      </c>
      <c r="Q19" s="220">
        <v>9</v>
      </c>
      <c r="R19" s="1088">
        <v>8</v>
      </c>
      <c r="S19" s="1088"/>
      <c r="T19" s="73">
        <v>27</v>
      </c>
      <c r="U19" s="103">
        <v>18</v>
      </c>
      <c r="V19" s="103">
        <v>9</v>
      </c>
      <c r="W19" s="103">
        <v>8</v>
      </c>
      <c r="X19" s="103">
        <v>17</v>
      </c>
      <c r="Y19" s="723">
        <v>12</v>
      </c>
      <c r="Z19" s="723"/>
      <c r="AA19" s="217">
        <v>5</v>
      </c>
      <c r="AB19" s="103"/>
    </row>
    <row r="20" spans="1:28" ht="17.100000000000001" customHeight="1">
      <c r="A20" s="355">
        <v>24</v>
      </c>
      <c r="B20" s="142">
        <f>SUM(B21:B23)</f>
        <v>131</v>
      </c>
      <c r="C20" s="142">
        <f t="shared" ref="C20:Q20" si="0">SUM(C21:C23)</f>
        <v>443</v>
      </c>
      <c r="D20" s="142">
        <f t="shared" si="0"/>
        <v>267</v>
      </c>
      <c r="E20" s="142">
        <f t="shared" si="0"/>
        <v>176</v>
      </c>
      <c r="F20" s="142">
        <f t="shared" si="0"/>
        <v>7</v>
      </c>
      <c r="G20" s="142">
        <f t="shared" si="0"/>
        <v>22</v>
      </c>
      <c r="H20" s="142">
        <f t="shared" si="0"/>
        <v>14</v>
      </c>
      <c r="I20" s="142">
        <f t="shared" si="0"/>
        <v>8</v>
      </c>
      <c r="J20" s="142">
        <f t="shared" si="0"/>
        <v>9</v>
      </c>
      <c r="K20" s="142">
        <f t="shared" si="0"/>
        <v>30</v>
      </c>
      <c r="L20" s="142">
        <f t="shared" si="0"/>
        <v>18</v>
      </c>
      <c r="M20" s="142">
        <f t="shared" si="0"/>
        <v>12</v>
      </c>
      <c r="N20" s="142">
        <f t="shared" si="0"/>
        <v>12</v>
      </c>
      <c r="O20" s="142">
        <f t="shared" si="0"/>
        <v>32</v>
      </c>
      <c r="P20" s="142">
        <f t="shared" si="0"/>
        <v>19</v>
      </c>
      <c r="Q20" s="142">
        <f t="shared" si="0"/>
        <v>13</v>
      </c>
      <c r="R20" s="975">
        <f>SUM(R21:S23)</f>
        <v>7</v>
      </c>
      <c r="S20" s="975"/>
      <c r="T20" s="70">
        <f>SUM(T21:T23)</f>
        <v>21</v>
      </c>
      <c r="U20" s="70">
        <f>SUM(U21:U23)</f>
        <v>13</v>
      </c>
      <c r="V20" s="70">
        <f>SUM(V21:V23)</f>
        <v>8</v>
      </c>
      <c r="W20" s="142">
        <f>SUM(W21:W23)</f>
        <v>10</v>
      </c>
      <c r="X20" s="142">
        <f>SUM(X21:X23)</f>
        <v>29</v>
      </c>
      <c r="Y20" s="725">
        <f>SUM(Y21:Z23)</f>
        <v>18</v>
      </c>
      <c r="Z20" s="725"/>
      <c r="AA20" s="218">
        <f>SUM(AA21:AA23)</f>
        <v>11</v>
      </c>
      <c r="AB20" s="103"/>
    </row>
    <row r="21" spans="1:28" ht="17.100000000000001" customHeight="1">
      <c r="A21" s="311" t="s">
        <v>177</v>
      </c>
      <c r="B21" s="72">
        <f>SUM(F21,J21,N21,R21,W21,B33,F33,J33,N33,U33)</f>
        <v>73</v>
      </c>
      <c r="C21" s="320">
        <f>SUM(D21:E21)</f>
        <v>295</v>
      </c>
      <c r="D21" s="320">
        <v>184</v>
      </c>
      <c r="E21" s="320">
        <v>111</v>
      </c>
      <c r="F21" s="33">
        <v>4</v>
      </c>
      <c r="G21" s="72">
        <v>13</v>
      </c>
      <c r="H21" s="72">
        <v>10</v>
      </c>
      <c r="I21" s="33">
        <v>3</v>
      </c>
      <c r="J21" s="72">
        <v>4</v>
      </c>
      <c r="K21" s="72">
        <v>16</v>
      </c>
      <c r="L21" s="72">
        <v>9</v>
      </c>
      <c r="M21" s="33">
        <v>7</v>
      </c>
      <c r="N21" s="33">
        <v>5</v>
      </c>
      <c r="O21" s="72">
        <v>15</v>
      </c>
      <c r="P21" s="72">
        <v>7</v>
      </c>
      <c r="Q21" s="76">
        <v>8</v>
      </c>
      <c r="R21" s="1088">
        <v>4</v>
      </c>
      <c r="S21" s="1088"/>
      <c r="T21" s="73">
        <v>13</v>
      </c>
      <c r="U21" s="103">
        <v>9</v>
      </c>
      <c r="V21" s="103">
        <v>4</v>
      </c>
      <c r="W21" s="103">
        <v>6</v>
      </c>
      <c r="X21" s="72">
        <v>18</v>
      </c>
      <c r="Y21" s="723">
        <v>11</v>
      </c>
      <c r="Z21" s="723"/>
      <c r="AA21" s="217">
        <v>7</v>
      </c>
      <c r="AB21" s="18"/>
    </row>
    <row r="22" spans="1:28" ht="17.100000000000001" customHeight="1">
      <c r="A22" s="311" t="s">
        <v>178</v>
      </c>
      <c r="B22" s="72">
        <f>SUM(F22,J22,N22,R22,W22,B34,F34,J34,N34,U34)</f>
        <v>56</v>
      </c>
      <c r="C22" s="320">
        <f>SUM(D22:E22)</f>
        <v>145</v>
      </c>
      <c r="D22" s="320">
        <v>82</v>
      </c>
      <c r="E22" s="320">
        <v>63</v>
      </c>
      <c r="F22" s="33">
        <v>3</v>
      </c>
      <c r="G22" s="72">
        <v>8</v>
      </c>
      <c r="H22" s="72">
        <v>4</v>
      </c>
      <c r="I22" s="33">
        <v>4</v>
      </c>
      <c r="J22" s="72">
        <v>5</v>
      </c>
      <c r="K22" s="72">
        <v>14</v>
      </c>
      <c r="L22" s="72">
        <v>9</v>
      </c>
      <c r="M22" s="72">
        <v>5</v>
      </c>
      <c r="N22" s="72">
        <v>7</v>
      </c>
      <c r="O22" s="72">
        <v>17</v>
      </c>
      <c r="P22" s="72">
        <v>12</v>
      </c>
      <c r="Q22" s="76">
        <v>5</v>
      </c>
      <c r="R22" s="1088">
        <v>3</v>
      </c>
      <c r="S22" s="1088"/>
      <c r="T22" s="73">
        <v>8</v>
      </c>
      <c r="U22" s="103">
        <v>4</v>
      </c>
      <c r="V22" s="103">
        <v>4</v>
      </c>
      <c r="W22" s="103">
        <v>3</v>
      </c>
      <c r="X22" s="72">
        <v>10</v>
      </c>
      <c r="Y22" s="723">
        <v>6</v>
      </c>
      <c r="Z22" s="723"/>
      <c r="AA22" s="217">
        <v>4</v>
      </c>
      <c r="AB22" s="18"/>
    </row>
    <row r="23" spans="1:28" ht="17.100000000000001" customHeight="1" thickBot="1">
      <c r="A23" s="315" t="s">
        <v>179</v>
      </c>
      <c r="B23" s="171">
        <f>SUM(F23,J23,N23,R23,W23,B35,F35,J35,N35,U35)</f>
        <v>2</v>
      </c>
      <c r="C23" s="321">
        <f>SUM(D23:E23)</f>
        <v>3</v>
      </c>
      <c r="D23" s="321">
        <v>1</v>
      </c>
      <c r="E23" s="610">
        <v>2</v>
      </c>
      <c r="F23" s="160">
        <v>0</v>
      </c>
      <c r="G23" s="160">
        <v>1</v>
      </c>
      <c r="H23" s="160">
        <v>0</v>
      </c>
      <c r="I23" s="160">
        <v>1</v>
      </c>
      <c r="J23" s="160">
        <v>0</v>
      </c>
      <c r="K23" s="160">
        <v>0</v>
      </c>
      <c r="L23" s="160">
        <v>0</v>
      </c>
      <c r="M23" s="160">
        <v>0</v>
      </c>
      <c r="N23" s="160">
        <v>0</v>
      </c>
      <c r="O23" s="160">
        <v>0</v>
      </c>
      <c r="P23" s="160">
        <v>0</v>
      </c>
      <c r="Q23" s="160">
        <v>0</v>
      </c>
      <c r="R23" s="1073">
        <v>0</v>
      </c>
      <c r="S23" s="1073"/>
      <c r="T23" s="160">
        <v>0</v>
      </c>
      <c r="U23" s="611">
        <v>0</v>
      </c>
      <c r="V23" s="611">
        <v>0</v>
      </c>
      <c r="W23" s="611">
        <v>1</v>
      </c>
      <c r="X23" s="160">
        <v>1</v>
      </c>
      <c r="Y23" s="1072">
        <v>1</v>
      </c>
      <c r="Z23" s="1072"/>
      <c r="AA23" s="612">
        <v>0</v>
      </c>
      <c r="AB23" s="108"/>
    </row>
    <row r="24" spans="1:28" ht="15" customHeight="1">
      <c r="A24" s="2" t="s">
        <v>187</v>
      </c>
      <c r="B24" s="2"/>
      <c r="C24" s="2"/>
      <c r="D24" s="2"/>
      <c r="E24" s="2"/>
      <c r="F24" s="2"/>
      <c r="G24" s="2"/>
      <c r="H24" s="2"/>
      <c r="I24" s="2"/>
      <c r="J24" s="2"/>
      <c r="K24" s="2"/>
      <c r="L24" s="2"/>
      <c r="M24" s="2"/>
      <c r="N24" s="2"/>
      <c r="O24" s="2"/>
      <c r="P24" s="2"/>
      <c r="Q24" s="2"/>
      <c r="R24" s="2"/>
      <c r="S24" s="2"/>
      <c r="T24" s="2"/>
      <c r="U24" s="2"/>
      <c r="V24" s="2"/>
      <c r="W24" s="2"/>
      <c r="X24" s="2"/>
      <c r="Z24" s="2"/>
      <c r="AA24" s="3"/>
      <c r="AB24" s="3"/>
    </row>
    <row r="25" spans="1:28" ht="15" customHeight="1">
      <c r="A25" s="2" t="s">
        <v>188</v>
      </c>
      <c r="B25" s="2"/>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1:28" ht="15" customHeight="1" thickBot="1">
      <c r="A26" s="2"/>
      <c r="B26" s="2"/>
      <c r="C26" s="2"/>
      <c r="D26" s="2"/>
      <c r="E26" s="2"/>
      <c r="F26" s="2"/>
      <c r="G26" s="2"/>
      <c r="H26" s="2"/>
      <c r="I26" s="2"/>
      <c r="J26" s="2"/>
      <c r="K26" s="2"/>
      <c r="L26" s="2"/>
      <c r="M26" s="2"/>
      <c r="N26" s="2"/>
      <c r="O26" s="2"/>
      <c r="P26" s="2"/>
      <c r="Q26" s="2"/>
      <c r="R26" s="2"/>
      <c r="S26" s="2"/>
      <c r="T26" s="2"/>
      <c r="U26" s="2"/>
      <c r="V26" s="2"/>
      <c r="W26" s="2"/>
      <c r="X26" s="2"/>
      <c r="Y26" s="2"/>
      <c r="Z26" s="2"/>
      <c r="AA26" s="3" t="s">
        <v>87</v>
      </c>
      <c r="AB26" s="3"/>
    </row>
    <row r="27" spans="1:28" ht="24.95" customHeight="1" thickBot="1">
      <c r="A27" s="1065" t="s">
        <v>123</v>
      </c>
      <c r="B27" s="1086" t="s">
        <v>189</v>
      </c>
      <c r="C27" s="712"/>
      <c r="D27" s="712"/>
      <c r="E27" s="712"/>
      <c r="F27" s="712" t="s">
        <v>190</v>
      </c>
      <c r="G27" s="712"/>
      <c r="H27" s="712"/>
      <c r="I27" s="712"/>
      <c r="J27" s="146" t="s">
        <v>191</v>
      </c>
      <c r="K27" s="172" t="s">
        <v>192</v>
      </c>
      <c r="L27" s="219" t="s">
        <v>193</v>
      </c>
      <c r="M27" s="147" t="s">
        <v>194</v>
      </c>
      <c r="N27" s="712" t="s">
        <v>195</v>
      </c>
      <c r="O27" s="712"/>
      <c r="P27" s="712"/>
      <c r="Q27" s="712"/>
      <c r="R27" s="712"/>
      <c r="S27" s="712"/>
      <c r="T27" s="712"/>
      <c r="U27" s="715" t="s">
        <v>196</v>
      </c>
      <c r="V27" s="715"/>
      <c r="W27" s="715"/>
      <c r="X27" s="715"/>
      <c r="Y27" s="715"/>
      <c r="Z27" s="715"/>
      <c r="AA27" s="716"/>
      <c r="AB27" s="96"/>
    </row>
    <row r="28" spans="1:28" ht="24.95" customHeight="1">
      <c r="A28" s="1066"/>
      <c r="B28" s="61" t="s">
        <v>53</v>
      </c>
      <c r="C28" s="46" t="s">
        <v>95</v>
      </c>
      <c r="D28" s="22" t="s">
        <v>55</v>
      </c>
      <c r="E28" s="22" t="s">
        <v>56</v>
      </c>
      <c r="F28" s="22" t="s">
        <v>53</v>
      </c>
      <c r="G28" s="46" t="s">
        <v>95</v>
      </c>
      <c r="H28" s="22" t="s">
        <v>55</v>
      </c>
      <c r="I28" s="22" t="s">
        <v>56</v>
      </c>
      <c r="J28" s="22" t="s">
        <v>53</v>
      </c>
      <c r="K28" s="708" t="s">
        <v>95</v>
      </c>
      <c r="L28" s="22" t="s">
        <v>55</v>
      </c>
      <c r="M28" s="13" t="s">
        <v>56</v>
      </c>
      <c r="N28" s="22" t="s">
        <v>53</v>
      </c>
      <c r="O28" s="764" t="s">
        <v>197</v>
      </c>
      <c r="P28" s="764"/>
      <c r="Q28" s="1087" t="s">
        <v>55</v>
      </c>
      <c r="R28" s="1087"/>
      <c r="S28" s="720" t="s">
        <v>56</v>
      </c>
      <c r="T28" s="720"/>
      <c r="U28" s="22" t="s">
        <v>53</v>
      </c>
      <c r="V28" s="764" t="s">
        <v>3</v>
      </c>
      <c r="W28" s="764"/>
      <c r="X28" s="720" t="s">
        <v>55</v>
      </c>
      <c r="Y28" s="720"/>
      <c r="Z28" s="1089" t="s">
        <v>56</v>
      </c>
      <c r="AA28" s="721"/>
      <c r="AB28" s="96"/>
    </row>
    <row r="29" spans="1:28" ht="17.100000000000001" customHeight="1">
      <c r="A29" s="312" t="s">
        <v>353</v>
      </c>
      <c r="B29" s="103">
        <v>8</v>
      </c>
      <c r="C29" s="103">
        <v>37</v>
      </c>
      <c r="D29" s="103">
        <v>18</v>
      </c>
      <c r="E29" s="103">
        <v>19</v>
      </c>
      <c r="F29" s="103">
        <v>8</v>
      </c>
      <c r="G29" s="103">
        <v>25</v>
      </c>
      <c r="H29" s="103">
        <v>15</v>
      </c>
      <c r="I29" s="103">
        <v>10</v>
      </c>
      <c r="J29" s="103">
        <v>12</v>
      </c>
      <c r="K29" s="103">
        <v>44</v>
      </c>
      <c r="L29" s="103">
        <v>24</v>
      </c>
      <c r="M29" s="103">
        <v>20</v>
      </c>
      <c r="N29" s="103">
        <v>14</v>
      </c>
      <c r="O29" s="758">
        <v>44</v>
      </c>
      <c r="P29" s="758"/>
      <c r="Q29" s="758">
        <v>25</v>
      </c>
      <c r="R29" s="758"/>
      <c r="S29" s="758">
        <v>19</v>
      </c>
      <c r="T29" s="758"/>
      <c r="U29" s="103">
        <v>46</v>
      </c>
      <c r="V29" s="758">
        <v>191</v>
      </c>
      <c r="W29" s="758"/>
      <c r="X29" s="758">
        <v>116</v>
      </c>
      <c r="Y29" s="758"/>
      <c r="Z29" s="758">
        <v>75</v>
      </c>
      <c r="AA29" s="1085"/>
      <c r="AB29" s="76"/>
    </row>
    <row r="30" spans="1:28" ht="17.100000000000001" customHeight="1">
      <c r="A30" s="313">
        <v>22</v>
      </c>
      <c r="B30" s="103">
        <v>9</v>
      </c>
      <c r="C30" s="103">
        <v>23</v>
      </c>
      <c r="D30" s="103">
        <v>12</v>
      </c>
      <c r="E30" s="103">
        <v>11</v>
      </c>
      <c r="F30" s="103">
        <v>11</v>
      </c>
      <c r="G30" s="103">
        <v>35</v>
      </c>
      <c r="H30" s="103">
        <v>24</v>
      </c>
      <c r="I30" s="103">
        <v>11</v>
      </c>
      <c r="J30" s="103">
        <v>8</v>
      </c>
      <c r="K30" s="103">
        <v>23</v>
      </c>
      <c r="L30" s="103">
        <v>13</v>
      </c>
      <c r="M30" s="103">
        <v>10</v>
      </c>
      <c r="N30" s="103">
        <v>13</v>
      </c>
      <c r="O30" s="723">
        <v>44</v>
      </c>
      <c r="P30" s="723"/>
      <c r="Q30" s="723">
        <v>25</v>
      </c>
      <c r="R30" s="723"/>
      <c r="S30" s="723">
        <v>19</v>
      </c>
      <c r="T30" s="723"/>
      <c r="U30" s="103">
        <v>47</v>
      </c>
      <c r="V30" s="723">
        <v>196</v>
      </c>
      <c r="W30" s="723"/>
      <c r="X30" s="723">
        <v>116</v>
      </c>
      <c r="Y30" s="723"/>
      <c r="Z30" s="1079">
        <v>80</v>
      </c>
      <c r="AA30" s="1080"/>
      <c r="AB30" s="26"/>
    </row>
    <row r="31" spans="1:28" ht="17.100000000000001" customHeight="1">
      <c r="A31" s="337">
        <v>23</v>
      </c>
      <c r="B31" s="103">
        <v>10</v>
      </c>
      <c r="C31" s="103">
        <v>27</v>
      </c>
      <c r="D31" s="103">
        <v>19</v>
      </c>
      <c r="E31" s="103">
        <v>8</v>
      </c>
      <c r="F31" s="103">
        <v>12</v>
      </c>
      <c r="G31" s="103">
        <v>50</v>
      </c>
      <c r="H31" s="103">
        <v>21</v>
      </c>
      <c r="I31" s="103">
        <v>19</v>
      </c>
      <c r="J31" s="103">
        <v>11</v>
      </c>
      <c r="K31" s="103">
        <v>36</v>
      </c>
      <c r="L31" s="103">
        <v>24</v>
      </c>
      <c r="M31" s="103">
        <v>12</v>
      </c>
      <c r="N31" s="103">
        <v>10</v>
      </c>
      <c r="O31" s="723">
        <v>26</v>
      </c>
      <c r="P31" s="723"/>
      <c r="Q31" s="723">
        <v>14</v>
      </c>
      <c r="R31" s="723"/>
      <c r="S31" s="723">
        <v>12</v>
      </c>
      <c r="T31" s="723"/>
      <c r="U31" s="103">
        <v>48</v>
      </c>
      <c r="V31" s="723">
        <v>204</v>
      </c>
      <c r="W31" s="723"/>
      <c r="X31" s="723">
        <v>122</v>
      </c>
      <c r="Y31" s="723"/>
      <c r="Z31" s="1079">
        <v>82</v>
      </c>
      <c r="AA31" s="1080"/>
      <c r="AB31" s="26"/>
    </row>
    <row r="32" spans="1:28" ht="17.100000000000001" customHeight="1">
      <c r="A32" s="355">
        <v>24</v>
      </c>
      <c r="B32" s="142">
        <f t="shared" ref="B32:N32" si="1">SUM(B33:B35)</f>
        <v>8</v>
      </c>
      <c r="C32" s="142">
        <f t="shared" si="1"/>
        <v>19</v>
      </c>
      <c r="D32" s="142">
        <f t="shared" si="1"/>
        <v>14</v>
      </c>
      <c r="E32" s="142">
        <f t="shared" si="1"/>
        <v>5</v>
      </c>
      <c r="F32" s="142">
        <f t="shared" si="1"/>
        <v>12</v>
      </c>
      <c r="G32" s="142">
        <f t="shared" si="1"/>
        <v>39</v>
      </c>
      <c r="H32" s="142">
        <f t="shared" si="1"/>
        <v>28</v>
      </c>
      <c r="I32" s="142">
        <f t="shared" si="1"/>
        <v>11</v>
      </c>
      <c r="J32" s="142">
        <f t="shared" si="1"/>
        <v>14</v>
      </c>
      <c r="K32" s="142">
        <f t="shared" si="1"/>
        <v>43</v>
      </c>
      <c r="L32" s="142">
        <f t="shared" si="1"/>
        <v>22</v>
      </c>
      <c r="M32" s="142">
        <f t="shared" si="1"/>
        <v>21</v>
      </c>
      <c r="N32" s="142">
        <f t="shared" si="1"/>
        <v>12</v>
      </c>
      <c r="O32" s="725">
        <f>SUM(O33:P35)</f>
        <v>38</v>
      </c>
      <c r="P32" s="725"/>
      <c r="Q32" s="975">
        <f>SUM(Q33:R35)</f>
        <v>26</v>
      </c>
      <c r="R32" s="975"/>
      <c r="S32" s="975">
        <f>SUM(S33:T35)</f>
        <v>12</v>
      </c>
      <c r="T32" s="975"/>
      <c r="U32" s="142">
        <f>SUM(U33:U35)</f>
        <v>40</v>
      </c>
      <c r="V32" s="725">
        <f>SUM(V33:W35)</f>
        <v>170</v>
      </c>
      <c r="W32" s="725"/>
      <c r="X32" s="975">
        <f>SUM(X33:Y35)</f>
        <v>94</v>
      </c>
      <c r="Y32" s="975"/>
      <c r="Z32" s="1081">
        <f>SUM(Z33:AA35)</f>
        <v>76</v>
      </c>
      <c r="AA32" s="1082"/>
      <c r="AB32" s="26"/>
    </row>
    <row r="33" spans="1:28" ht="17.100000000000001" customHeight="1">
      <c r="A33" s="311" t="s">
        <v>177</v>
      </c>
      <c r="B33" s="72">
        <v>5</v>
      </c>
      <c r="C33" s="72">
        <v>14</v>
      </c>
      <c r="D33" s="72">
        <v>10</v>
      </c>
      <c r="E33" s="72">
        <v>4</v>
      </c>
      <c r="F33" s="72">
        <v>7</v>
      </c>
      <c r="G33" s="72">
        <v>26</v>
      </c>
      <c r="H33" s="72">
        <v>18</v>
      </c>
      <c r="I33" s="72">
        <v>8</v>
      </c>
      <c r="J33" s="72">
        <v>7</v>
      </c>
      <c r="K33" s="72">
        <v>27</v>
      </c>
      <c r="L33" s="72">
        <v>17</v>
      </c>
      <c r="M33" s="72">
        <v>10</v>
      </c>
      <c r="N33" s="72">
        <v>6</v>
      </c>
      <c r="O33" s="723">
        <v>22</v>
      </c>
      <c r="P33" s="723"/>
      <c r="Q33" s="972">
        <v>15</v>
      </c>
      <c r="R33" s="972"/>
      <c r="S33" s="762">
        <v>7</v>
      </c>
      <c r="T33" s="762"/>
      <c r="U33" s="72">
        <v>25</v>
      </c>
      <c r="V33" s="723">
        <v>131</v>
      </c>
      <c r="W33" s="723"/>
      <c r="X33" s="972">
        <v>77</v>
      </c>
      <c r="Y33" s="972"/>
      <c r="Z33" s="1083">
        <v>54</v>
      </c>
      <c r="AA33" s="1084"/>
      <c r="AB33" s="445"/>
    </row>
    <row r="34" spans="1:28" ht="17.100000000000001" customHeight="1">
      <c r="A34" s="311" t="s">
        <v>178</v>
      </c>
      <c r="B34" s="72">
        <v>3</v>
      </c>
      <c r="C34" s="72">
        <v>5</v>
      </c>
      <c r="D34" s="72">
        <v>4</v>
      </c>
      <c r="E34" s="72">
        <v>1</v>
      </c>
      <c r="F34" s="72">
        <v>5</v>
      </c>
      <c r="G34" s="72">
        <v>13</v>
      </c>
      <c r="H34" s="72">
        <v>10</v>
      </c>
      <c r="I34" s="72">
        <v>3</v>
      </c>
      <c r="J34" s="72">
        <v>6</v>
      </c>
      <c r="K34" s="72">
        <v>15</v>
      </c>
      <c r="L34" s="72">
        <v>5</v>
      </c>
      <c r="M34" s="72">
        <v>10</v>
      </c>
      <c r="N34" s="72">
        <v>6</v>
      </c>
      <c r="O34" s="723">
        <v>16</v>
      </c>
      <c r="P34" s="723"/>
      <c r="Q34" s="972">
        <v>11</v>
      </c>
      <c r="R34" s="972"/>
      <c r="S34" s="762">
        <v>5</v>
      </c>
      <c r="T34" s="762"/>
      <c r="U34" s="72">
        <v>15</v>
      </c>
      <c r="V34" s="723">
        <v>39</v>
      </c>
      <c r="W34" s="723"/>
      <c r="X34" s="972">
        <v>17</v>
      </c>
      <c r="Y34" s="972"/>
      <c r="Z34" s="1083">
        <v>22</v>
      </c>
      <c r="AA34" s="1084"/>
      <c r="AB34" s="445"/>
    </row>
    <row r="35" spans="1:28" ht="17.100000000000001" customHeight="1" thickBot="1">
      <c r="A35" s="315" t="s">
        <v>179</v>
      </c>
      <c r="B35" s="160">
        <v>0</v>
      </c>
      <c r="C35" s="160">
        <v>0</v>
      </c>
      <c r="D35" s="160">
        <v>0</v>
      </c>
      <c r="E35" s="160">
        <v>0</v>
      </c>
      <c r="F35" s="160">
        <v>0</v>
      </c>
      <c r="G35" s="160">
        <v>0</v>
      </c>
      <c r="H35" s="160">
        <v>0</v>
      </c>
      <c r="I35" s="160">
        <v>0</v>
      </c>
      <c r="J35" s="160">
        <v>1</v>
      </c>
      <c r="K35" s="160">
        <v>1</v>
      </c>
      <c r="L35" s="160">
        <v>0</v>
      </c>
      <c r="M35" s="160">
        <v>1</v>
      </c>
      <c r="N35" s="160">
        <v>0</v>
      </c>
      <c r="O35" s="1072">
        <v>0</v>
      </c>
      <c r="P35" s="1072"/>
      <c r="Q35" s="1073">
        <v>0</v>
      </c>
      <c r="R35" s="1073"/>
      <c r="S35" s="1073">
        <v>0</v>
      </c>
      <c r="T35" s="1073"/>
      <c r="U35" s="160">
        <v>0</v>
      </c>
      <c r="V35" s="1072">
        <v>0</v>
      </c>
      <c r="W35" s="1072"/>
      <c r="X35" s="1072">
        <v>0</v>
      </c>
      <c r="Y35" s="1072"/>
      <c r="Z35" s="1074">
        <v>0</v>
      </c>
      <c r="AA35" s="1075"/>
      <c r="AB35" s="109"/>
    </row>
    <row r="36" spans="1:28" ht="15" customHeight="1">
      <c r="A36" s="2"/>
      <c r="B36" s="2"/>
      <c r="C36" s="2"/>
      <c r="D36" s="2"/>
      <c r="E36" s="2"/>
      <c r="F36" s="2"/>
      <c r="G36" s="2"/>
      <c r="H36" s="2"/>
      <c r="I36" s="2"/>
      <c r="J36" s="2"/>
      <c r="K36" s="2"/>
      <c r="L36" s="2"/>
      <c r="M36" s="2"/>
      <c r="N36" s="2"/>
      <c r="O36" s="2"/>
      <c r="P36" s="2"/>
      <c r="Q36" s="2"/>
      <c r="S36" s="2"/>
      <c r="T36" s="2"/>
      <c r="U36" s="2"/>
      <c r="V36" s="2"/>
      <c r="Y36" s="2"/>
      <c r="AA36" s="3" t="s">
        <v>180</v>
      </c>
      <c r="AB36" s="3"/>
    </row>
    <row r="37" spans="1:28" ht="15" customHeight="1">
      <c r="A37" s="2"/>
      <c r="B37" s="2"/>
      <c r="C37" s="2"/>
      <c r="D37" s="2"/>
      <c r="E37" s="2"/>
      <c r="F37" s="2"/>
      <c r="G37" s="2"/>
      <c r="H37" s="2"/>
      <c r="I37" s="2"/>
      <c r="J37" s="2"/>
      <c r="K37" s="2"/>
      <c r="L37" s="2"/>
      <c r="M37" s="2"/>
      <c r="N37" s="2"/>
      <c r="O37" s="20"/>
      <c r="P37" s="20"/>
      <c r="Q37" s="2"/>
      <c r="R37" s="2"/>
      <c r="S37" s="2"/>
      <c r="T37" s="2"/>
      <c r="U37" s="2"/>
      <c r="V37" s="2"/>
      <c r="W37" s="2"/>
      <c r="X37" s="2"/>
      <c r="Y37" s="2"/>
      <c r="Z37" s="2"/>
      <c r="AA37" s="2"/>
      <c r="AB37" s="2"/>
    </row>
    <row r="38" spans="1:28" ht="15" customHeight="1" thickBot="1">
      <c r="A38" s="2" t="s">
        <v>198</v>
      </c>
      <c r="B38" s="2"/>
      <c r="C38" s="2"/>
      <c r="D38" s="2"/>
      <c r="E38" s="2"/>
      <c r="F38" s="2"/>
      <c r="G38" s="2"/>
      <c r="H38" s="2"/>
      <c r="I38" s="2"/>
      <c r="J38" s="2"/>
      <c r="K38" s="2"/>
      <c r="L38" s="2"/>
      <c r="M38" s="2"/>
      <c r="N38" s="2"/>
      <c r="O38" s="2"/>
      <c r="P38" s="2"/>
      <c r="Q38" s="2"/>
      <c r="R38" s="2"/>
      <c r="U38" s="2"/>
      <c r="V38" s="2"/>
      <c r="X38" s="2"/>
      <c r="Y38" s="2"/>
      <c r="Z38" s="3"/>
      <c r="AA38" s="3" t="s">
        <v>87</v>
      </c>
      <c r="AB38" s="3"/>
    </row>
    <row r="39" spans="1:28" s="316" customFormat="1" ht="24.95" customHeight="1" thickBot="1">
      <c r="A39" s="1065" t="s">
        <v>145</v>
      </c>
      <c r="B39" s="1067" t="s">
        <v>326</v>
      </c>
      <c r="C39" s="1067"/>
      <c r="D39" s="1067"/>
      <c r="E39" s="1067"/>
      <c r="F39" s="739" t="s">
        <v>354</v>
      </c>
      <c r="G39" s="740"/>
      <c r="H39" s="740"/>
      <c r="I39" s="741"/>
      <c r="J39" s="1068" t="s">
        <v>355</v>
      </c>
      <c r="K39" s="1069"/>
      <c r="L39" s="1069" t="s">
        <v>340</v>
      </c>
      <c r="M39" s="1071"/>
      <c r="N39" s="1067" t="s">
        <v>341</v>
      </c>
      <c r="O39" s="1067"/>
      <c r="P39" s="1067"/>
      <c r="Q39" s="1067"/>
      <c r="R39" s="1067"/>
      <c r="S39" s="1067"/>
      <c r="T39" s="1067"/>
      <c r="U39" s="1076" t="s">
        <v>365</v>
      </c>
      <c r="V39" s="1076"/>
      <c r="W39" s="1076"/>
      <c r="X39" s="1076"/>
      <c r="Y39" s="1076"/>
      <c r="Z39" s="1076"/>
      <c r="AA39" s="1049"/>
      <c r="AB39" s="100"/>
    </row>
    <row r="40" spans="1:28" ht="24.95" customHeight="1">
      <c r="A40" s="1066"/>
      <c r="B40" s="720" t="s">
        <v>148</v>
      </c>
      <c r="C40" s="720"/>
      <c r="D40" s="22" t="s">
        <v>55</v>
      </c>
      <c r="E40" s="13" t="s">
        <v>56</v>
      </c>
      <c r="F40" s="764" t="s">
        <v>148</v>
      </c>
      <c r="G40" s="765"/>
      <c r="H40" s="13" t="s">
        <v>55</v>
      </c>
      <c r="I40" s="61" t="s">
        <v>56</v>
      </c>
      <c r="J40" s="764" t="s">
        <v>148</v>
      </c>
      <c r="K40" s="765"/>
      <c r="L40" s="13" t="s">
        <v>55</v>
      </c>
      <c r="M40" s="61" t="s">
        <v>56</v>
      </c>
      <c r="N40" s="1070" t="s">
        <v>3</v>
      </c>
      <c r="O40" s="1070"/>
      <c r="P40" s="1070" t="s">
        <v>55</v>
      </c>
      <c r="Q40" s="1070"/>
      <c r="R40" s="1070" t="s">
        <v>56</v>
      </c>
      <c r="S40" s="1070"/>
      <c r="T40" s="1070"/>
      <c r="U40" s="1077" t="s">
        <v>3</v>
      </c>
      <c r="V40" s="1077"/>
      <c r="W40" s="1077" t="s">
        <v>55</v>
      </c>
      <c r="X40" s="1077"/>
      <c r="Y40" s="1077" t="s">
        <v>56</v>
      </c>
      <c r="Z40" s="1077"/>
      <c r="AA40" s="1078"/>
      <c r="AB40" s="100"/>
    </row>
    <row r="41" spans="1:28" ht="17.100000000000001" customHeight="1">
      <c r="A41" s="311" t="s">
        <v>177</v>
      </c>
      <c r="B41" s="763">
        <v>277</v>
      </c>
      <c r="C41" s="763"/>
      <c r="D41" s="222">
        <v>168</v>
      </c>
      <c r="E41" s="222">
        <v>109</v>
      </c>
      <c r="F41" s="763">
        <v>301</v>
      </c>
      <c r="G41" s="763"/>
      <c r="H41" s="222">
        <v>190</v>
      </c>
      <c r="I41" s="222">
        <v>111</v>
      </c>
      <c r="J41" s="763">
        <v>295</v>
      </c>
      <c r="K41" s="763"/>
      <c r="L41" s="222">
        <v>182</v>
      </c>
      <c r="M41" s="222">
        <v>113</v>
      </c>
      <c r="N41" s="1064">
        <f>SUM(P41:T41)</f>
        <v>310</v>
      </c>
      <c r="O41" s="1064"/>
      <c r="P41" s="1055">
        <v>194</v>
      </c>
      <c r="Q41" s="1055"/>
      <c r="R41" s="1055">
        <v>116</v>
      </c>
      <c r="S41" s="1055"/>
      <c r="T41" s="1055"/>
      <c r="U41" s="1051">
        <f>SUM(W41:AA41)</f>
        <v>295</v>
      </c>
      <c r="V41" s="1051"/>
      <c r="W41" s="738">
        <v>184</v>
      </c>
      <c r="X41" s="738"/>
      <c r="Y41" s="1053">
        <v>111</v>
      </c>
      <c r="Z41" s="1053"/>
      <c r="AA41" s="1054"/>
      <c r="AB41" s="101"/>
    </row>
    <row r="42" spans="1:28" ht="17.100000000000001" customHeight="1">
      <c r="A42" s="311" t="s">
        <v>178</v>
      </c>
      <c r="B42" s="762">
        <v>132</v>
      </c>
      <c r="C42" s="762"/>
      <c r="D42" s="220">
        <v>73</v>
      </c>
      <c r="E42" s="220">
        <v>59</v>
      </c>
      <c r="F42" s="762">
        <v>132</v>
      </c>
      <c r="G42" s="762"/>
      <c r="H42" s="220">
        <v>74</v>
      </c>
      <c r="I42" s="220">
        <v>61</v>
      </c>
      <c r="J42" s="762">
        <v>144</v>
      </c>
      <c r="K42" s="762"/>
      <c r="L42" s="220">
        <v>82</v>
      </c>
      <c r="M42" s="220">
        <v>62</v>
      </c>
      <c r="N42" s="1056">
        <f>SUM(P42:T42)</f>
        <v>150</v>
      </c>
      <c r="O42" s="1056"/>
      <c r="P42" s="1050">
        <v>84</v>
      </c>
      <c r="Q42" s="1050"/>
      <c r="R42" s="1050">
        <v>66</v>
      </c>
      <c r="S42" s="1050"/>
      <c r="T42" s="1050"/>
      <c r="U42" s="975">
        <f>SUM(W42:AA42)</f>
        <v>145</v>
      </c>
      <c r="V42" s="975"/>
      <c r="W42" s="725">
        <v>82</v>
      </c>
      <c r="X42" s="725"/>
      <c r="Y42" s="1059">
        <v>63</v>
      </c>
      <c r="Z42" s="1059"/>
      <c r="AA42" s="1060"/>
      <c r="AB42" s="101"/>
    </row>
    <row r="43" spans="1:28" ht="17.100000000000001" customHeight="1" thickBot="1">
      <c r="A43" s="315" t="s">
        <v>179</v>
      </c>
      <c r="B43" s="752">
        <v>4</v>
      </c>
      <c r="C43" s="752"/>
      <c r="D43" s="223">
        <v>3</v>
      </c>
      <c r="E43" s="223">
        <v>1</v>
      </c>
      <c r="F43" s="752">
        <v>4</v>
      </c>
      <c r="G43" s="752"/>
      <c r="H43" s="223">
        <v>3</v>
      </c>
      <c r="I43" s="223">
        <v>1</v>
      </c>
      <c r="J43" s="752">
        <v>3</v>
      </c>
      <c r="K43" s="752"/>
      <c r="L43" s="223">
        <v>2</v>
      </c>
      <c r="M43" s="223">
        <v>1</v>
      </c>
      <c r="N43" s="1052">
        <f>SUM(P43:T43)</f>
        <v>2</v>
      </c>
      <c r="O43" s="1052"/>
      <c r="P43" s="1061">
        <v>2</v>
      </c>
      <c r="Q43" s="1061"/>
      <c r="R43" s="1062">
        <v>0</v>
      </c>
      <c r="S43" s="1062"/>
      <c r="T43" s="1062"/>
      <c r="U43" s="1063">
        <f>SUM(W43:AA43)</f>
        <v>3</v>
      </c>
      <c r="V43" s="1063"/>
      <c r="W43" s="724">
        <v>1</v>
      </c>
      <c r="X43" s="724"/>
      <c r="Y43" s="1057">
        <v>2</v>
      </c>
      <c r="Z43" s="1057"/>
      <c r="AA43" s="1058"/>
      <c r="AB43" s="101"/>
    </row>
    <row r="44" spans="1:28" ht="15" customHeight="1">
      <c r="K44" s="2"/>
      <c r="L44" s="2"/>
      <c r="M44" s="2"/>
      <c r="N44" s="2"/>
      <c r="O44" s="2"/>
      <c r="P44" s="2"/>
      <c r="R44" s="2"/>
      <c r="U44" s="2"/>
      <c r="V44" s="2"/>
      <c r="X44" s="2"/>
      <c r="Z44" s="20"/>
      <c r="AA44" s="3" t="s">
        <v>180</v>
      </c>
      <c r="AB44" s="3"/>
    </row>
    <row r="45" spans="1:28" ht="17.45" customHeight="1">
      <c r="L45" s="2"/>
      <c r="M45" s="2"/>
      <c r="N45" s="2"/>
      <c r="O45" s="2"/>
      <c r="P45" s="2"/>
      <c r="Q45" s="2"/>
      <c r="R45" s="2"/>
      <c r="S45" s="2"/>
      <c r="T45" s="2"/>
      <c r="U45" s="2"/>
      <c r="V45" s="2"/>
      <c r="W45" s="2"/>
      <c r="X45" s="2"/>
      <c r="Y45" s="2"/>
      <c r="Z45" s="2"/>
      <c r="AA45" s="2"/>
      <c r="AB45" s="2"/>
    </row>
    <row r="48" spans="1:28" ht="17.45" customHeight="1">
      <c r="Q48" s="96"/>
      <c r="R48" s="112"/>
      <c r="U48" s="113"/>
      <c r="V48" s="113"/>
    </row>
  </sheetData>
  <sheetProtection selectLockedCells="1" selectUnlockedCells="1"/>
  <mergeCells count="182">
    <mergeCell ref="A3:A4"/>
    <mergeCell ref="B3:B4"/>
    <mergeCell ref="G3:G4"/>
    <mergeCell ref="H3:K3"/>
    <mergeCell ref="C4:D4"/>
    <mergeCell ref="H4:I4"/>
    <mergeCell ref="R5:S5"/>
    <mergeCell ref="U5:W5"/>
    <mergeCell ref="X5:AA5"/>
    <mergeCell ref="R6:S6"/>
    <mergeCell ref="U4:W4"/>
    <mergeCell ref="L4:M4"/>
    <mergeCell ref="U3:W3"/>
    <mergeCell ref="P4:Q4"/>
    <mergeCell ref="R4:S4"/>
    <mergeCell ref="L3:O3"/>
    <mergeCell ref="P3:T3"/>
    <mergeCell ref="X3:AA3"/>
    <mergeCell ref="X4:AA4"/>
    <mergeCell ref="R8:S8"/>
    <mergeCell ref="U8:W8"/>
    <mergeCell ref="X8:AA8"/>
    <mergeCell ref="C7:D7"/>
    <mergeCell ref="C8:D8"/>
    <mergeCell ref="H8:I8"/>
    <mergeCell ref="L8:M8"/>
    <mergeCell ref="P8:Q8"/>
    <mergeCell ref="R7:S7"/>
    <mergeCell ref="U7:W7"/>
    <mergeCell ref="X7:AA7"/>
    <mergeCell ref="C5:D5"/>
    <mergeCell ref="H5:I5"/>
    <mergeCell ref="L5:M5"/>
    <mergeCell ref="P5:Q5"/>
    <mergeCell ref="C6:D6"/>
    <mergeCell ref="H6:I6"/>
    <mergeCell ref="L6:M6"/>
    <mergeCell ref="P6:Q6"/>
    <mergeCell ref="H7:I7"/>
    <mergeCell ref="U6:W6"/>
    <mergeCell ref="X6:AA6"/>
    <mergeCell ref="A15:A16"/>
    <mergeCell ref="B15:E15"/>
    <mergeCell ref="F15:I15"/>
    <mergeCell ref="N15:Q15"/>
    <mergeCell ref="L7:M7"/>
    <mergeCell ref="P7:Q7"/>
    <mergeCell ref="H9:I9"/>
    <mergeCell ref="L9:M9"/>
    <mergeCell ref="P9:Q9"/>
    <mergeCell ref="X9:AA9"/>
    <mergeCell ref="X10:AA10"/>
    <mergeCell ref="X11:AA11"/>
    <mergeCell ref="C9:D9"/>
    <mergeCell ref="U10:W10"/>
    <mergeCell ref="R9:S9"/>
    <mergeCell ref="U9:W9"/>
    <mergeCell ref="H10:I10"/>
    <mergeCell ref="R16:S16"/>
    <mergeCell ref="Y16:Z16"/>
    <mergeCell ref="C11:D11"/>
    <mergeCell ref="L10:M10"/>
    <mergeCell ref="P10:Q10"/>
    <mergeCell ref="R10:S10"/>
    <mergeCell ref="R15:V15"/>
    <mergeCell ref="R11:S11"/>
    <mergeCell ref="U11:W11"/>
    <mergeCell ref="C10:D10"/>
    <mergeCell ref="R19:S19"/>
    <mergeCell ref="Y19:Z19"/>
    <mergeCell ref="H11:I11"/>
    <mergeCell ref="L11:M11"/>
    <mergeCell ref="P11:Q11"/>
    <mergeCell ref="R17:S17"/>
    <mergeCell ref="Y17:Z17"/>
    <mergeCell ref="R18:S18"/>
    <mergeCell ref="Y18:Z18"/>
    <mergeCell ref="W15:AA15"/>
    <mergeCell ref="A27:A28"/>
    <mergeCell ref="B27:E27"/>
    <mergeCell ref="F27:I27"/>
    <mergeCell ref="N27:T27"/>
    <mergeCell ref="O28:P28"/>
    <mergeCell ref="Q28:R28"/>
    <mergeCell ref="R20:S20"/>
    <mergeCell ref="Y20:Z20"/>
    <mergeCell ref="R21:S21"/>
    <mergeCell ref="Y21:Z21"/>
    <mergeCell ref="Z28:AA28"/>
    <mergeCell ref="R22:S22"/>
    <mergeCell ref="Y22:Z22"/>
    <mergeCell ref="R23:S23"/>
    <mergeCell ref="Y23:Z23"/>
    <mergeCell ref="U27:AA27"/>
    <mergeCell ref="V28:W28"/>
    <mergeCell ref="X28:Y28"/>
    <mergeCell ref="S28:T28"/>
    <mergeCell ref="X30:Y30"/>
    <mergeCell ref="Z30:AA30"/>
    <mergeCell ref="V30:W30"/>
    <mergeCell ref="V29:W29"/>
    <mergeCell ref="X29:Y29"/>
    <mergeCell ref="Z29:AA29"/>
    <mergeCell ref="O29:P29"/>
    <mergeCell ref="Q29:R29"/>
    <mergeCell ref="S29:T29"/>
    <mergeCell ref="O30:P30"/>
    <mergeCell ref="Q30:R30"/>
    <mergeCell ref="S30:T30"/>
    <mergeCell ref="X31:Y31"/>
    <mergeCell ref="Z31:AA31"/>
    <mergeCell ref="X32:Y32"/>
    <mergeCell ref="Z32:AA32"/>
    <mergeCell ref="X34:Y34"/>
    <mergeCell ref="Z34:AA34"/>
    <mergeCell ref="X33:Y33"/>
    <mergeCell ref="Z33:AA33"/>
    <mergeCell ref="O34:P34"/>
    <mergeCell ref="Q34:R34"/>
    <mergeCell ref="O33:P33"/>
    <mergeCell ref="Q33:R33"/>
    <mergeCell ref="S33:T33"/>
    <mergeCell ref="V33:W33"/>
    <mergeCell ref="O31:P31"/>
    <mergeCell ref="Q31:R31"/>
    <mergeCell ref="S31:T31"/>
    <mergeCell ref="V31:W31"/>
    <mergeCell ref="O32:P32"/>
    <mergeCell ref="Q32:R32"/>
    <mergeCell ref="S32:T32"/>
    <mergeCell ref="V32:W32"/>
    <mergeCell ref="S34:T34"/>
    <mergeCell ref="V34:W34"/>
    <mergeCell ref="O35:P35"/>
    <mergeCell ref="Q35:R35"/>
    <mergeCell ref="S35:T35"/>
    <mergeCell ref="V35:W35"/>
    <mergeCell ref="X35:Y35"/>
    <mergeCell ref="Z35:AA35"/>
    <mergeCell ref="U39:AA39"/>
    <mergeCell ref="B40:C40"/>
    <mergeCell ref="U40:V40"/>
    <mergeCell ref="W40:X40"/>
    <mergeCell ref="Y40:AA40"/>
    <mergeCell ref="F40:G40"/>
    <mergeCell ref="N39:T39"/>
    <mergeCell ref="R40:T40"/>
    <mergeCell ref="W43:X43"/>
    <mergeCell ref="P42:Q42"/>
    <mergeCell ref="N41:O41"/>
    <mergeCell ref="A39:A40"/>
    <mergeCell ref="B39:E39"/>
    <mergeCell ref="F39:I39"/>
    <mergeCell ref="J39:K39"/>
    <mergeCell ref="J40:K40"/>
    <mergeCell ref="N40:O40"/>
    <mergeCell ref="L39:M39"/>
    <mergeCell ref="P40:Q40"/>
    <mergeCell ref="R42:T42"/>
    <mergeCell ref="U42:V42"/>
    <mergeCell ref="U41:V41"/>
    <mergeCell ref="W41:X41"/>
    <mergeCell ref="B43:C43"/>
    <mergeCell ref="F43:G43"/>
    <mergeCell ref="J43:K43"/>
    <mergeCell ref="N43:O43"/>
    <mergeCell ref="Y41:AA41"/>
    <mergeCell ref="P41:Q41"/>
    <mergeCell ref="R41:T41"/>
    <mergeCell ref="B42:C42"/>
    <mergeCell ref="F42:G42"/>
    <mergeCell ref="J42:K42"/>
    <mergeCell ref="B41:C41"/>
    <mergeCell ref="F41:G41"/>
    <mergeCell ref="J41:K41"/>
    <mergeCell ref="N42:O42"/>
    <mergeCell ref="Y43:AA43"/>
    <mergeCell ref="W42:X42"/>
    <mergeCell ref="Y42:AA42"/>
    <mergeCell ref="P43:Q43"/>
    <mergeCell ref="R43:T43"/>
    <mergeCell ref="U43:V43"/>
  </mergeCells>
  <phoneticPr fontId="6"/>
  <printOptions horizontalCentered="1"/>
  <pageMargins left="0.59055118110236227" right="0.59055118110236227" top="0.59055118110236227" bottom="0.59055118110236227" header="0.39370078740157483" footer="0.39370078740157483"/>
  <pageSetup paperSize="9" firstPageNumber="146" orientation="portrait" useFirstPageNumber="1" horizontalDpi="300" verticalDpi="300" r:id="rId1"/>
  <headerFooter alignWithMargins="0">
    <oddHeader>&amp;L教　育</oddHeader>
    <oddFooter>&amp;C&amp;11－&amp;P－</oddFooter>
  </headerFooter>
  <colBreaks count="1" manualBreakCount="1">
    <brk id="11" max="1048575" man="1"/>
  </colBreaks>
  <ignoredErrors>
    <ignoredError sqref="C9:D11 C21:C23" formulaRange="1"/>
  </ignoredErrors>
</worksheet>
</file>

<file path=docProps/app.xml><?xml version="1.0" encoding="utf-8"?>
<Properties xmlns="http://schemas.openxmlformats.org/officeDocument/2006/extended-properties" xmlns:vt="http://schemas.openxmlformats.org/officeDocument/2006/docPropsVTypes">
  <TotalTime>270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‐138‐</vt:lpstr>
      <vt:lpstr>‐139‐</vt:lpstr>
      <vt:lpstr>‐140‐</vt:lpstr>
      <vt:lpstr>‐141‐</vt:lpstr>
      <vt:lpstr>‐142‐</vt:lpstr>
      <vt:lpstr>‐143‐</vt:lpstr>
      <vt:lpstr>‐144‐</vt:lpstr>
      <vt:lpstr>‐145‐</vt:lpstr>
      <vt:lpstr>‐146‐</vt:lpstr>
      <vt:lpstr>‐147‐</vt:lpstr>
      <vt:lpstr>‐148‐</vt:lpstr>
      <vt:lpstr>‐149‐</vt:lpstr>
      <vt:lpstr>‐150‐</vt:lpstr>
      <vt:lpstr>‐151‐</vt:lpstr>
      <vt:lpstr>グラフ</vt:lpstr>
      <vt:lpstr>‐139‐!Print_Area</vt:lpstr>
      <vt:lpstr>‐140‐!Print_Area</vt:lpstr>
      <vt:lpstr>‐141‐!Print_Area</vt:lpstr>
      <vt:lpstr>‐142‐!Print_Area</vt:lpstr>
      <vt:lpstr>‐143‐!Print_Area</vt:lpstr>
      <vt:lpstr>‐144‐!Print_Area</vt:lpstr>
      <vt:lpstr>‐145‐!Print_Area</vt:lpstr>
      <vt:lpstr>‐146‐!Print_Area</vt:lpstr>
      <vt:lpstr>‐147‐!Print_Area</vt:lpstr>
      <vt:lpstr>‐148‐!Print_Area</vt:lpstr>
      <vt:lpstr>‐149‐!Print_Area</vt:lpstr>
      <vt:lpstr>‐150‐!Print_Area</vt:lpstr>
      <vt:lpstr>‐151‐!Print_Area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6</cp:revision>
  <cp:lastPrinted>2013-03-28T06:03:15Z</cp:lastPrinted>
  <dcterms:created xsi:type="dcterms:W3CDTF">2002-03-19T05:03:05Z</dcterms:created>
  <dcterms:modified xsi:type="dcterms:W3CDTF">2013-04-19T01:45:25Z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