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7680" windowHeight="7980" tabRatio="638"/>
  </bookViews>
  <sheets>
    <sheet name="‐172‐" sheetId="1" r:id="rId1"/>
    <sheet name="‐173‐" sheetId="2" r:id="rId2"/>
    <sheet name="‐174‐" sheetId="3" r:id="rId3"/>
    <sheet name="‐175‐" sheetId="4" r:id="rId4"/>
    <sheet name="-176-" sheetId="5" r:id="rId5"/>
    <sheet name="‐177‐" sheetId="6" r:id="rId6"/>
    <sheet name="‐178‐" sheetId="7" r:id="rId7"/>
    <sheet name="‐179‐" sheetId="8" r:id="rId8"/>
    <sheet name="‐180‐" sheetId="9" r:id="rId9"/>
    <sheet name="‐181‐" sheetId="10" r:id="rId10"/>
    <sheet name="グラフ" sheetId="11" r:id="rId11"/>
  </sheets>
  <definedNames>
    <definedName name="_xlnm.Print_Area" localSheetId="0">‐172‐!$A$1:$H$51</definedName>
    <definedName name="_xlnm.Print_Area" localSheetId="1">‐173‐!$A$1:$H$56</definedName>
    <definedName name="_xlnm.Print_Area" localSheetId="2">‐174‐!$A$1:$G$47</definedName>
    <definedName name="_xlnm.Print_Area" localSheetId="3">‐175‐!$A$1:$G$53</definedName>
    <definedName name="_xlnm.Print_Area" localSheetId="4">'-176-'!$A$1:$L$43</definedName>
    <definedName name="_xlnm.Print_Area" localSheetId="5">‐177‐!$A$1:$K$47</definedName>
    <definedName name="_xlnm.Print_Area" localSheetId="6">‐178‐!$A$1:$I$45</definedName>
    <definedName name="_xlnm.Print_Area" localSheetId="7">‐179‐!$A$1:$L$48</definedName>
    <definedName name="_xlnm.Print_Area" localSheetId="10">グラフ!$A$1:$F$60</definedName>
  </definedNames>
  <calcPr calcId="125725"/>
</workbook>
</file>

<file path=xl/calcChain.xml><?xml version="1.0" encoding="utf-8"?>
<calcChain xmlns="http://schemas.openxmlformats.org/spreadsheetml/2006/main">
  <c r="I6" i="8"/>
  <c r="I8"/>
  <c r="I9"/>
  <c r="I10"/>
  <c r="I11"/>
  <c r="I12"/>
  <c r="I13"/>
  <c r="I5"/>
  <c r="G46"/>
  <c r="J32"/>
  <c r="I16" i="11"/>
  <c r="I17" s="1"/>
  <c r="E6" i="7"/>
  <c r="K17" i="11"/>
  <c r="J17"/>
  <c r="L17"/>
  <c r="J10"/>
  <c r="J9"/>
  <c r="J8"/>
  <c r="J7"/>
  <c r="J6"/>
  <c r="J5"/>
  <c r="I43" i="7"/>
  <c r="F43"/>
  <c r="H43" s="1"/>
  <c r="I42"/>
  <c r="H42"/>
  <c r="I41"/>
  <c r="H41"/>
  <c r="I40"/>
  <c r="H40"/>
  <c r="I39"/>
  <c r="H39"/>
  <c r="I38"/>
  <c r="H38"/>
  <c r="I37"/>
  <c r="H37"/>
  <c r="I27"/>
  <c r="H27"/>
  <c r="G27"/>
  <c r="F27"/>
  <c r="I26"/>
  <c r="H26"/>
  <c r="G26"/>
  <c r="F26"/>
  <c r="I25"/>
  <c r="H25"/>
  <c r="G25"/>
  <c r="F25"/>
  <c r="I24"/>
  <c r="H24"/>
  <c r="G24"/>
  <c r="F24"/>
  <c r="I23"/>
  <c r="H23"/>
  <c r="G23"/>
  <c r="F23"/>
  <c r="G19"/>
  <c r="F19"/>
  <c r="G16"/>
  <c r="F16"/>
  <c r="I6"/>
  <c r="I22" s="1"/>
  <c r="H6"/>
  <c r="H22" s="1"/>
  <c r="G6"/>
  <c r="G18" s="1"/>
  <c r="F6"/>
  <c r="F18" s="1"/>
  <c r="E19"/>
  <c r="D6"/>
  <c r="D19" s="1"/>
  <c r="I46" i="8"/>
  <c r="L46" s="1"/>
  <c r="H46"/>
  <c r="K46" s="1"/>
  <c r="J37"/>
  <c r="J36"/>
  <c r="J35"/>
  <c r="J34"/>
  <c r="J33"/>
  <c r="G34"/>
  <c r="G38" s="1"/>
  <c r="F34"/>
  <c r="F38" s="1"/>
  <c r="E38"/>
  <c r="E34"/>
  <c r="L5"/>
  <c r="J5"/>
  <c r="J9"/>
  <c r="J13"/>
  <c r="K13"/>
  <c r="K9"/>
  <c r="K5"/>
  <c r="H18"/>
  <c r="G18"/>
  <c r="F18"/>
  <c r="E18"/>
  <c r="E9"/>
  <c r="I44" i="11" s="1"/>
  <c r="F9" i="8"/>
  <c r="E13"/>
  <c r="I45" i="11" s="1"/>
  <c r="F13" i="8"/>
  <c r="J45" i="11" s="1"/>
  <c r="G13" i="8"/>
  <c r="K45" i="11" s="1"/>
  <c r="G5" i="8"/>
  <c r="G9"/>
  <c r="K44" i="11" s="1"/>
  <c r="E5" i="8"/>
  <c r="I43" i="11" s="1"/>
  <c r="F5" i="8"/>
  <c r="G37" i="9"/>
  <c r="L8" i="5"/>
  <c r="L14"/>
  <c r="L12"/>
  <c r="L11"/>
  <c r="L15"/>
  <c r="J17"/>
  <c r="J16"/>
  <c r="J13"/>
  <c r="J11"/>
  <c r="J10"/>
  <c r="J9"/>
  <c r="J7"/>
  <c r="L17"/>
  <c r="L16"/>
  <c r="K36" i="11"/>
  <c r="L10"/>
  <c r="L9"/>
  <c r="L8"/>
  <c r="L7"/>
  <c r="L6"/>
  <c r="L5"/>
  <c r="K10"/>
  <c r="K9"/>
  <c r="K8"/>
  <c r="K7"/>
  <c r="K6"/>
  <c r="K5"/>
  <c r="I10"/>
  <c r="I9"/>
  <c r="I8"/>
  <c r="I7"/>
  <c r="I6"/>
  <c r="I5"/>
  <c r="L13" i="5"/>
  <c r="L10"/>
  <c r="L9"/>
  <c r="L7"/>
  <c r="K43" i="9"/>
  <c r="K41"/>
  <c r="K39"/>
  <c r="K37"/>
  <c r="K35"/>
  <c r="G22"/>
  <c r="K28"/>
  <c r="K26"/>
  <c r="K24"/>
  <c r="K22"/>
  <c r="K20"/>
  <c r="G43"/>
  <c r="G41"/>
  <c r="G39"/>
  <c r="G28"/>
  <c r="G26"/>
  <c r="G24"/>
  <c r="H13" i="10"/>
  <c r="H11"/>
  <c r="H9"/>
  <c r="H7"/>
  <c r="H5"/>
  <c r="E13"/>
  <c r="E11"/>
  <c r="E9"/>
  <c r="E7"/>
  <c r="H27"/>
  <c r="H25"/>
  <c r="H23"/>
  <c r="H21"/>
  <c r="H19"/>
  <c r="E27"/>
  <c r="E25"/>
  <c r="E23"/>
  <c r="E21"/>
  <c r="G25"/>
  <c r="G23"/>
  <c r="G21"/>
  <c r="G11"/>
  <c r="G9"/>
  <c r="G7"/>
  <c r="J28" i="9"/>
  <c r="G27" i="10"/>
  <c r="G13"/>
  <c r="J24" i="9"/>
  <c r="J22"/>
  <c r="J39"/>
  <c r="J41"/>
  <c r="J43"/>
  <c r="J37"/>
  <c r="J26"/>
  <c r="L30" i="5"/>
  <c r="G31"/>
  <c r="K12" i="6"/>
  <c r="K13"/>
  <c r="K14"/>
  <c r="K15"/>
  <c r="K16"/>
  <c r="K17"/>
  <c r="K18"/>
  <c r="K19"/>
  <c r="K20"/>
  <c r="K21"/>
  <c r="K22"/>
  <c r="K23"/>
  <c r="K24"/>
  <c r="K25"/>
  <c r="K26"/>
  <c r="K27"/>
  <c r="K28"/>
  <c r="K29"/>
  <c r="K30"/>
  <c r="K31"/>
  <c r="K32"/>
  <c r="K33"/>
  <c r="K34"/>
  <c r="K35"/>
  <c r="K36"/>
  <c r="K37"/>
  <c r="K38"/>
  <c r="K39"/>
  <c r="K40"/>
  <c r="K11"/>
  <c r="H12"/>
  <c r="H13"/>
  <c r="H14"/>
  <c r="H15"/>
  <c r="H16"/>
  <c r="H17"/>
  <c r="H18"/>
  <c r="H19"/>
  <c r="H20"/>
  <c r="H21"/>
  <c r="H22"/>
  <c r="H23"/>
  <c r="H24"/>
  <c r="H25"/>
  <c r="H26"/>
  <c r="H27"/>
  <c r="H28"/>
  <c r="H29"/>
  <c r="H30"/>
  <c r="H31"/>
  <c r="H32"/>
  <c r="H33"/>
  <c r="H34"/>
  <c r="H35"/>
  <c r="H36"/>
  <c r="H37"/>
  <c r="H38"/>
  <c r="H39"/>
  <c r="H40"/>
  <c r="H11"/>
  <c r="G42" i="5"/>
  <c r="L42"/>
  <c r="L31"/>
  <c r="L32"/>
  <c r="L33"/>
  <c r="L34"/>
  <c r="L35"/>
  <c r="L36"/>
  <c r="L37"/>
  <c r="L38"/>
  <c r="L39"/>
  <c r="L40"/>
  <c r="G32"/>
  <c r="G33"/>
  <c r="G34"/>
  <c r="G35"/>
  <c r="G36"/>
  <c r="G37"/>
  <c r="G38"/>
  <c r="G39"/>
  <c r="G40"/>
  <c r="G30"/>
  <c r="C13" i="9"/>
  <c r="B13"/>
  <c r="H6" i="6"/>
  <c r="J14" i="11"/>
  <c r="J15"/>
  <c r="J16"/>
  <c r="K14"/>
  <c r="K15"/>
  <c r="K16"/>
  <c r="L14"/>
  <c r="L15"/>
  <c r="L16"/>
  <c r="I36"/>
  <c r="J36"/>
  <c r="I37"/>
  <c r="J37"/>
  <c r="K37"/>
  <c r="K43"/>
  <c r="E15" i="7" l="1"/>
  <c r="E14" s="1"/>
  <c r="I15"/>
  <c r="E18"/>
  <c r="I18"/>
  <c r="G22"/>
  <c r="D15"/>
  <c r="H15"/>
  <c r="D18"/>
  <c r="H18"/>
  <c r="F22"/>
  <c r="G15"/>
  <c r="G14" s="1"/>
  <c r="E16"/>
  <c r="I16"/>
  <c r="I19"/>
  <c r="F15"/>
  <c r="F14" s="1"/>
  <c r="D16"/>
  <c r="H16"/>
  <c r="H19"/>
  <c r="F26" i="8"/>
  <c r="J44" i="11"/>
  <c r="E26" i="8"/>
  <c r="J43" i="11"/>
  <c r="G26" i="8"/>
  <c r="H14" i="7" l="1"/>
  <c r="I14"/>
  <c r="D14"/>
</calcChain>
</file>

<file path=xl/comments1.xml><?xml version="1.0" encoding="utf-8"?>
<comments xmlns="http://schemas.openxmlformats.org/spreadsheetml/2006/main">
  <authors>
    <author>情報政策課</author>
  </authors>
  <commentList>
    <comment ref="A25" authorId="0">
      <text>
        <r>
          <rPr>
            <b/>
            <sz val="9"/>
            <color indexed="81"/>
            <rFont val="ＭＳ Ｐゴシック"/>
            <family val="3"/>
            <charset val="128"/>
          </rPr>
          <t>H22報告書よりこの欄削除　要確認</t>
        </r>
      </text>
    </comment>
  </commentList>
</comments>
</file>

<file path=xl/sharedStrings.xml><?xml version="1.0" encoding="utf-8"?>
<sst xmlns="http://schemas.openxmlformats.org/spreadsheetml/2006/main" count="597" uniqueCount="409">
  <si>
    <t>ⅩⅣ　物価・消費及び金融</t>
  </si>
  <si>
    <t>中　　分　　類</t>
  </si>
  <si>
    <t>指　　　数</t>
  </si>
  <si>
    <t>ウェイト</t>
  </si>
  <si>
    <t>品目数</t>
  </si>
  <si>
    <t>寄 与 度</t>
  </si>
  <si>
    <t>総　　　　 　 　　    合</t>
  </si>
  <si>
    <t>穀類</t>
  </si>
  <si>
    <t>魚介類</t>
  </si>
  <si>
    <t>肉類</t>
  </si>
  <si>
    <t>乳卵類</t>
  </si>
  <si>
    <t>野   菜  ・  海   草</t>
  </si>
  <si>
    <t>果物</t>
  </si>
  <si>
    <t>油  脂 ・ 調  味  料</t>
  </si>
  <si>
    <t>菓子類</t>
  </si>
  <si>
    <t>調理食品</t>
  </si>
  <si>
    <t>飲料</t>
  </si>
  <si>
    <t>酒類</t>
  </si>
  <si>
    <t>外食</t>
  </si>
  <si>
    <t>２ 住 　　　  　　   居</t>
  </si>
  <si>
    <t>帰属家賃を除く住居</t>
  </si>
  <si>
    <t>家賃</t>
  </si>
  <si>
    <t>設 備 修 繕 ・ 維 持</t>
  </si>
  <si>
    <t>３ 光   熱  ・   水 　道</t>
  </si>
  <si>
    <t>-</t>
  </si>
  <si>
    <t>電気代</t>
  </si>
  <si>
    <t>ガス代</t>
  </si>
  <si>
    <t>他の光熱費</t>
  </si>
  <si>
    <t>上下水道料</t>
  </si>
  <si>
    <t>４ 家  具 ・ 家 事 用 品</t>
  </si>
  <si>
    <t>家 庭 用 耐 久 財</t>
  </si>
  <si>
    <t>室内装備品</t>
  </si>
  <si>
    <t>寝具類</t>
  </si>
  <si>
    <t>家事雑貨</t>
  </si>
  <si>
    <t>家事用消耗品</t>
  </si>
  <si>
    <t>家事サービス</t>
  </si>
  <si>
    <t>５ 被  服  及  び 履  物</t>
  </si>
  <si>
    <t>衣料</t>
  </si>
  <si>
    <t>（注）</t>
  </si>
  <si>
    <t>資料：沖縄県統計課「消費者物価指数」</t>
  </si>
  <si>
    <t>ｼｬﾂ･ｾｰﾀｰ・下着類</t>
  </si>
  <si>
    <t>履物類</t>
  </si>
  <si>
    <t>他の被服</t>
  </si>
  <si>
    <t>被服関連サービス</t>
  </si>
  <si>
    <t>６ 保　　健　 　医　　療</t>
  </si>
  <si>
    <t>医薬品・健康保持用摂取品</t>
  </si>
  <si>
    <t>保健医療用品・器具</t>
  </si>
  <si>
    <t>保健医療サービス</t>
  </si>
  <si>
    <t>７ 交　　通　 　通　　信</t>
  </si>
  <si>
    <t>交通</t>
  </si>
  <si>
    <t>自動車等関係費</t>
  </si>
  <si>
    <t>通信</t>
  </si>
  <si>
    <t>８ 教　　　　　　　   育</t>
  </si>
  <si>
    <t>授業料等</t>
  </si>
  <si>
    <t>教科書・学習参考書</t>
  </si>
  <si>
    <t>補習教育</t>
  </si>
  <si>
    <t>９ 教　　養　 　娯　　楽</t>
  </si>
  <si>
    <t>教養娯楽耐久財</t>
  </si>
  <si>
    <t>教養娯楽用品</t>
  </si>
  <si>
    <t>書籍・他の印刷物</t>
  </si>
  <si>
    <t>教養 娯楽 サービス</t>
  </si>
  <si>
    <t>10 諸　 　　雑　 　 　費</t>
  </si>
  <si>
    <t>理美容サービス</t>
  </si>
  <si>
    <t>理美容用品</t>
  </si>
  <si>
    <t>身の回り品</t>
  </si>
  <si>
    <t>たばこ</t>
  </si>
  <si>
    <t>その他</t>
  </si>
  <si>
    <t>＜特掲項目＞</t>
  </si>
  <si>
    <t>生鮮食品</t>
  </si>
  <si>
    <t>生鮮食品を除く総合</t>
  </si>
  <si>
    <t>持家の帰属家賃及び</t>
  </si>
  <si>
    <t xml:space="preserve"> ※  寄与率の計算</t>
  </si>
  <si>
    <t>費　　　　　　目</t>
  </si>
  <si>
    <t>沖　　　縄　　  県</t>
  </si>
  <si>
    <t>対前年</t>
  </si>
  <si>
    <t>平均</t>
  </si>
  <si>
    <t>総　　　 　 　　　    合</t>
  </si>
  <si>
    <t>１ 食  　　　 　　   料</t>
  </si>
  <si>
    <t>野菜・海草</t>
  </si>
  <si>
    <t>油脂・調味料</t>
  </si>
  <si>
    <t>設備修繕・維持</t>
  </si>
  <si>
    <t>家庭用耐久財</t>
  </si>
  <si>
    <t>対前年比</t>
  </si>
  <si>
    <t>５ 被  服  及  び 履　物</t>
  </si>
  <si>
    <t>被服関連サ ービ ス</t>
  </si>
  <si>
    <t>９ 教　　養 　　娯　　楽</t>
  </si>
  <si>
    <t>10 諸　 　　雑　　  　費</t>
  </si>
  <si>
    <t>資料：総務省統計局「全国消費者物価中分類指数」</t>
  </si>
  <si>
    <t>沖縄県統計課「沖縄県消費者物価中分類指数」</t>
  </si>
  <si>
    <t>費　　　目</t>
  </si>
  <si>
    <t>指  数</t>
  </si>
  <si>
    <t>総合</t>
  </si>
  <si>
    <t>食料</t>
  </si>
  <si>
    <t>住居</t>
  </si>
  <si>
    <t>光熱・水道</t>
  </si>
  <si>
    <t>家具・家事用品</t>
  </si>
  <si>
    <t>被服及び履物</t>
  </si>
  <si>
    <t>保健・医療</t>
  </si>
  <si>
    <t>交通・通信</t>
  </si>
  <si>
    <t>教育</t>
  </si>
  <si>
    <t>教養娯楽</t>
  </si>
  <si>
    <t>諸雑費</t>
  </si>
  <si>
    <t>資料：沖縄県統計課「沖縄県消費者物価指数」</t>
  </si>
  <si>
    <t>（単位：円、人、歳、％）</t>
  </si>
  <si>
    <t>項　　　  目</t>
  </si>
  <si>
    <t>那　　　　覇　　　　市</t>
  </si>
  <si>
    <t>沖　　　　縄　　　　県</t>
  </si>
  <si>
    <t>増加率(%)</t>
  </si>
  <si>
    <t>集計世帯数</t>
  </si>
  <si>
    <t>世帯人員（人）</t>
  </si>
  <si>
    <t>有業人員（人）</t>
  </si>
  <si>
    <t>世帯主の年齢（歳）</t>
  </si>
  <si>
    <t>消費支出</t>
  </si>
  <si>
    <t>食　料</t>
  </si>
  <si>
    <t>住　居</t>
  </si>
  <si>
    <t>被服及び履き物</t>
  </si>
  <si>
    <t>保健医療</t>
  </si>
  <si>
    <t>教　育</t>
  </si>
  <si>
    <t>その他の消費支出</t>
  </si>
  <si>
    <t>※エンゲル係数(％)</t>
  </si>
  <si>
    <t>（単位：円）</t>
  </si>
  <si>
    <t>項　　　　　　目</t>
  </si>
  <si>
    <t>那　　　覇　　　市</t>
  </si>
  <si>
    <t>沖　　　縄　　　県</t>
  </si>
  <si>
    <t>増加率(％)</t>
  </si>
  <si>
    <t xml:space="preserve"> 集    計   世    帯   数</t>
  </si>
  <si>
    <t xml:space="preserve"> 世   帯   人   員   （人）</t>
  </si>
  <si>
    <t xml:space="preserve"> 有   業   人   員   （人）</t>
  </si>
  <si>
    <t xml:space="preserve"> 世 帯 主 の 年 齢  （歳）</t>
  </si>
  <si>
    <t>実収入</t>
  </si>
  <si>
    <t>経常収入</t>
  </si>
  <si>
    <t>勤め先収入</t>
  </si>
  <si>
    <t>世帯主収入</t>
  </si>
  <si>
    <t>配偶者の収入</t>
  </si>
  <si>
    <t>他の世帯員収入</t>
  </si>
  <si>
    <t>事業・内職収入</t>
  </si>
  <si>
    <t>（他の事業収入）</t>
  </si>
  <si>
    <t>他の経常収入</t>
  </si>
  <si>
    <t>特別収入</t>
  </si>
  <si>
    <t>実収入以外の収入</t>
  </si>
  <si>
    <t>繰入金</t>
  </si>
  <si>
    <t>実支出</t>
  </si>
  <si>
    <t>非消費支出</t>
  </si>
  <si>
    <t>実支出以外の支出</t>
  </si>
  <si>
    <t>繰越金</t>
  </si>
  <si>
    <t xml:space="preserve"> 可    処    分    所    得</t>
  </si>
  <si>
    <t xml:space="preserve"> エ  ン  ゲ  ル  係  数  (％)</t>
  </si>
  <si>
    <t>実収入以外の収入 ： 預貯金引出、財産売却、保険取引、借入金など資産の減少あるいは負債の増加と</t>
  </si>
  <si>
    <t>　　　　　　　　　  なるもの。</t>
  </si>
  <si>
    <t>繰　　 入　 　金 ： 前年の年末における世帯の手持現金残高。</t>
  </si>
  <si>
    <t>実支出以外の支出 ： 貯金、投資、財産購入、借入返済など資産の増加あるいは負債の減少となるもの。</t>
  </si>
  <si>
    <t>繰 　　越 　　金 ： その月の月末における世帯の手持現金残高。</t>
  </si>
  <si>
    <t>（単位：人、千円）</t>
  </si>
  <si>
    <t>個人所得</t>
  </si>
  <si>
    <t>給与所得</t>
  </si>
  <si>
    <t>営業所得等</t>
  </si>
  <si>
    <t>農業所得</t>
  </si>
  <si>
    <t>その他の所得</t>
  </si>
  <si>
    <t>譲渡所得</t>
  </si>
  <si>
    <t>その他所得</t>
  </si>
  <si>
    <t>対前年度増加率（％）</t>
  </si>
  <si>
    <t>（注）各年度の所得期間は、各年１月１日より各年12月31日まで。</t>
  </si>
  <si>
    <t>納税義務者は、所得割だけの分である。</t>
  </si>
  <si>
    <t xml:space="preserve">     「市町村課税状況調査｣</t>
  </si>
  <si>
    <t>平成14年度分より、営業所得とその他の事業所得が統合され、営業所得等になった。</t>
  </si>
  <si>
    <t>（単位：千円）</t>
  </si>
  <si>
    <t>１世帯当り</t>
  </si>
  <si>
    <t>１人当り</t>
  </si>
  <si>
    <t>（注）人口及び世帯数は該当年度の１月１日現在の数値である。</t>
  </si>
  <si>
    <t>資料：市民税課</t>
  </si>
  <si>
    <t>（単位：百万円、％）</t>
  </si>
  <si>
    <t>　　　　　年　度　</t>
  </si>
  <si>
    <t>実                   数</t>
  </si>
  <si>
    <t>対前年度増加率</t>
  </si>
  <si>
    <t>構         成         比</t>
  </si>
  <si>
    <t>　産　業</t>
  </si>
  <si>
    <t>農業</t>
  </si>
  <si>
    <t>林業</t>
  </si>
  <si>
    <t>水産業</t>
  </si>
  <si>
    <t>鉱業</t>
  </si>
  <si>
    <t>製造業</t>
  </si>
  <si>
    <t>建設業</t>
  </si>
  <si>
    <t>電気ガス水道業</t>
  </si>
  <si>
    <t>卸売・小売業</t>
  </si>
  <si>
    <t>金融・保険業</t>
  </si>
  <si>
    <t>不動産業</t>
  </si>
  <si>
    <t>サービス業</t>
  </si>
  <si>
    <t>政府サービス　　　生産者</t>
  </si>
  <si>
    <t>対家計民間　　　　非営利団体</t>
  </si>
  <si>
    <t>年　度　</t>
  </si>
  <si>
    <t>実　　　　　　　数</t>
  </si>
  <si>
    <t>構　　　　成　　　　比</t>
  </si>
  <si>
    <t xml:space="preserve">  産　業</t>
  </si>
  <si>
    <t>（単位：千円、％）</t>
  </si>
  <si>
    <t>　　　　　　　　　　　　　年　　度        　　　</t>
  </si>
  <si>
    <t>対 前 年 度 増 加 率</t>
  </si>
  <si>
    <t xml:space="preserve"> 　産　  業</t>
  </si>
  <si>
    <t>１人当たり市民所得</t>
  </si>
  <si>
    <t>１人当たり県民所得</t>
  </si>
  <si>
    <t>所得水準（ 県＝100 ）</t>
  </si>
  <si>
    <t>資料：沖縄県統計課</t>
  </si>
  <si>
    <t>（単位：店、人）</t>
  </si>
  <si>
    <t>区　分</t>
  </si>
  <si>
    <t>総　  　　数</t>
  </si>
  <si>
    <t>普　通　銀　行</t>
  </si>
  <si>
    <t>信　用　金　庫</t>
  </si>
  <si>
    <t>労　働　金　庫</t>
  </si>
  <si>
    <t>農　　　協</t>
  </si>
  <si>
    <t>店 舗</t>
  </si>
  <si>
    <t>従業員</t>
  </si>
  <si>
    <t>（注）農協における従業員は、金融業務に従事している人数で、経済部、管理部、</t>
  </si>
  <si>
    <t>資料：銀行協会　</t>
  </si>
  <si>
    <t>　　　共済課は含まない。</t>
  </si>
  <si>
    <t>各金融機関</t>
  </si>
  <si>
    <t>預　　　　　　　　　　　金</t>
  </si>
  <si>
    <t>貸　　出　　金</t>
  </si>
  <si>
    <t>預　貸　率</t>
  </si>
  <si>
    <t>流動性預金</t>
  </si>
  <si>
    <t>定期性預金</t>
  </si>
  <si>
    <t>総　額 (Ｂ)</t>
  </si>
  <si>
    <t>(Ｂ／Ａ・100)</t>
  </si>
  <si>
    <t xml:space="preserve">（注）流動性預金  ＝  当座預金＋普通預金  </t>
  </si>
  <si>
    <t>資料：銀行協会</t>
  </si>
  <si>
    <t>　　　定期性預金  ＝  通知預金＋定期預金＋定期積立金等</t>
  </si>
  <si>
    <t>資料：沖縄県労働金庫浦添支店</t>
  </si>
  <si>
    <t>（単位：万円、％）</t>
  </si>
  <si>
    <t>区　  分</t>
  </si>
  <si>
    <t>貯  　　　　　　　　　金</t>
  </si>
  <si>
    <t>貸　　　出　　　金</t>
  </si>
  <si>
    <t>貯　貸　率</t>
  </si>
  <si>
    <t>流動性貯金</t>
  </si>
  <si>
    <t>定期性貯金</t>
  </si>
  <si>
    <t>総 額 (Ｂ)</t>
  </si>
  <si>
    <t xml:space="preserve"> </t>
  </si>
  <si>
    <t>資料：ＪＡおきなわ浦添支店</t>
  </si>
  <si>
    <t>預  　　　　　　　　　金</t>
  </si>
  <si>
    <t>資料：コザ信用金庫</t>
  </si>
  <si>
    <t>ⅩⅣ　　物 価・消 費 及 び 金 融　　　</t>
  </si>
  <si>
    <t>（91）</t>
  </si>
  <si>
    <t>（92）</t>
  </si>
  <si>
    <t>営業所得</t>
  </si>
  <si>
    <t>農協・譲渡・その他の所得</t>
  </si>
  <si>
    <t>（93）</t>
  </si>
  <si>
    <t>市民所得</t>
  </si>
  <si>
    <t>県民所得</t>
  </si>
  <si>
    <t>（94）</t>
  </si>
  <si>
    <t>第 １ 次 産 業</t>
  </si>
  <si>
    <t>第 ２ 次 産 業</t>
  </si>
  <si>
    <t>第 ３ 次 産 業</t>
  </si>
  <si>
    <t>平成20年度</t>
    <rPh sb="0" eb="2">
      <t>ヘイセイ</t>
    </rPh>
    <phoneticPr fontId="29"/>
  </si>
  <si>
    <t>生　　鮮　　魚　　介</t>
    <rPh sb="0" eb="1">
      <t>ショウ</t>
    </rPh>
    <rPh sb="3" eb="4">
      <t>ヨシ</t>
    </rPh>
    <rPh sb="6" eb="7">
      <t>ギョ</t>
    </rPh>
    <rPh sb="9" eb="10">
      <t>カイ</t>
    </rPh>
    <phoneticPr fontId="29"/>
  </si>
  <si>
    <t xml:space="preserve"> 品目Ａの寄与度（％）＝</t>
    <rPh sb="1" eb="3">
      <t>ヒンモク</t>
    </rPh>
    <phoneticPr fontId="29"/>
  </si>
  <si>
    <t xml:space="preserve"> 品目Ａの指数　　 品目Ａの指数  　  　</t>
    <rPh sb="1" eb="3">
      <t>ヒンモク</t>
    </rPh>
    <rPh sb="10" eb="12">
      <t>ヒンモク</t>
    </rPh>
    <phoneticPr fontId="29"/>
  </si>
  <si>
    <t xml:space="preserve">     品目Ａのウェイト</t>
    <rPh sb="5" eb="7">
      <t>ヒンモク</t>
    </rPh>
    <phoneticPr fontId="29"/>
  </si>
  <si>
    <t xml:space="preserve"> 寄与度とは、ある品目または類の指数の変動が、総合指数の変化率にどの程度寄与したかを示したものであり、全品目の寄与度の合計は、総合指数の変化率となる。</t>
    <rPh sb="1" eb="4">
      <t>キヨド</t>
    </rPh>
    <rPh sb="9" eb="11">
      <t>ヒンモク</t>
    </rPh>
    <rPh sb="14" eb="15">
      <t>タグイ</t>
    </rPh>
    <rPh sb="16" eb="18">
      <t>シスウ</t>
    </rPh>
    <rPh sb="19" eb="21">
      <t>ヘンドウ</t>
    </rPh>
    <rPh sb="23" eb="25">
      <t>ソウゴウ</t>
    </rPh>
    <rPh sb="25" eb="27">
      <t>シスウ</t>
    </rPh>
    <rPh sb="28" eb="30">
      <t>ヘンカ</t>
    </rPh>
    <rPh sb="30" eb="31">
      <t>リツ</t>
    </rPh>
    <rPh sb="34" eb="36">
      <t>テイド</t>
    </rPh>
    <rPh sb="36" eb="38">
      <t>キヨ</t>
    </rPh>
    <rPh sb="42" eb="43">
      <t>シメ</t>
    </rPh>
    <rPh sb="51" eb="52">
      <t>ゼン</t>
    </rPh>
    <rPh sb="52" eb="54">
      <t>ヒンモク</t>
    </rPh>
    <rPh sb="55" eb="58">
      <t>キヨド</t>
    </rPh>
    <rPh sb="59" eb="61">
      <t>ゴウケイ</t>
    </rPh>
    <rPh sb="63" eb="65">
      <t>ソウゴウ</t>
    </rPh>
    <rPh sb="65" eb="67">
      <t>シスウ</t>
    </rPh>
    <rPh sb="68" eb="70">
      <t>ヘンカ</t>
    </rPh>
    <rPh sb="70" eb="71">
      <t>リツ</t>
    </rPh>
    <phoneticPr fontId="29"/>
  </si>
  <si>
    <t>　  品目Ａの寄与度</t>
    <rPh sb="3" eb="5">
      <t>ヒンモク</t>
    </rPh>
    <phoneticPr fontId="29"/>
  </si>
  <si>
    <t>生　　 鮮 　　魚　 　介</t>
    <rPh sb="0" eb="1">
      <t>ショウ</t>
    </rPh>
    <rPh sb="4" eb="5">
      <t>ヨシ</t>
    </rPh>
    <rPh sb="8" eb="9">
      <t>ギョ</t>
    </rPh>
    <rPh sb="12" eb="13">
      <t>カイ</t>
    </rPh>
    <phoneticPr fontId="29"/>
  </si>
  <si>
    <t>平成24年平均</t>
    <rPh sb="0" eb="2">
      <t>ヘイセイ</t>
    </rPh>
    <phoneticPr fontId="29"/>
  </si>
  <si>
    <t>流動性預金</t>
    <rPh sb="0" eb="3">
      <t>リュウドウセイ</t>
    </rPh>
    <rPh sb="3" eb="5">
      <t>ヨキン</t>
    </rPh>
    <phoneticPr fontId="29"/>
  </si>
  <si>
    <t>定期性預金</t>
    <rPh sb="0" eb="3">
      <t>テイキセイ</t>
    </rPh>
    <rPh sb="3" eb="5">
      <t>ヨキン</t>
    </rPh>
    <phoneticPr fontId="29"/>
  </si>
  <si>
    <t>総　額（Ａ）</t>
    <rPh sb="0" eb="1">
      <t>フサ</t>
    </rPh>
    <rPh sb="2" eb="3">
      <t>ガク</t>
    </rPh>
    <phoneticPr fontId="29"/>
  </si>
  <si>
    <t>平成21年度</t>
    <rPh sb="0" eb="2">
      <t>ヘイセイ</t>
    </rPh>
    <phoneticPr fontId="29"/>
  </si>
  <si>
    <t>他の被服類</t>
    <rPh sb="4" eb="5">
      <t>ルイ</t>
    </rPh>
    <phoneticPr fontId="29"/>
  </si>
  <si>
    <t>平成22年＝100 （単位：指数、％）</t>
    <phoneticPr fontId="29"/>
  </si>
  <si>
    <t>（平成22年＝100）</t>
  </si>
  <si>
    <t>変化率(%)</t>
    <rPh sb="0" eb="2">
      <t>ヘンカ</t>
    </rPh>
    <phoneticPr fontId="29"/>
  </si>
  <si>
    <t>全国</t>
    <rPh sb="0" eb="2">
      <t>ゼンコク</t>
    </rPh>
    <phoneticPr fontId="29"/>
  </si>
  <si>
    <t>変化率</t>
    <rPh sb="0" eb="2">
      <t>ヘンカ</t>
    </rPh>
    <phoneticPr fontId="29"/>
  </si>
  <si>
    <t>住居</t>
    <phoneticPr fontId="29"/>
  </si>
  <si>
    <t>水道光熱</t>
    <phoneticPr fontId="29"/>
  </si>
  <si>
    <t>保健・医療</t>
    <rPh sb="0" eb="2">
      <t>ホケン</t>
    </rPh>
    <rPh sb="3" eb="5">
      <t>イリョウ</t>
    </rPh>
    <phoneticPr fontId="29"/>
  </si>
  <si>
    <t>交通・通信</t>
    <rPh sb="0" eb="2">
      <t>コウツウ</t>
    </rPh>
    <rPh sb="3" eb="5">
      <t>ツウシン</t>
    </rPh>
    <phoneticPr fontId="29"/>
  </si>
  <si>
    <t>教育</t>
    <rPh sb="0" eb="2">
      <t>キョウイク</t>
    </rPh>
    <phoneticPr fontId="29"/>
  </si>
  <si>
    <t>23年度</t>
    <phoneticPr fontId="29"/>
  </si>
  <si>
    <t>24年度</t>
    <phoneticPr fontId="29"/>
  </si>
  <si>
    <t>22年度</t>
    <phoneticPr fontId="29"/>
  </si>
  <si>
    <t>合計</t>
    <rPh sb="0" eb="2">
      <t>ゴウケイ</t>
    </rPh>
    <phoneticPr fontId="29"/>
  </si>
  <si>
    <t>雇用者報酬</t>
    <rPh sb="3" eb="5">
      <t>ホウシュウ</t>
    </rPh>
    <phoneticPr fontId="29"/>
  </si>
  <si>
    <t>平成22年平均</t>
    <phoneticPr fontId="29"/>
  </si>
  <si>
    <t>平成25年平均</t>
    <rPh sb="0" eb="2">
      <t>ヘイセイ</t>
    </rPh>
    <phoneticPr fontId="29"/>
  </si>
  <si>
    <t>平成22年度</t>
    <rPh sb="0" eb="2">
      <t>ヘイセイ</t>
    </rPh>
    <phoneticPr fontId="29"/>
  </si>
  <si>
    <t>Ｈ20年度</t>
  </si>
  <si>
    <t>Ｈ21年度</t>
  </si>
  <si>
    <t>25年度</t>
    <phoneticPr fontId="29"/>
  </si>
  <si>
    <t>24年度</t>
    <phoneticPr fontId="29"/>
  </si>
  <si>
    <t>21年度</t>
    <phoneticPr fontId="29"/>
  </si>
  <si>
    <t>情報通信業</t>
    <rPh sb="0" eb="2">
      <t>ジョウホウ</t>
    </rPh>
    <rPh sb="2" eb="5">
      <t>ツウシンギョウ</t>
    </rPh>
    <phoneticPr fontId="29"/>
  </si>
  <si>
    <t>区    分</t>
    <phoneticPr fontId="29"/>
  </si>
  <si>
    <t>平成23年度</t>
    <phoneticPr fontId="29"/>
  </si>
  <si>
    <t>所 得 額</t>
    <phoneticPr fontId="29"/>
  </si>
  <si>
    <t>構    成    比（％）</t>
    <phoneticPr fontId="29"/>
  </si>
  <si>
    <t xml:space="preserve">（232）  那覇市消費者物価中分類指数（つづき）                  </t>
    <phoneticPr fontId="29"/>
  </si>
  <si>
    <t>(234）  那覇市消費者物価指数の推移（大分類）</t>
    <phoneticPr fontId="29"/>
  </si>
  <si>
    <t>（239） 経済活動別市内純生産</t>
    <phoneticPr fontId="29"/>
  </si>
  <si>
    <t>（245）  農業協同組合勘定（各年度共３月末現在）</t>
    <rPh sb="18" eb="19">
      <t>ド</t>
    </rPh>
    <phoneticPr fontId="29"/>
  </si>
  <si>
    <t>（246）  信用金庫勘定（各年度共３月末現在）</t>
    <rPh sb="16" eb="17">
      <t>ド</t>
    </rPh>
    <phoneticPr fontId="29"/>
  </si>
  <si>
    <t>（91）那覇市消費者物価指数の推移（Ｐ176参照）　</t>
    <phoneticPr fontId="29"/>
  </si>
  <si>
    <t>（92）市民個人所得の推移（Ｐ178参照）</t>
    <phoneticPr fontId="29"/>
  </si>
  <si>
    <t>（93）１人当り市民所得と県民所得（Ｐ179参照）</t>
    <phoneticPr fontId="29"/>
  </si>
  <si>
    <t>（94）経済活動別市内純生産の推移（Ｐ179参照）</t>
    <phoneticPr fontId="29"/>
  </si>
  <si>
    <t>ok</t>
    <phoneticPr fontId="29"/>
  </si>
  <si>
    <t>合計</t>
    <rPh sb="0" eb="2">
      <t>ゴウケイ</t>
    </rPh>
    <phoneticPr fontId="29"/>
  </si>
  <si>
    <t>納 税 者</t>
    <phoneticPr fontId="29"/>
  </si>
  <si>
    <t xml:space="preserve"> 資料：市民税課　</t>
    <phoneticPr fontId="29"/>
  </si>
  <si>
    <t>年    度</t>
    <phoneticPr fontId="29"/>
  </si>
  <si>
    <t>世 帯 数</t>
    <phoneticPr fontId="29"/>
  </si>
  <si>
    <t>個   人   所   得   額</t>
    <phoneticPr fontId="29"/>
  </si>
  <si>
    <t>総      額</t>
    <phoneticPr fontId="29"/>
  </si>
  <si>
    <t>平成18年度</t>
    <phoneticPr fontId="29"/>
  </si>
  <si>
    <t>第１次産業</t>
    <phoneticPr fontId="29"/>
  </si>
  <si>
    <t>（242）  金融機関状況（各年共３月末現在）</t>
    <phoneticPr fontId="29"/>
  </si>
  <si>
    <t>ok→グラフの各年度の総計数値は手入力で処理　次年度編集の際要確認</t>
    <rPh sb="7" eb="8">
      <t>カク</t>
    </rPh>
    <rPh sb="8" eb="10">
      <t>ネンド</t>
    </rPh>
    <rPh sb="11" eb="13">
      <t>ソウケイ</t>
    </rPh>
    <rPh sb="13" eb="15">
      <t>スウチ</t>
    </rPh>
    <rPh sb="16" eb="17">
      <t>テ</t>
    </rPh>
    <rPh sb="17" eb="19">
      <t>ニュウリョク</t>
    </rPh>
    <rPh sb="20" eb="22">
      <t>ショリ</t>
    </rPh>
    <rPh sb="23" eb="26">
      <t>ジネンド</t>
    </rPh>
    <rPh sb="26" eb="28">
      <t>ヘンシュウ</t>
    </rPh>
    <rPh sb="29" eb="30">
      <t>サイ</t>
    </rPh>
    <rPh sb="30" eb="31">
      <t>ヨウ</t>
    </rPh>
    <rPh sb="31" eb="33">
      <t>カクニン</t>
    </rPh>
    <phoneticPr fontId="29"/>
  </si>
  <si>
    <t>（232）  那覇市消費者物価中分類指数（平成25年平均）</t>
    <phoneticPr fontId="29"/>
  </si>
  <si>
    <t>対前年</t>
    <phoneticPr fontId="29"/>
  </si>
  <si>
    <t>平成24年平均</t>
    <phoneticPr fontId="29"/>
  </si>
  <si>
    <t>平成25年平均</t>
    <phoneticPr fontId="29"/>
  </si>
  <si>
    <t>（237）市民個人所得（平成24年７月１日現在）</t>
    <phoneticPr fontId="29"/>
  </si>
  <si>
    <t>平成22年度</t>
    <phoneticPr fontId="29"/>
  </si>
  <si>
    <t>平成24年度</t>
    <phoneticPr fontId="29"/>
  </si>
  <si>
    <t>（238）市民１人当り個人所得</t>
    <phoneticPr fontId="29"/>
  </si>
  <si>
    <t>第２次産業</t>
    <phoneticPr fontId="29"/>
  </si>
  <si>
    <t>第３次産業</t>
    <phoneticPr fontId="29"/>
  </si>
  <si>
    <t>運輸業</t>
    <phoneticPr fontId="29"/>
  </si>
  <si>
    <t>(控除)帰属利子</t>
    <phoneticPr fontId="29"/>
  </si>
  <si>
    <t>資料：沖縄県統計課「平成22年度沖縄県市町村民所得」</t>
    <phoneticPr fontId="29"/>
  </si>
  <si>
    <t>（240）  市民所得の分配</t>
    <phoneticPr fontId="29"/>
  </si>
  <si>
    <t>Ｈ22年度</t>
    <phoneticPr fontId="29"/>
  </si>
  <si>
    <t>財産所得</t>
    <phoneticPr fontId="29"/>
  </si>
  <si>
    <t>企業所得</t>
    <phoneticPr fontId="29"/>
  </si>
  <si>
    <t>(民間法人企業)</t>
    <phoneticPr fontId="29"/>
  </si>
  <si>
    <t>(公的企業)</t>
    <phoneticPr fontId="29"/>
  </si>
  <si>
    <t>(個人企業)</t>
    <phoneticPr fontId="29"/>
  </si>
  <si>
    <t>市民所得</t>
    <phoneticPr fontId="29"/>
  </si>
  <si>
    <t>（241）  １人当り市民所得と県民所得</t>
    <phoneticPr fontId="29"/>
  </si>
  <si>
    <t>（注）今回の市町村民所得統計の数値は、平成13年度まで遡及して改定</t>
    <phoneticPr fontId="29"/>
  </si>
  <si>
    <t xml:space="preserve">  　しているため、前年度の数値と異なるところがある。</t>
    <phoneticPr fontId="29"/>
  </si>
  <si>
    <t>「平成22年度沖縄県市町村民所得」</t>
    <phoneticPr fontId="29"/>
  </si>
  <si>
    <t>持家の帰属家賃を除く総合</t>
    <rPh sb="0" eb="2">
      <t>モチイエ</t>
    </rPh>
    <phoneticPr fontId="29"/>
  </si>
  <si>
    <t>持家の帰属家賃を除く住居</t>
    <rPh sb="0" eb="2">
      <t>モチイエ</t>
    </rPh>
    <phoneticPr fontId="29"/>
  </si>
  <si>
    <t>持家の帰属家賃を除く家賃</t>
    <rPh sb="0" eb="2">
      <t>モチイエ</t>
    </rPh>
    <phoneticPr fontId="29"/>
  </si>
  <si>
    <t>（235）  １世帯当り年平均１か月間の消費支出（二人以上の世帯）</t>
    <rPh sb="25" eb="27">
      <t>フタリ</t>
    </rPh>
    <rPh sb="27" eb="29">
      <t>イジョウ</t>
    </rPh>
    <phoneticPr fontId="29"/>
  </si>
  <si>
    <t xml:space="preserve"> 総   額 （受取・支払）</t>
    <rPh sb="8" eb="10">
      <t>ウケトリ</t>
    </rPh>
    <rPh sb="12" eb="13">
      <t>ハラ</t>
    </rPh>
    <phoneticPr fontId="29"/>
  </si>
  <si>
    <t>平成24年</t>
    <phoneticPr fontId="29"/>
  </si>
  <si>
    <t xml:space="preserve"> </t>
    <phoneticPr fontId="29"/>
  </si>
  <si>
    <t>平成25年</t>
    <phoneticPr fontId="29"/>
  </si>
  <si>
    <t xml:space="preserve"> 変化率(％)</t>
    <phoneticPr fontId="29"/>
  </si>
  <si>
    <t>シャツ･セーター・下着類</t>
    <phoneticPr fontId="29"/>
  </si>
  <si>
    <t xml:space="preserve"> シャツ・セーター類</t>
    <phoneticPr fontId="29"/>
  </si>
  <si>
    <t>下         着         類</t>
    <phoneticPr fontId="29"/>
  </si>
  <si>
    <t>生鮮食品を除く総合</t>
    <phoneticPr fontId="29"/>
  </si>
  <si>
    <t xml:space="preserve"> ※  寄与度の計算 </t>
    <phoneticPr fontId="29"/>
  </si>
  <si>
    <t xml:space="preserve">                 </t>
    <phoneticPr fontId="29"/>
  </si>
  <si>
    <t xml:space="preserve">　　当期の            </t>
    <phoneticPr fontId="29"/>
  </si>
  <si>
    <t>前期の</t>
    <phoneticPr fontId="29"/>
  </si>
  <si>
    <t xml:space="preserve">                                     </t>
    <phoneticPr fontId="29"/>
  </si>
  <si>
    <t xml:space="preserve">      総合のウェイト</t>
    <phoneticPr fontId="29"/>
  </si>
  <si>
    <t xml:space="preserve">                                    </t>
    <phoneticPr fontId="29"/>
  </si>
  <si>
    <t>前期の総合指数</t>
    <phoneticPr fontId="29"/>
  </si>
  <si>
    <t xml:space="preserve"> 寄与率は、総合指数の変化率に対する各品目の寄与度を百分率で表したものである。</t>
    <phoneticPr fontId="29"/>
  </si>
  <si>
    <t xml:space="preserve"> 品目Ａの寄与率（％）＝</t>
    <phoneticPr fontId="29"/>
  </si>
  <si>
    <t xml:space="preserve"> 総合指数の変化率（％）</t>
    <phoneticPr fontId="29"/>
  </si>
  <si>
    <t xml:space="preserve">                                </t>
    <phoneticPr fontId="29"/>
  </si>
  <si>
    <t xml:space="preserve">（233）  沖縄県・全国消費者物価中分類指数（平成25年平均）　　     </t>
    <phoneticPr fontId="29"/>
  </si>
  <si>
    <t>平成24年</t>
    <phoneticPr fontId="29"/>
  </si>
  <si>
    <t>平成25年</t>
    <phoneticPr fontId="29"/>
  </si>
  <si>
    <t>平成24年</t>
    <phoneticPr fontId="29"/>
  </si>
  <si>
    <t>平成25年</t>
    <phoneticPr fontId="29"/>
  </si>
  <si>
    <t>生     鮮     野     菜</t>
    <phoneticPr fontId="29"/>
  </si>
  <si>
    <t>　生  　 鮮  　 果   　物</t>
    <phoneticPr fontId="29"/>
  </si>
  <si>
    <t>２ 住 　　　　　 　  居</t>
    <phoneticPr fontId="29"/>
  </si>
  <si>
    <t xml:space="preserve">（233）　沖縄県・全国消費者物価中分類指数（つづき）　　　　　　　　　　　　      </t>
    <phoneticPr fontId="29"/>
  </si>
  <si>
    <t>和　　       　　　　服</t>
    <phoneticPr fontId="29"/>
  </si>
  <si>
    <t>洋　 　 　   　　　　服</t>
    <phoneticPr fontId="29"/>
  </si>
  <si>
    <t xml:space="preserve">  シャツ・セーター類</t>
    <phoneticPr fontId="29"/>
  </si>
  <si>
    <t>下　　　　着　　　　 類</t>
    <phoneticPr fontId="29"/>
  </si>
  <si>
    <t>平成21年平均</t>
    <phoneticPr fontId="29"/>
  </si>
  <si>
    <t>平成23年平均</t>
    <phoneticPr fontId="29"/>
  </si>
  <si>
    <t>平成24年平均</t>
    <phoneticPr fontId="29"/>
  </si>
  <si>
    <t>平成25年平均</t>
    <phoneticPr fontId="29"/>
  </si>
  <si>
    <t>平成24年平均</t>
    <phoneticPr fontId="29"/>
  </si>
  <si>
    <t>資料：平成25年沖縄県家計調査</t>
    <phoneticPr fontId="29"/>
  </si>
  <si>
    <t xml:space="preserve"> ※エンゲル係数：消費支出に占める食料費の割合で、生活水準の高低を表す一つの指標</t>
    <rPh sb="6" eb="8">
      <t>ケイスウ</t>
    </rPh>
    <phoneticPr fontId="29"/>
  </si>
  <si>
    <t>（236）  １世帯当り年平均１か月間の収入と支出（勤労者世帯）</t>
    <phoneticPr fontId="29"/>
  </si>
  <si>
    <t>個人所得</t>
    <phoneticPr fontId="29"/>
  </si>
  <si>
    <t>人   口</t>
    <phoneticPr fontId="29"/>
  </si>
  <si>
    <t>平成21年度</t>
    <phoneticPr fontId="29"/>
  </si>
  <si>
    <t>（243）  普通銀行勘定（各年共３月末現在）</t>
    <phoneticPr fontId="29"/>
  </si>
  <si>
    <t>平成21年度</t>
    <phoneticPr fontId="29"/>
  </si>
  <si>
    <t>（244）  労働金庫勘定（各年共３月末現在）</t>
    <phoneticPr fontId="29"/>
  </si>
  <si>
    <t>総　額 (Ａ)</t>
    <phoneticPr fontId="29"/>
  </si>
  <si>
    <t>総 額 (Ａ)</t>
    <phoneticPr fontId="29"/>
  </si>
  <si>
    <t>平成21年度</t>
    <phoneticPr fontId="29"/>
  </si>
  <si>
    <t>総 額 (Ｂ)</t>
    <phoneticPr fontId="29"/>
  </si>
  <si>
    <t>（平成22年＝100）</t>
    <phoneticPr fontId="29"/>
  </si>
  <si>
    <t>平成24年</t>
    <phoneticPr fontId="29"/>
  </si>
  <si>
    <t>平成25年</t>
    <phoneticPr fontId="29"/>
  </si>
  <si>
    <t xml:space="preserve"> 変化率(％)</t>
    <phoneticPr fontId="29"/>
  </si>
  <si>
    <t xml:space="preserve">     </t>
    <phoneticPr fontId="29"/>
  </si>
  <si>
    <t>１ 食  　　 　　　   料</t>
    <phoneticPr fontId="29"/>
  </si>
  <si>
    <t>生    鮮    野    菜</t>
    <phoneticPr fontId="29"/>
  </si>
  <si>
    <t>　生 　 鮮 　 果  　物</t>
    <phoneticPr fontId="29"/>
  </si>
  <si>
    <t>　帰属家賃を除く家賃</t>
    <phoneticPr fontId="29"/>
  </si>
  <si>
    <t>４ 家  具 ・ 家 事 用 品</t>
    <phoneticPr fontId="29"/>
  </si>
  <si>
    <t>和　　 　　　　　　　服</t>
    <phoneticPr fontId="29"/>
  </si>
  <si>
    <t>洋　　 　　　　　　　服</t>
    <phoneticPr fontId="29"/>
  </si>
  <si>
    <t>資料：沖縄県統計課「消費者物価指数」</t>
    <phoneticPr fontId="29"/>
  </si>
  <si>
    <t xml:space="preserve"> ※ 変化率の計算</t>
    <phoneticPr fontId="29"/>
  </si>
  <si>
    <t xml:space="preserve"> </t>
    <phoneticPr fontId="29"/>
  </si>
  <si>
    <t>資料：平成25年　沖縄県家計調査</t>
    <phoneticPr fontId="29"/>
  </si>
</sst>
</file>

<file path=xl/styles.xml><?xml version="1.0" encoding="utf-8"?>
<styleSheet xmlns="http://schemas.openxmlformats.org/spreadsheetml/2006/main">
  <numFmts count="44">
    <numFmt numFmtId="43" formatCode="_ * #,##0.00_ ;_ * \-#,##0.00_ ;_ * &quot;-&quot;??_ ;_ @_ "/>
    <numFmt numFmtId="176" formatCode="0.0;&quot;△ &quot;0.0"/>
    <numFmt numFmtId="177" formatCode="#,##0_);[Red]\(#,##0\)"/>
    <numFmt numFmtId="178" formatCode="0.0_);[Red]\(0.0\)"/>
    <numFmt numFmtId="179" formatCode="#,##0.00\ ;&quot;△&quot;#,##0.00\ "/>
    <numFmt numFmtId="180" formatCode="#,##0.0\ ;&quot;△&quot;#,##0.0\ "/>
    <numFmt numFmtId="181" formatCode="#,##0_ "/>
    <numFmt numFmtId="182" formatCode="0.00_ "/>
    <numFmt numFmtId="183" formatCode="_ * #,##0_ ;_ * \-#,##0_ ;_ * \-_ ;_ @_ "/>
    <numFmt numFmtId="184" formatCode="0.0_ "/>
    <numFmt numFmtId="185" formatCode="[$-411]ggge&quot;年&quot;m&quot;月&quot;d&quot;日&quot;;@"/>
    <numFmt numFmtId="186" formatCode="#,##0.0;[Red]#,##0.0"/>
    <numFmt numFmtId="187" formatCode="0.0\ ;&quot;△&quot;0.0\ "/>
    <numFmt numFmtId="188" formatCode="0.00;&quot;△ &quot;0.00"/>
    <numFmt numFmtId="189" formatCode="#,##0.0_);[Red]\(#,##0.0\)"/>
    <numFmt numFmtId="190" formatCode="#,##0\ ;&quot;△&quot;#,##0\ "/>
    <numFmt numFmtId="191" formatCode="#,##0.0\ ;&quot;△ &quot;#,##0.0\ "/>
    <numFmt numFmtId="192" formatCode="#,##0.0\ ;&quot;△&quot;#,##0.0"/>
    <numFmt numFmtId="193" formatCode="#,##0\ "/>
    <numFmt numFmtId="194" formatCode="#,##0.00_);[Red]\(#,##0.00\)"/>
    <numFmt numFmtId="195" formatCode="#,##0_ ;[Red]\-#,##0\ "/>
    <numFmt numFmtId="196" formatCode="#,##0;[Red]#,##0"/>
    <numFmt numFmtId="197" formatCode="_ * #,##0.000_ ;_ * \-#,##0.000_ ;_ * \-???_ ;_ @_ "/>
    <numFmt numFmtId="198" formatCode="#,##0.0_ "/>
    <numFmt numFmtId="199" formatCode="0_ "/>
    <numFmt numFmtId="200" formatCode="0.0%"/>
    <numFmt numFmtId="201" formatCode="#,##0.0_ ;[Red]\-#,##0.0\ "/>
    <numFmt numFmtId="202" formatCode="_ * #,##0.00_ ;_ * \-#,##0.00_ ;_ * \-??_ ;_ @_ "/>
    <numFmt numFmtId="203" formatCode="#,##0.00\ ;&quot;△ &quot;#,##0.00\ "/>
    <numFmt numFmtId="204" formatCode="_ * #,##0.00\ ;_ * &quot;△&quot;#,##0.00\ ;_ * \-_ ;_ @_ "/>
    <numFmt numFmtId="205" formatCode="_ * #,##0.0\ ;_ * &quot;△&quot;#,##0.0\ ;_ * \-_ ;_ @_ "/>
    <numFmt numFmtId="206" formatCode="##0.0\ ;&quot;△&quot;#,##0.0\ "/>
    <numFmt numFmtId="207" formatCode="\r#,###.0_:"/>
    <numFmt numFmtId="208" formatCode="\(#,##0.0\);&quot;(△&quot;#,##0.0\)\ "/>
    <numFmt numFmtId="209" formatCode="\#\,##0.0\ ;&quot;△&quot;#,##0.0\ "/>
    <numFmt numFmtId="210" formatCode="_ * #,##0\ ;_ * &quot;△&quot;#,##0\ ;_ * \-_ ;_ @_ "/>
    <numFmt numFmtId="211" formatCode="#,##0.0;&quot;△ &quot;#,##0.0"/>
    <numFmt numFmtId="212" formatCode="#,##0_);\(#,##0\)"/>
    <numFmt numFmtId="213" formatCode="\(#,##0\);&quot;(△&quot;#,##0\)\ "/>
    <numFmt numFmtId="214" formatCode="#,##0.0_);\(#,##0.0\)"/>
    <numFmt numFmtId="215" formatCode="#,##0.0;&quot;△&quot;#,##0.0"/>
    <numFmt numFmtId="216" formatCode="\(#,##0.0\);&quot;(△&quot;#,##0.0\)"/>
    <numFmt numFmtId="217" formatCode="#,##0.0\ ;&quot;(△&quot;#,##0.0\)\ "/>
    <numFmt numFmtId="218" formatCode="_ * #,##0.00\ ;_ * &quot;△&quot;#,##0.0\ ;_ * \-_ ;_ @_ "/>
  </numFmts>
  <fonts count="35">
    <font>
      <sz val="11"/>
      <name val="ＭＳ Ｐ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b/>
      <sz val="16"/>
      <name val="ＭＳ 明朝"/>
      <family val="1"/>
      <charset val="128"/>
    </font>
    <font>
      <sz val="10"/>
      <name val="ＭＳ 明朝"/>
      <family val="1"/>
      <charset val="128"/>
    </font>
    <font>
      <b/>
      <sz val="10"/>
      <name val="ＭＳ 明朝"/>
      <family val="1"/>
      <charset val="128"/>
    </font>
    <font>
      <b/>
      <sz val="11"/>
      <name val="ＭＳ 明朝"/>
      <family val="1"/>
      <charset val="128"/>
    </font>
    <font>
      <sz val="10"/>
      <name val="ＭＳ Ｐ明朝"/>
      <family val="1"/>
      <charset val="128"/>
    </font>
    <font>
      <sz val="8"/>
      <name val="ＭＳ 明朝"/>
      <family val="1"/>
      <charset val="128"/>
    </font>
    <font>
      <sz val="9"/>
      <name val="ＭＳ 明朝"/>
      <family val="1"/>
      <charset val="128"/>
    </font>
    <font>
      <b/>
      <sz val="14"/>
      <name val="ＭＳ 明朝"/>
      <family val="1"/>
      <charset val="128"/>
    </font>
    <font>
      <sz val="9"/>
      <name val="ＭＳ Ｐゴシック"/>
      <family val="3"/>
      <charset val="128"/>
    </font>
    <font>
      <sz val="11"/>
      <name val="ＭＳ Ｐ明朝"/>
      <family val="1"/>
      <charset val="128"/>
    </font>
    <font>
      <sz val="6"/>
      <name val="ＭＳ Ｐ明朝"/>
      <family val="1"/>
      <charset val="128"/>
    </font>
    <font>
      <sz val="10"/>
      <color indexed="8"/>
      <name val="ＭＳ 明朝"/>
      <family val="1"/>
      <charset val="128"/>
    </font>
    <font>
      <sz val="10"/>
      <color rgb="FFFF0000"/>
      <name val="ＭＳ 明朝"/>
      <family val="1"/>
      <charset val="128"/>
    </font>
    <font>
      <b/>
      <sz val="9"/>
      <color indexed="81"/>
      <name val="ＭＳ Ｐゴシック"/>
      <family val="3"/>
      <charset val="128"/>
    </font>
    <font>
      <sz val="11"/>
      <color rgb="FFFF0000"/>
      <name val="ＭＳ Ｐ明朝"/>
      <family val="1"/>
      <charset val="128"/>
    </font>
    <font>
      <b/>
      <u/>
      <sz val="10"/>
      <color rgb="FFFF0000"/>
      <name val="ＭＳ 明朝"/>
      <family val="1"/>
      <charset val="128"/>
    </font>
  </fonts>
  <fills count="17">
    <fill>
      <patternFill patternType="none"/>
    </fill>
    <fill>
      <patternFill patternType="gray125"/>
    </fill>
    <fill>
      <patternFill patternType="solid">
        <fgColor indexed="9"/>
        <bgColor indexed="26"/>
      </patternFill>
    </fill>
    <fill>
      <patternFill patternType="solid">
        <fgColor indexed="47"/>
        <bgColor indexed="43"/>
      </patternFill>
    </fill>
    <fill>
      <patternFill patternType="solid">
        <fgColor indexed="26"/>
        <bgColor indexed="9"/>
      </patternFill>
    </fill>
    <fill>
      <patternFill patternType="solid">
        <fgColor indexed="27"/>
        <bgColor indexed="41"/>
      </patternFill>
    </fill>
    <fill>
      <patternFill patternType="solid">
        <fgColor indexed="22"/>
        <bgColor indexed="55"/>
      </patternFill>
    </fill>
    <fill>
      <patternFill patternType="solid">
        <fgColor indexed="29"/>
        <bgColor indexed="45"/>
      </patternFill>
    </fill>
    <fill>
      <patternFill patternType="solid">
        <fgColor indexed="43"/>
        <bgColor indexed="26"/>
      </patternFill>
    </fill>
    <fill>
      <patternFill patternType="solid">
        <fgColor indexed="44"/>
        <bgColor indexed="31"/>
      </patternFill>
    </fill>
    <fill>
      <patternFill patternType="solid">
        <fgColor indexed="49"/>
        <bgColor indexed="40"/>
      </patternFill>
    </fill>
    <fill>
      <patternFill patternType="solid">
        <fgColor indexed="10"/>
        <bgColor indexed="60"/>
      </patternFill>
    </fill>
    <fill>
      <patternFill patternType="solid">
        <fgColor indexed="57"/>
        <bgColor indexed="21"/>
      </patternFill>
    </fill>
    <fill>
      <patternFill patternType="solid">
        <fgColor indexed="54"/>
        <bgColor indexed="23"/>
      </patternFill>
    </fill>
    <fill>
      <patternFill patternType="solid">
        <fgColor indexed="53"/>
        <bgColor indexed="52"/>
      </patternFill>
    </fill>
    <fill>
      <patternFill patternType="solid">
        <fgColor indexed="45"/>
        <bgColor indexed="29"/>
      </patternFill>
    </fill>
    <fill>
      <patternFill patternType="solid">
        <fgColor indexed="42"/>
        <bgColor indexed="27"/>
      </patternFill>
    </fill>
  </fills>
  <borders count="12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right style="medium">
        <color indexed="8"/>
      </right>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medium">
        <color indexed="8"/>
      </left>
      <right/>
      <top style="thin">
        <color indexed="8"/>
      </top>
      <bottom/>
      <diagonal/>
    </border>
    <border>
      <left/>
      <right/>
      <top/>
      <bottom style="medium">
        <color indexed="8"/>
      </bottom>
      <diagonal/>
    </border>
    <border>
      <left/>
      <right style="medium">
        <color indexed="8"/>
      </right>
      <top/>
      <bottom style="medium">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right style="medium">
        <color indexed="64"/>
      </right>
      <top/>
      <bottom/>
      <diagonal/>
    </border>
    <border>
      <left/>
      <right style="thin">
        <color indexed="8"/>
      </right>
      <top/>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indexed="8"/>
      </left>
      <right style="medium">
        <color indexed="64"/>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thin">
        <color indexed="8"/>
      </left>
      <right/>
      <top/>
      <bottom style="medium">
        <color indexed="64"/>
      </bottom>
      <diagonal/>
    </border>
    <border>
      <left/>
      <right style="thin">
        <color indexed="64"/>
      </right>
      <top/>
      <bottom style="thin">
        <color indexed="8"/>
      </bottom>
      <diagonal/>
    </border>
    <border>
      <left/>
      <right style="thin">
        <color indexed="64"/>
      </right>
      <top style="thin">
        <color indexed="8"/>
      </top>
      <bottom/>
      <diagonal/>
    </border>
    <border>
      <left/>
      <right/>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diagonal/>
    </border>
    <border>
      <left/>
      <right style="medium">
        <color indexed="64"/>
      </right>
      <top style="thin">
        <color indexed="8"/>
      </top>
      <bottom/>
      <diagonal/>
    </border>
    <border>
      <left style="medium">
        <color indexed="64"/>
      </left>
      <right style="thin">
        <color indexed="8"/>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style="thin">
        <color indexed="8"/>
      </left>
      <right style="medium">
        <color indexed="8"/>
      </right>
      <top/>
      <bottom style="thin">
        <color indexed="8"/>
      </bottom>
      <diagonal/>
    </border>
    <border>
      <left style="thin">
        <color indexed="8"/>
      </left>
      <right style="medium">
        <color indexed="64"/>
      </right>
      <top/>
      <bottom style="thin">
        <color indexed="8"/>
      </bottom>
      <diagonal/>
    </border>
    <border>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diagonal/>
    </border>
    <border>
      <left style="thin">
        <color indexed="8"/>
      </left>
      <right style="medium">
        <color indexed="8"/>
      </right>
      <top style="thin">
        <color indexed="8"/>
      </top>
      <bottom/>
      <diagonal/>
    </border>
    <border>
      <left style="thin">
        <color indexed="8"/>
      </left>
      <right/>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medium">
        <color indexed="64"/>
      </top>
      <bottom/>
      <diagonal/>
    </border>
    <border>
      <left/>
      <right/>
      <top style="medium">
        <color indexed="64"/>
      </top>
      <bottom/>
      <diagonal/>
    </border>
    <border>
      <left style="thin">
        <color indexed="8"/>
      </left>
      <right style="medium">
        <color indexed="64"/>
      </right>
      <top style="thin">
        <color indexed="8"/>
      </top>
      <bottom/>
      <diagonal/>
    </border>
    <border>
      <left/>
      <right style="thin">
        <color indexed="64"/>
      </right>
      <top/>
      <bottom style="medium">
        <color indexed="64"/>
      </bottom>
      <diagonal/>
    </border>
    <border>
      <left/>
      <right style="thin">
        <color indexed="8"/>
      </right>
      <top style="medium">
        <color indexed="64"/>
      </top>
      <bottom/>
      <diagonal/>
    </border>
    <border>
      <left/>
      <right style="medium">
        <color indexed="64"/>
      </right>
      <top style="medium">
        <color indexed="64"/>
      </top>
      <bottom/>
      <diagonal/>
    </border>
    <border>
      <left style="medium">
        <color indexed="64"/>
      </left>
      <right/>
      <top style="thin">
        <color indexed="8"/>
      </top>
      <bottom/>
      <diagonal/>
    </border>
    <border>
      <left/>
      <right style="medium">
        <color indexed="64"/>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bottom style="medium">
        <color indexed="8"/>
      </bottom>
      <diagonal/>
    </border>
    <border>
      <left style="medium">
        <color indexed="64"/>
      </left>
      <right style="thin">
        <color indexed="64"/>
      </right>
      <top style="thin">
        <color indexed="8"/>
      </top>
      <bottom/>
      <diagonal/>
    </border>
    <border>
      <left style="medium">
        <color indexed="8"/>
      </left>
      <right style="thin">
        <color indexed="8"/>
      </right>
      <top style="thin">
        <color indexed="8"/>
      </top>
      <bottom/>
      <diagonal/>
    </border>
    <border>
      <left style="thin">
        <color indexed="64"/>
      </left>
      <right style="thin">
        <color indexed="64"/>
      </right>
      <top/>
      <bottom/>
      <diagonal/>
    </border>
    <border>
      <left/>
      <right style="medium">
        <color indexed="64"/>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diagonal/>
    </border>
    <border>
      <left style="thin">
        <color indexed="8"/>
      </left>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style="medium">
        <color indexed="64"/>
      </top>
      <bottom/>
      <diagonal/>
    </border>
    <border>
      <left style="thin">
        <color indexed="8"/>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thin">
        <color indexed="8"/>
      </right>
      <top style="medium">
        <color indexed="64"/>
      </top>
      <bottom style="thin">
        <color indexed="8"/>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8"/>
      </left>
      <right style="thin">
        <color indexed="64"/>
      </right>
      <top style="thin">
        <color indexed="8"/>
      </top>
      <bottom/>
      <diagonal/>
    </border>
    <border>
      <left style="medium">
        <color indexed="8"/>
      </left>
      <right style="thin">
        <color indexed="64"/>
      </right>
      <top/>
      <bottom/>
      <diagonal/>
    </border>
    <border>
      <left style="thin">
        <color indexed="8"/>
      </left>
      <right style="medium">
        <color indexed="8"/>
      </right>
      <top style="medium">
        <color indexed="64"/>
      </top>
      <bottom/>
      <diagonal/>
    </border>
    <border>
      <left style="thin">
        <color indexed="8"/>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top/>
      <bottom style="thin">
        <color indexed="8"/>
      </bottom>
      <diagonal/>
    </border>
    <border>
      <left style="medium">
        <color indexed="8"/>
      </left>
      <right/>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thin">
        <color indexed="8"/>
      </right>
      <top style="thin">
        <color indexed="8"/>
      </top>
      <bottom/>
      <diagonal/>
    </border>
    <border>
      <left style="medium">
        <color indexed="8"/>
      </left>
      <right style="thin">
        <color indexed="8"/>
      </right>
      <top style="medium">
        <color indexed="8"/>
      </top>
      <bottom/>
      <diagonal/>
    </border>
    <border>
      <left style="medium">
        <color indexed="8"/>
      </left>
      <right style="thin">
        <color indexed="8"/>
      </right>
      <top/>
      <bottom style="thin">
        <color indexed="8"/>
      </bottom>
      <diagonal/>
    </border>
    <border>
      <left style="medium">
        <color indexed="8"/>
      </left>
      <right/>
      <top style="medium">
        <color indexed="8"/>
      </top>
      <bottom/>
      <diagonal/>
    </border>
    <border>
      <left/>
      <right style="thin">
        <color indexed="8"/>
      </right>
      <top style="thin">
        <color indexed="8"/>
      </top>
      <bottom style="thin">
        <color indexed="8"/>
      </bottom>
      <diagonal/>
    </border>
    <border>
      <left style="thin">
        <color indexed="64"/>
      </left>
      <right/>
      <top style="thin">
        <color indexed="8"/>
      </top>
      <bottom/>
      <diagonal/>
    </border>
    <border>
      <left/>
      <right/>
      <top style="medium">
        <color indexed="64"/>
      </top>
      <bottom style="thin">
        <color indexed="8"/>
      </bottom>
      <diagonal/>
    </border>
    <border>
      <left/>
      <right style="medium">
        <color indexed="8"/>
      </right>
      <top style="medium">
        <color indexed="64"/>
      </top>
      <bottom/>
      <diagonal/>
    </border>
    <border>
      <left/>
      <right style="medium">
        <color indexed="8"/>
      </right>
      <top/>
      <bottom style="medium">
        <color indexed="64"/>
      </bottom>
      <diagonal/>
    </border>
    <border>
      <left style="thin">
        <color indexed="8"/>
      </left>
      <right style="medium">
        <color indexed="8"/>
      </right>
      <top style="medium">
        <color indexed="8"/>
      </top>
      <bottom/>
      <diagonal/>
    </border>
    <border>
      <left/>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medium">
        <color indexed="64"/>
      </left>
      <right style="thin">
        <color indexed="8"/>
      </right>
      <top style="thin">
        <color indexed="64"/>
      </top>
      <bottom style="thin">
        <color indexed="64"/>
      </bottom>
      <diagonal/>
    </border>
    <border>
      <left style="medium">
        <color indexed="8"/>
      </left>
      <right style="thin">
        <color indexed="8"/>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8"/>
      </right>
      <top style="thin">
        <color indexed="64"/>
      </top>
      <bottom style="thin">
        <color indexed="64"/>
      </bottom>
      <diagonal/>
    </border>
    <border>
      <left style="medium">
        <color indexed="8"/>
      </left>
      <right/>
      <top style="thin">
        <color indexed="64"/>
      </top>
      <bottom style="thin">
        <color indexed="64"/>
      </bottom>
      <diagonal/>
    </border>
    <border>
      <left style="medium">
        <color indexed="64"/>
      </left>
      <right style="thin">
        <color indexed="8"/>
      </right>
      <top/>
      <bottom style="thin">
        <color indexed="64"/>
      </bottom>
      <diagonal/>
    </border>
    <border>
      <left style="medium">
        <color indexed="8"/>
      </left>
      <right style="thin">
        <color indexed="8"/>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8"/>
      </right>
      <top/>
      <bottom style="thin">
        <color indexed="64"/>
      </bottom>
      <diagonal/>
    </border>
  </borders>
  <cellStyleXfs count="47">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6"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2" fillId="10"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4" fillId="0" borderId="0" applyNumberFormat="0" applyFill="0" applyBorder="0" applyAlignment="0" applyProtection="0"/>
    <xf numFmtId="0" fontId="5" fillId="6" borderId="1" applyNumberFormat="0" applyAlignment="0" applyProtection="0"/>
    <xf numFmtId="0" fontId="3" fillId="8" borderId="0" applyNumberFormat="0" applyBorder="0" applyAlignment="0" applyProtection="0"/>
    <xf numFmtId="0" fontId="28" fillId="4" borderId="2" applyNumberFormat="0" applyAlignment="0" applyProtection="0"/>
    <xf numFmtId="0" fontId="6" fillId="0" borderId="3" applyNumberFormat="0" applyFill="0" applyAlignment="0" applyProtection="0"/>
    <xf numFmtId="0" fontId="9" fillId="15" borderId="0" applyNumberFormat="0" applyBorder="0" applyAlignment="0" applyProtection="0"/>
    <xf numFmtId="0" fontId="14" fillId="2" borderId="4" applyNumberFormat="0" applyAlignment="0" applyProtection="0"/>
    <xf numFmtId="0" fontId="16" fillId="0" borderId="0" applyNumberFormat="0" applyFill="0" applyBorder="0" applyAlignment="0" applyProtection="0"/>
    <xf numFmtId="38" fontId="28" fillId="0" borderId="0" applyFill="0" applyBorder="0" applyAlignment="0" applyProtection="0"/>
    <xf numFmtId="38" fontId="28" fillId="0" borderId="0" applyFill="0" applyBorder="0" applyAlignment="0" applyProtection="0"/>
    <xf numFmtId="0" fontId="11" fillId="0" borderId="5" applyNumberFormat="0" applyFill="0" applyAlignment="0" applyProtection="0"/>
    <xf numFmtId="0" fontId="12" fillId="0" borderId="6" applyNumberFormat="0" applyFill="0" applyAlignment="0" applyProtection="0"/>
    <xf numFmtId="0" fontId="13" fillId="0" borderId="7" applyNumberFormat="0" applyFill="0" applyAlignment="0" applyProtection="0"/>
    <xf numFmtId="0" fontId="13" fillId="0" borderId="0" applyNumberFormat="0" applyFill="0" applyBorder="0" applyAlignment="0" applyProtection="0"/>
    <xf numFmtId="0" fontId="17" fillId="0" borderId="8" applyNumberFormat="0" applyFill="0" applyAlignment="0" applyProtection="0"/>
    <xf numFmtId="0" fontId="8" fillId="2" borderId="9" applyNumberFormat="0" applyAlignment="0" applyProtection="0"/>
    <xf numFmtId="0" fontId="15" fillId="0" borderId="0" applyNumberFormat="0" applyFill="0" applyBorder="0" applyAlignment="0" applyProtection="0"/>
    <xf numFmtId="0" fontId="7" fillId="3" borderId="4" applyNumberFormat="0" applyAlignment="0" applyProtection="0"/>
    <xf numFmtId="0" fontId="28" fillId="0" borderId="0"/>
    <xf numFmtId="0" fontId="28" fillId="0" borderId="0"/>
    <xf numFmtId="0" fontId="10" fillId="16" borderId="0" applyNumberFormat="0" applyBorder="0" applyAlignment="0" applyProtection="0"/>
    <xf numFmtId="9" fontId="28" fillId="0" borderId="0" applyFont="0" applyFill="0" applyBorder="0" applyAlignment="0" applyProtection="0">
      <alignment vertical="center"/>
    </xf>
  </cellStyleXfs>
  <cellXfs count="695">
    <xf numFmtId="0" fontId="0" fillId="0" borderId="0" xfId="0"/>
    <xf numFmtId="0" fontId="18" fillId="0" borderId="0" xfId="0" applyFont="1" applyAlignment="1">
      <alignment vertical="center"/>
    </xf>
    <xf numFmtId="0" fontId="20" fillId="0" borderId="0" xfId="0" applyFont="1" applyAlignment="1">
      <alignment vertical="center"/>
    </xf>
    <xf numFmtId="177" fontId="18" fillId="0" borderId="0" xfId="0" applyNumberFormat="1" applyFont="1" applyAlignment="1">
      <alignment vertical="center"/>
    </xf>
    <xf numFmtId="0" fontId="20" fillId="0" borderId="0" xfId="0" applyFont="1" applyFill="1" applyAlignment="1">
      <alignment horizontal="right" vertical="center"/>
    </xf>
    <xf numFmtId="0" fontId="20" fillId="0" borderId="0" xfId="0" applyFont="1" applyBorder="1" applyAlignment="1">
      <alignment vertical="center"/>
    </xf>
    <xf numFmtId="182" fontId="18" fillId="0" borderId="0" xfId="0" applyNumberFormat="1" applyFont="1" applyAlignment="1">
      <alignment vertical="center"/>
    </xf>
    <xf numFmtId="183" fontId="20" fillId="0" borderId="0" xfId="44" applyNumberFormat="1" applyFont="1" applyFill="1" applyBorder="1" applyAlignment="1">
      <alignment horizontal="right" vertical="center"/>
    </xf>
    <xf numFmtId="183" fontId="20" fillId="0" borderId="10" xfId="44" applyNumberFormat="1" applyFont="1" applyFill="1" applyBorder="1" applyAlignment="1">
      <alignment horizontal="right" vertical="center"/>
    </xf>
    <xf numFmtId="185" fontId="18" fillId="0" borderId="0" xfId="0" applyNumberFormat="1" applyFont="1" applyAlignment="1">
      <alignment vertical="center"/>
    </xf>
    <xf numFmtId="0" fontId="0" fillId="0" borderId="0" xfId="0" applyFill="1"/>
    <xf numFmtId="0" fontId="0" fillId="0" borderId="0" xfId="0" applyFill="1" applyBorder="1"/>
    <xf numFmtId="0" fontId="20" fillId="0" borderId="12" xfId="0" applyFont="1" applyFill="1" applyBorder="1" applyAlignment="1">
      <alignment horizontal="center" vertical="center"/>
    </xf>
    <xf numFmtId="188" fontId="20" fillId="0" borderId="13" xfId="0" applyNumberFormat="1" applyFont="1" applyFill="1" applyBorder="1" applyAlignment="1">
      <alignment horizontal="center" vertical="center"/>
    </xf>
    <xf numFmtId="176" fontId="20" fillId="0" borderId="13" xfId="0" applyNumberFormat="1" applyFont="1" applyFill="1" applyBorder="1" applyAlignment="1">
      <alignment horizontal="center" vertical="center"/>
    </xf>
    <xf numFmtId="0" fontId="20" fillId="0" borderId="14" xfId="0" applyFont="1" applyFill="1" applyBorder="1" applyAlignment="1">
      <alignment horizontal="center" vertical="center"/>
    </xf>
    <xf numFmtId="0" fontId="20" fillId="0" borderId="17" xfId="0" applyFont="1" applyFill="1" applyBorder="1" applyAlignment="1">
      <alignment vertical="center"/>
    </xf>
    <xf numFmtId="0" fontId="20" fillId="0" borderId="0" xfId="0" applyFont="1" applyFill="1" applyAlignment="1">
      <alignment vertical="center"/>
    </xf>
    <xf numFmtId="188" fontId="20" fillId="0" borderId="0" xfId="0" applyNumberFormat="1" applyFont="1" applyFill="1" applyAlignment="1">
      <alignment vertical="center"/>
    </xf>
    <xf numFmtId="176" fontId="20" fillId="0" borderId="0" xfId="0" applyNumberFormat="1" applyFont="1" applyFill="1" applyAlignment="1">
      <alignment vertical="center"/>
    </xf>
    <xf numFmtId="180" fontId="21" fillId="0" borderId="0" xfId="0" applyNumberFormat="1" applyFont="1" applyFill="1" applyBorder="1" applyAlignment="1">
      <alignment horizontal="right" vertical="center" shrinkToFit="1"/>
    </xf>
    <xf numFmtId="180"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shrinkToFit="1"/>
    </xf>
    <xf numFmtId="190" fontId="20" fillId="0" borderId="0" xfId="0" applyNumberFormat="1" applyFont="1" applyFill="1" applyBorder="1" applyAlignment="1">
      <alignment horizontal="right" vertical="center" shrinkToFit="1"/>
    </xf>
    <xf numFmtId="38" fontId="20" fillId="0" borderId="18" xfId="33" applyFont="1" applyFill="1" applyBorder="1" applyAlignment="1" applyProtection="1">
      <alignment horizontal="right" vertical="center" shrinkToFit="1"/>
    </xf>
    <xf numFmtId="38" fontId="20" fillId="0" borderId="0" xfId="33" applyFont="1" applyFill="1" applyBorder="1" applyAlignment="1" applyProtection="1">
      <alignment horizontal="right" vertical="center" shrinkToFit="1"/>
    </xf>
    <xf numFmtId="196" fontId="20" fillId="0" borderId="0" xfId="0" applyNumberFormat="1" applyFont="1" applyFill="1" applyBorder="1" applyAlignment="1">
      <alignment horizontal="right" vertical="center" shrinkToFit="1"/>
    </xf>
    <xf numFmtId="183" fontId="20" fillId="0" borderId="0" xfId="0" applyNumberFormat="1" applyFont="1" applyFill="1" applyBorder="1" applyAlignment="1">
      <alignment horizontal="right" vertical="center"/>
    </xf>
    <xf numFmtId="180" fontId="20" fillId="0" borderId="0" xfId="0" applyNumberFormat="1" applyFont="1" applyFill="1" applyBorder="1" applyAlignment="1">
      <alignment horizontal="right" vertical="center"/>
    </xf>
    <xf numFmtId="181" fontId="21" fillId="0" borderId="0" xfId="0" applyNumberFormat="1" applyFont="1" applyFill="1" applyBorder="1" applyAlignment="1">
      <alignment vertical="center"/>
    </xf>
    <xf numFmtId="180" fontId="21" fillId="0" borderId="0" xfId="0" applyNumberFormat="1" applyFont="1" applyFill="1" applyBorder="1" applyAlignment="1">
      <alignment horizontal="right" vertical="center"/>
    </xf>
    <xf numFmtId="0" fontId="20" fillId="0" borderId="0" xfId="0" applyFont="1" applyFill="1"/>
    <xf numFmtId="0" fontId="21" fillId="0" borderId="13" xfId="0" applyFont="1" applyFill="1" applyBorder="1" applyAlignment="1">
      <alignment horizontal="center" vertical="center"/>
    </xf>
    <xf numFmtId="0" fontId="21" fillId="0" borderId="14" xfId="0" applyFont="1" applyFill="1" applyBorder="1" applyAlignment="1">
      <alignment horizontal="center" vertical="center"/>
    </xf>
    <xf numFmtId="177" fontId="20" fillId="0" borderId="0" xfId="0" applyNumberFormat="1" applyFont="1" applyFill="1" applyBorder="1" applyAlignment="1">
      <alignment vertical="center"/>
    </xf>
    <xf numFmtId="181" fontId="0" fillId="0" borderId="0" xfId="0" applyNumberFormat="1" applyFill="1"/>
    <xf numFmtId="184" fontId="20" fillId="0" borderId="0" xfId="0" applyNumberFormat="1" applyFont="1" applyFill="1" applyBorder="1" applyAlignment="1">
      <alignment horizontal="right" vertical="center"/>
    </xf>
    <xf numFmtId="0" fontId="20" fillId="0" borderId="21" xfId="0" applyFont="1" applyFill="1" applyBorder="1" applyAlignment="1">
      <alignment horizontal="justify" vertical="center" indent="1"/>
    </xf>
    <xf numFmtId="180" fontId="20" fillId="0" borderId="21" xfId="0" applyNumberFormat="1" applyFont="1" applyFill="1" applyBorder="1" applyAlignment="1">
      <alignment horizontal="right" vertical="center"/>
    </xf>
    <xf numFmtId="180" fontId="21" fillId="0" borderId="21" xfId="0" applyNumberFormat="1" applyFont="1" applyFill="1" applyBorder="1" applyAlignment="1">
      <alignment horizontal="right" vertical="center"/>
    </xf>
    <xf numFmtId="180" fontId="21" fillId="0" borderId="22" xfId="0" applyNumberFormat="1" applyFont="1" applyFill="1" applyBorder="1" applyAlignment="1">
      <alignment horizontal="right" vertical="center"/>
    </xf>
    <xf numFmtId="0" fontId="20" fillId="0" borderId="18" xfId="0" applyFont="1" applyFill="1" applyBorder="1" applyAlignment="1">
      <alignment horizontal="center" vertical="center"/>
    </xf>
    <xf numFmtId="181" fontId="20" fillId="0" borderId="0" xfId="0" applyNumberFormat="1" applyFont="1" applyFill="1" applyBorder="1" applyAlignment="1">
      <alignment horizontal="right" vertical="center" indent="1"/>
    </xf>
    <xf numFmtId="194" fontId="20" fillId="0" borderId="0" xfId="0" applyNumberFormat="1" applyFont="1" applyFill="1"/>
    <xf numFmtId="190" fontId="20" fillId="0" borderId="0" xfId="0" applyNumberFormat="1" applyFont="1" applyFill="1" applyAlignment="1">
      <alignment vertical="center"/>
    </xf>
    <xf numFmtId="198" fontId="20" fillId="0" borderId="0" xfId="0" applyNumberFormat="1" applyFont="1" applyFill="1" applyAlignment="1">
      <alignment vertical="center"/>
    </xf>
    <xf numFmtId="0" fontId="20" fillId="0" borderId="24" xfId="0" applyFont="1" applyFill="1" applyBorder="1" applyAlignment="1">
      <alignment vertical="center"/>
    </xf>
    <xf numFmtId="0" fontId="20" fillId="0" borderId="25" xfId="0" applyFont="1" applyFill="1" applyBorder="1" applyAlignment="1">
      <alignment horizontal="center" vertical="center"/>
    </xf>
    <xf numFmtId="0" fontId="20" fillId="0" borderId="26" xfId="0" applyFont="1" applyFill="1" applyBorder="1" applyAlignment="1">
      <alignment vertical="center"/>
    </xf>
    <xf numFmtId="196" fontId="20" fillId="0" borderId="0" xfId="0" applyNumberFormat="1" applyFont="1" applyFill="1" applyBorder="1" applyAlignment="1">
      <alignment horizontal="right" vertical="center" indent="2"/>
    </xf>
    <xf numFmtId="183" fontId="20" fillId="0" borderId="0" xfId="0" applyNumberFormat="1" applyFont="1" applyFill="1" applyBorder="1" applyAlignment="1">
      <alignment horizontal="right" vertical="center" indent="2"/>
    </xf>
    <xf numFmtId="183" fontId="20" fillId="0" borderId="0" xfId="33" applyNumberFormat="1" applyFont="1" applyFill="1" applyBorder="1" applyAlignment="1" applyProtection="1">
      <alignment vertical="center" shrinkToFit="1"/>
    </xf>
    <xf numFmtId="198" fontId="20" fillId="0" borderId="0" xfId="0" applyNumberFormat="1" applyFont="1" applyFill="1" applyBorder="1" applyAlignment="1">
      <alignment horizontal="right" vertical="center"/>
    </xf>
    <xf numFmtId="49" fontId="0" fillId="0" borderId="0" xfId="0" applyNumberFormat="1" applyFont="1" applyFill="1"/>
    <xf numFmtId="0" fontId="23" fillId="0" borderId="19" xfId="43" applyFont="1" applyFill="1" applyBorder="1"/>
    <xf numFmtId="0" fontId="23" fillId="0" borderId="19" xfId="43" applyFont="1" applyFill="1" applyBorder="1" applyAlignment="1">
      <alignment horizontal="center"/>
    </xf>
    <xf numFmtId="0" fontId="20" fillId="0" borderId="19" xfId="43" applyFont="1" applyFill="1" applyBorder="1" applyAlignment="1">
      <alignment horizontal="right" vertical="center"/>
    </xf>
    <xf numFmtId="196" fontId="20" fillId="0" borderId="19" xfId="43" applyNumberFormat="1" applyFont="1" applyFill="1" applyBorder="1" applyAlignment="1">
      <alignment vertical="center"/>
    </xf>
    <xf numFmtId="0" fontId="23" fillId="0" borderId="19" xfId="43" applyFont="1" applyFill="1" applyBorder="1" applyAlignment="1">
      <alignment horizontal="right"/>
    </xf>
    <xf numFmtId="202" fontId="20" fillId="0" borderId="0" xfId="0" applyNumberFormat="1" applyFont="1" applyFill="1" applyBorder="1" applyAlignment="1">
      <alignment horizontal="right" vertical="center"/>
    </xf>
    <xf numFmtId="181" fontId="20" fillId="0" borderId="19" xfId="43" applyNumberFormat="1" applyFont="1" applyFill="1" applyBorder="1" applyAlignment="1">
      <alignment vertical="center" shrinkToFit="1"/>
    </xf>
    <xf numFmtId="181" fontId="20" fillId="0" borderId="19" xfId="43" applyNumberFormat="1" applyFont="1" applyFill="1" applyBorder="1" applyAlignment="1">
      <alignment vertical="center"/>
    </xf>
    <xf numFmtId="196" fontId="20" fillId="0" borderId="19" xfId="43" applyNumberFormat="1" applyFont="1" applyFill="1" applyBorder="1" applyAlignment="1">
      <alignment horizontal="center"/>
    </xf>
    <xf numFmtId="196" fontId="20" fillId="0" borderId="19" xfId="43" applyNumberFormat="1" applyFont="1" applyFill="1" applyBorder="1" applyAlignment="1">
      <alignment horizontal="right"/>
    </xf>
    <xf numFmtId="0" fontId="23" fillId="0" borderId="0" xfId="0" applyFont="1" applyFill="1"/>
    <xf numFmtId="202" fontId="21" fillId="0" borderId="0" xfId="0" applyNumberFormat="1" applyFont="1" applyFill="1" applyBorder="1" applyAlignment="1">
      <alignment vertical="center"/>
    </xf>
    <xf numFmtId="0" fontId="27" fillId="0" borderId="0" xfId="0" applyFont="1" applyFill="1" applyBorder="1"/>
    <xf numFmtId="0" fontId="28" fillId="0" borderId="19" xfId="43" applyFill="1" applyBorder="1"/>
    <xf numFmtId="0" fontId="20" fillId="0" borderId="19" xfId="43" applyFont="1" applyFill="1" applyBorder="1" applyAlignment="1">
      <alignment horizontal="center" vertical="center"/>
    </xf>
    <xf numFmtId="0" fontId="20" fillId="0" borderId="19" xfId="43" applyFont="1" applyFill="1" applyBorder="1" applyAlignment="1">
      <alignment vertical="center"/>
    </xf>
    <xf numFmtId="196" fontId="20" fillId="0" borderId="19" xfId="43" applyNumberFormat="1" applyFont="1" applyFill="1" applyBorder="1" applyAlignment="1">
      <alignment horizontal="right" vertical="center"/>
    </xf>
    <xf numFmtId="199" fontId="20" fillId="0" borderId="0" xfId="0" applyNumberFormat="1" applyFont="1" applyFill="1"/>
    <xf numFmtId="0" fontId="0" fillId="0" borderId="19" xfId="43" applyFont="1" applyFill="1" applyBorder="1"/>
    <xf numFmtId="181" fontId="20" fillId="0" borderId="27" xfId="44" applyNumberFormat="1" applyFont="1" applyFill="1" applyBorder="1" applyAlignment="1">
      <alignment horizontal="right" vertical="center"/>
    </xf>
    <xf numFmtId="177" fontId="20" fillId="0" borderId="27" xfId="44" applyNumberFormat="1" applyFont="1" applyFill="1" applyBorder="1" applyAlignment="1">
      <alignment horizontal="right" vertical="center"/>
    </xf>
    <xf numFmtId="178" fontId="20" fillId="0" borderId="0" xfId="0" applyNumberFormat="1" applyFont="1" applyFill="1" applyBorder="1" applyAlignment="1">
      <alignment horizontal="right" vertical="center"/>
    </xf>
    <xf numFmtId="178"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distributed" vertical="center" shrinkToFit="1"/>
    </xf>
    <xf numFmtId="189" fontId="20" fillId="0" borderId="0" xfId="0" applyNumberFormat="1" applyFont="1" applyFill="1" applyAlignment="1">
      <alignment horizontal="right" vertical="center"/>
    </xf>
    <xf numFmtId="0" fontId="18" fillId="0" borderId="0" xfId="0" applyFont="1" applyFill="1" applyAlignment="1">
      <alignment horizontal="right"/>
    </xf>
    <xf numFmtId="0" fontId="24" fillId="0" borderId="28" xfId="0" applyFont="1" applyFill="1" applyBorder="1" applyAlignment="1">
      <alignment horizontal="distributed" vertical="center"/>
    </xf>
    <xf numFmtId="189" fontId="21" fillId="0" borderId="0" xfId="0" applyNumberFormat="1" applyFont="1" applyFill="1" applyBorder="1" applyAlignment="1">
      <alignment horizontal="right" vertical="center"/>
    </xf>
    <xf numFmtId="183" fontId="20" fillId="0" borderId="27" xfId="0" applyNumberFormat="1" applyFont="1" applyFill="1" applyBorder="1" applyAlignment="1">
      <alignment horizontal="right" vertical="center" shrinkToFit="1"/>
    </xf>
    <xf numFmtId="190" fontId="20" fillId="0" borderId="27" xfId="0" applyNumberFormat="1" applyFont="1" applyFill="1" applyBorder="1" applyAlignment="1">
      <alignment horizontal="right" vertical="center" shrinkToFit="1"/>
    </xf>
    <xf numFmtId="180" fontId="21" fillId="0" borderId="27" xfId="0" applyNumberFormat="1" applyFont="1" applyFill="1" applyBorder="1" applyAlignment="1">
      <alignment horizontal="right" vertical="center" shrinkToFit="1"/>
    </xf>
    <xf numFmtId="180" fontId="20" fillId="0" borderId="27" xfId="0" applyNumberFormat="1" applyFont="1" applyFill="1" applyBorder="1" applyAlignment="1">
      <alignment horizontal="right" vertical="center" shrinkToFit="1"/>
    </xf>
    <xf numFmtId="180" fontId="20" fillId="0" borderId="29" xfId="0" applyNumberFormat="1" applyFont="1" applyFill="1" applyBorder="1" applyAlignment="1">
      <alignment horizontal="right" vertical="center" shrinkToFit="1"/>
    </xf>
    <xf numFmtId="180" fontId="20" fillId="0" borderId="30" xfId="0" applyNumberFormat="1" applyFont="1" applyFill="1" applyBorder="1" applyAlignment="1">
      <alignment horizontal="right" vertical="center" shrinkToFit="1"/>
    </xf>
    <xf numFmtId="196" fontId="20" fillId="0" borderId="0" xfId="0" applyNumberFormat="1" applyFont="1" applyFill="1" applyBorder="1" applyAlignment="1">
      <alignment horizontal="right" vertical="center"/>
    </xf>
    <xf numFmtId="181" fontId="21" fillId="0" borderId="0" xfId="0" applyNumberFormat="1" applyFont="1" applyFill="1" applyBorder="1" applyAlignment="1">
      <alignment horizontal="right" vertical="center"/>
    </xf>
    <xf numFmtId="181" fontId="20" fillId="0" borderId="0" xfId="0" applyNumberFormat="1" applyFont="1" applyFill="1" applyBorder="1" applyAlignment="1">
      <alignment horizontal="right" vertical="center"/>
    </xf>
    <xf numFmtId="0" fontId="20" fillId="0" borderId="32" xfId="0" applyFont="1" applyFill="1" applyBorder="1" applyAlignment="1">
      <alignment horizontal="center" vertical="center"/>
    </xf>
    <xf numFmtId="0" fontId="20" fillId="0" borderId="27"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29" xfId="0" applyFont="1" applyFill="1" applyBorder="1" applyAlignment="1">
      <alignment horizontal="center" vertical="center"/>
    </xf>
    <xf numFmtId="177" fontId="20" fillId="0" borderId="18" xfId="0" applyNumberFormat="1" applyFont="1" applyFill="1" applyBorder="1" applyAlignment="1">
      <alignment horizontal="right" vertical="center"/>
    </xf>
    <xf numFmtId="177" fontId="20" fillId="0" borderId="27" xfId="0" applyNumberFormat="1" applyFont="1" applyFill="1" applyBorder="1" applyAlignment="1">
      <alignment horizontal="right" vertical="center"/>
    </xf>
    <xf numFmtId="177" fontId="20" fillId="0" borderId="18" xfId="33" applyNumberFormat="1" applyFont="1" applyFill="1" applyBorder="1" applyAlignment="1" applyProtection="1">
      <alignment horizontal="right" vertical="center"/>
    </xf>
    <xf numFmtId="177" fontId="21" fillId="0" borderId="35" xfId="0" applyNumberFormat="1" applyFont="1" applyFill="1" applyBorder="1" applyAlignment="1">
      <alignment horizontal="right" vertical="center"/>
    </xf>
    <xf numFmtId="177" fontId="21" fillId="0" borderId="30" xfId="0" applyNumberFormat="1" applyFont="1" applyFill="1" applyBorder="1" applyAlignment="1">
      <alignment horizontal="right" vertical="center"/>
    </xf>
    <xf numFmtId="0" fontId="20" fillId="0" borderId="31" xfId="0" applyFont="1" applyFill="1" applyBorder="1" applyAlignment="1">
      <alignment horizontal="justify" vertical="center"/>
    </xf>
    <xf numFmtId="0" fontId="20" fillId="0" borderId="36" xfId="0" applyFont="1" applyFill="1" applyBorder="1" applyAlignment="1">
      <alignment horizontal="justify" vertical="center" indent="1"/>
    </xf>
    <xf numFmtId="183" fontId="20" fillId="0" borderId="0" xfId="33" applyNumberFormat="1" applyFont="1" applyFill="1" applyBorder="1" applyAlignment="1" applyProtection="1">
      <alignment horizontal="right" vertical="center"/>
    </xf>
    <xf numFmtId="180" fontId="20" fillId="0" borderId="38" xfId="0" applyNumberFormat="1" applyFont="1" applyFill="1" applyBorder="1" applyAlignment="1">
      <alignment horizontal="right" vertical="center"/>
    </xf>
    <xf numFmtId="0" fontId="20" fillId="0" borderId="15" xfId="0" applyFont="1" applyFill="1" applyBorder="1" applyAlignment="1">
      <alignment vertical="center"/>
    </xf>
    <xf numFmtId="0" fontId="20" fillId="0" borderId="11" xfId="0" applyFont="1" applyFill="1" applyBorder="1" applyAlignment="1">
      <alignment horizontal="center" vertical="center" shrinkToFit="1"/>
    </xf>
    <xf numFmtId="0" fontId="20" fillId="0" borderId="0" xfId="0" applyFont="1" applyFill="1" applyBorder="1" applyAlignment="1">
      <alignment horizontal="distributed" vertical="center" indent="1"/>
    </xf>
    <xf numFmtId="0" fontId="20" fillId="0" borderId="15" xfId="0" applyFont="1" applyFill="1" applyBorder="1" applyAlignment="1">
      <alignment horizontal="distributed"/>
    </xf>
    <xf numFmtId="198" fontId="21" fillId="0" borderId="0" xfId="0" applyNumberFormat="1" applyFont="1" applyFill="1" applyBorder="1" applyAlignment="1">
      <alignment horizontal="right" vertical="center"/>
    </xf>
    <xf numFmtId="177" fontId="20" fillId="0" borderId="18" xfId="0" applyNumberFormat="1" applyFont="1" applyFill="1" applyBorder="1" applyAlignment="1">
      <alignment vertical="center"/>
    </xf>
    <xf numFmtId="177" fontId="20" fillId="0" borderId="27" xfId="0" applyNumberFormat="1" applyFont="1" applyFill="1" applyBorder="1" applyAlignment="1">
      <alignment vertical="center"/>
    </xf>
    <xf numFmtId="177" fontId="21" fillId="0" borderId="18" xfId="0" applyNumberFormat="1" applyFont="1" applyFill="1" applyBorder="1" applyAlignment="1">
      <alignment vertical="center"/>
    </xf>
    <xf numFmtId="177" fontId="21" fillId="0" borderId="0" xfId="0" applyNumberFormat="1" applyFont="1" applyFill="1" applyBorder="1" applyAlignment="1">
      <alignment vertical="center"/>
    </xf>
    <xf numFmtId="177" fontId="21" fillId="0" borderId="27" xfId="0" applyNumberFormat="1" applyFont="1" applyFill="1" applyBorder="1" applyAlignment="1">
      <alignment vertical="center"/>
    </xf>
    <xf numFmtId="200" fontId="20" fillId="0" borderId="0" xfId="0" applyNumberFormat="1" applyFont="1" applyFill="1" applyBorder="1" applyAlignment="1">
      <alignment horizontal="right" vertical="center" indent="1"/>
    </xf>
    <xf numFmtId="201" fontId="20" fillId="0" borderId="0" xfId="33" applyNumberFormat="1" applyFont="1" applyFill="1" applyBorder="1" applyAlignment="1" applyProtection="1">
      <alignment horizontal="right" vertical="center" shrinkToFit="1"/>
    </xf>
    <xf numFmtId="195" fontId="21" fillId="0" borderId="0" xfId="33" applyNumberFormat="1" applyFont="1" applyFill="1" applyBorder="1" applyAlignment="1" applyProtection="1">
      <alignment horizontal="right" vertical="center" shrinkToFit="1"/>
    </xf>
    <xf numFmtId="177" fontId="20" fillId="0" borderId="0" xfId="33" applyNumberFormat="1" applyFont="1" applyFill="1" applyBorder="1" applyAlignment="1" applyProtection="1">
      <alignment horizontal="right" vertical="center" shrinkToFit="1"/>
    </xf>
    <xf numFmtId="177" fontId="21" fillId="0" borderId="0" xfId="33" applyNumberFormat="1" applyFont="1" applyFill="1" applyBorder="1" applyAlignment="1" applyProtection="1">
      <alignment horizontal="right" vertical="center" shrinkToFit="1"/>
    </xf>
    <xf numFmtId="181" fontId="20" fillId="0" borderId="18" xfId="33" applyNumberFormat="1" applyFont="1" applyFill="1" applyBorder="1" applyAlignment="1" applyProtection="1">
      <alignment horizontal="right" vertical="center"/>
    </xf>
    <xf numFmtId="181" fontId="20" fillId="0" borderId="0" xfId="33" applyNumberFormat="1" applyFont="1" applyFill="1" applyBorder="1" applyAlignment="1" applyProtection="1">
      <alignment horizontal="right" vertical="center"/>
    </xf>
    <xf numFmtId="0" fontId="20" fillId="0" borderId="28" xfId="0" applyFont="1" applyFill="1" applyBorder="1" applyAlignment="1">
      <alignment horizontal="right" vertical="center"/>
    </xf>
    <xf numFmtId="180" fontId="20" fillId="0" borderId="21" xfId="0" applyNumberFormat="1" applyFont="1" applyFill="1" applyBorder="1" applyAlignment="1">
      <alignment vertical="center"/>
    </xf>
    <xf numFmtId="188" fontId="20" fillId="0" borderId="21" xfId="0" applyNumberFormat="1" applyFont="1" applyFill="1" applyBorder="1" applyAlignment="1">
      <alignment vertical="center"/>
    </xf>
    <xf numFmtId="190" fontId="20" fillId="0" borderId="21" xfId="0" applyNumberFormat="1" applyFont="1" applyFill="1" applyBorder="1" applyAlignment="1">
      <alignment vertical="center"/>
    </xf>
    <xf numFmtId="188" fontId="20" fillId="0" borderId="0" xfId="0" applyNumberFormat="1" applyFont="1" applyFill="1" applyBorder="1" applyAlignment="1">
      <alignment vertical="center"/>
    </xf>
    <xf numFmtId="176" fontId="20" fillId="0" borderId="0" xfId="0" applyNumberFormat="1" applyFont="1" applyFill="1" applyBorder="1" applyAlignment="1">
      <alignment vertical="center"/>
    </xf>
    <xf numFmtId="0" fontId="20" fillId="0" borderId="16" xfId="0" applyFont="1" applyFill="1" applyBorder="1" applyAlignment="1">
      <alignment vertical="center"/>
    </xf>
    <xf numFmtId="190" fontId="20" fillId="0" borderId="22" xfId="0" applyNumberFormat="1" applyFont="1" applyFill="1" applyBorder="1" applyAlignment="1">
      <alignment horizontal="right" vertical="center"/>
    </xf>
    <xf numFmtId="0" fontId="20" fillId="0" borderId="39" xfId="0" applyFont="1" applyFill="1" applyBorder="1" applyAlignment="1">
      <alignment horizontal="center" vertical="center"/>
    </xf>
    <xf numFmtId="181" fontId="20" fillId="0" borderId="40" xfId="0" applyNumberFormat="1" applyFont="1" applyFill="1" applyBorder="1" applyAlignment="1">
      <alignment horizontal="right" vertical="center"/>
    </xf>
    <xf numFmtId="181" fontId="21" fillId="0" borderId="10" xfId="0" applyNumberFormat="1" applyFont="1" applyFill="1" applyBorder="1" applyAlignment="1">
      <alignment horizontal="right" vertical="center"/>
    </xf>
    <xf numFmtId="0" fontId="20" fillId="0" borderId="10" xfId="0" applyFont="1" applyFill="1" applyBorder="1" applyAlignment="1">
      <alignment horizontal="right" vertical="center"/>
    </xf>
    <xf numFmtId="184" fontId="20" fillId="0" borderId="0" xfId="33" applyNumberFormat="1" applyFont="1" applyFill="1" applyBorder="1" applyAlignment="1" applyProtection="1">
      <alignment horizontal="right" vertical="center"/>
    </xf>
    <xf numFmtId="198" fontId="21" fillId="0" borderId="10" xfId="0" applyNumberFormat="1" applyFont="1" applyFill="1" applyBorder="1" applyAlignment="1">
      <alignment horizontal="right" vertical="center"/>
    </xf>
    <xf numFmtId="198" fontId="20" fillId="0" borderId="40" xfId="0" applyNumberFormat="1" applyFont="1" applyFill="1" applyBorder="1" applyAlignment="1">
      <alignment horizontal="right" vertical="center"/>
    </xf>
    <xf numFmtId="187" fontId="20" fillId="0" borderId="0" xfId="0" applyNumberFormat="1" applyFont="1" applyFill="1" applyBorder="1" applyAlignment="1">
      <alignment horizontal="right" vertical="center"/>
    </xf>
    <xf numFmtId="178" fontId="20" fillId="0" borderId="0" xfId="0" applyNumberFormat="1" applyFont="1" applyFill="1" applyBorder="1" applyAlignment="1">
      <alignment horizontal="right" vertical="center" indent="1"/>
    </xf>
    <xf numFmtId="177" fontId="21" fillId="0" borderId="35" xfId="0" applyNumberFormat="1" applyFont="1" applyFill="1" applyBorder="1" applyAlignment="1">
      <alignment vertical="center"/>
    </xf>
    <xf numFmtId="177" fontId="21" fillId="0" borderId="29" xfId="0" applyNumberFormat="1" applyFont="1" applyFill="1" applyBorder="1" applyAlignment="1">
      <alignment vertical="center"/>
    </xf>
    <xf numFmtId="189" fontId="20" fillId="0" borderId="0" xfId="0" applyNumberFormat="1" applyFont="1" applyFill="1" applyBorder="1" applyAlignment="1">
      <alignment vertical="center"/>
    </xf>
    <xf numFmtId="178" fontId="20" fillId="0" borderId="0" xfId="0" applyNumberFormat="1" applyFont="1" applyFill="1" applyBorder="1" applyAlignment="1">
      <alignment vertical="center"/>
    </xf>
    <xf numFmtId="176" fontId="18" fillId="0" borderId="0" xfId="0" applyNumberFormat="1" applyFont="1" applyFill="1" applyAlignment="1">
      <alignment vertical="center"/>
    </xf>
    <xf numFmtId="176" fontId="20" fillId="0" borderId="29" xfId="0" applyNumberFormat="1" applyFont="1" applyFill="1" applyBorder="1" applyAlignment="1">
      <alignment horizontal="right" vertical="center"/>
    </xf>
    <xf numFmtId="176" fontId="20" fillId="0" borderId="0" xfId="0" applyNumberFormat="1" applyFont="1" applyFill="1" applyBorder="1" applyAlignment="1">
      <alignment horizontal="right" vertical="center"/>
    </xf>
    <xf numFmtId="180" fontId="21" fillId="0" borderId="0" xfId="44" applyNumberFormat="1" applyFont="1" applyFill="1" applyBorder="1" applyAlignment="1">
      <alignment horizontal="right" vertical="center"/>
    </xf>
    <xf numFmtId="0" fontId="20" fillId="0" borderId="41" xfId="0" applyFont="1" applyFill="1" applyBorder="1" applyAlignment="1">
      <alignment horizontal="center" vertical="center"/>
    </xf>
    <xf numFmtId="180" fontId="20" fillId="0" borderId="29" xfId="0" applyNumberFormat="1" applyFont="1" applyFill="1" applyBorder="1" applyAlignment="1">
      <alignment horizontal="right" vertical="center"/>
    </xf>
    <xf numFmtId="180" fontId="20" fillId="0" borderId="30" xfId="0" applyNumberFormat="1" applyFont="1" applyFill="1" applyBorder="1" applyAlignment="1">
      <alignment horizontal="right" vertical="center" indent="1"/>
    </xf>
    <xf numFmtId="197" fontId="20" fillId="0" borderId="27" xfId="0" applyNumberFormat="1" applyFont="1" applyFill="1" applyBorder="1" applyAlignment="1">
      <alignment horizontal="right" vertical="center"/>
    </xf>
    <xf numFmtId="180" fontId="20" fillId="0" borderId="27" xfId="0" applyNumberFormat="1" applyFont="1" applyFill="1" applyBorder="1" applyAlignment="1">
      <alignment horizontal="right" vertical="center"/>
    </xf>
    <xf numFmtId="180" fontId="21" fillId="0" borderId="27" xfId="0" applyNumberFormat="1" applyFont="1" applyFill="1" applyBorder="1" applyAlignment="1">
      <alignment horizontal="right" vertical="center"/>
    </xf>
    <xf numFmtId="0" fontId="20" fillId="0" borderId="31" xfId="0" applyFont="1" applyFill="1" applyBorder="1" applyAlignment="1">
      <alignment vertical="center"/>
    </xf>
    <xf numFmtId="177" fontId="20" fillId="0" borderId="40" xfId="0" applyNumberFormat="1" applyFont="1" applyFill="1" applyBorder="1" applyAlignment="1">
      <alignment vertical="center"/>
    </xf>
    <xf numFmtId="0" fontId="20" fillId="0" borderId="42" xfId="0" applyFont="1" applyFill="1" applyBorder="1" applyAlignment="1">
      <alignment horizontal="center" vertical="center"/>
    </xf>
    <xf numFmtId="181" fontId="20" fillId="0" borderId="13" xfId="33" applyNumberFormat="1" applyFont="1" applyFill="1" applyBorder="1" applyAlignment="1" applyProtection="1">
      <alignment horizontal="right" vertical="center"/>
    </xf>
    <xf numFmtId="183" fontId="20" fillId="0" borderId="13" xfId="33" applyNumberFormat="1" applyFont="1" applyFill="1" applyBorder="1" applyAlignment="1" applyProtection="1">
      <alignment vertical="center" shrinkToFit="1"/>
    </xf>
    <xf numFmtId="183" fontId="20" fillId="0" borderId="13" xfId="33" applyNumberFormat="1" applyFont="1" applyFill="1" applyBorder="1" applyAlignment="1" applyProtection="1">
      <alignment vertical="center"/>
    </xf>
    <xf numFmtId="183" fontId="20" fillId="0" borderId="0" xfId="33" applyNumberFormat="1" applyFont="1" applyFill="1" applyBorder="1" applyAlignment="1" applyProtection="1">
      <alignment vertical="center"/>
    </xf>
    <xf numFmtId="177" fontId="21" fillId="0" borderId="0" xfId="0" applyNumberFormat="1" applyFont="1" applyFill="1" applyBorder="1" applyAlignment="1">
      <alignment horizontal="right" vertical="center"/>
    </xf>
    <xf numFmtId="183" fontId="20" fillId="0" borderId="13" xfId="33" applyNumberFormat="1" applyFont="1" applyFill="1" applyBorder="1" applyAlignment="1" applyProtection="1">
      <alignment horizontal="right" vertical="center"/>
    </xf>
    <xf numFmtId="195" fontId="20" fillId="0" borderId="13" xfId="33" applyNumberFormat="1" applyFont="1" applyFill="1" applyBorder="1" applyAlignment="1" applyProtection="1">
      <alignment horizontal="right" vertical="center"/>
    </xf>
    <xf numFmtId="0" fontId="20" fillId="0" borderId="43" xfId="0" applyFont="1" applyFill="1" applyBorder="1" applyAlignment="1">
      <alignment horizontal="center" vertical="center"/>
    </xf>
    <xf numFmtId="201" fontId="20" fillId="0" borderId="40" xfId="33" applyNumberFormat="1" applyFont="1" applyFill="1" applyBorder="1" applyAlignment="1" applyProtection="1">
      <alignment horizontal="right" vertical="center" shrinkToFit="1"/>
    </xf>
    <xf numFmtId="178" fontId="20" fillId="0" borderId="40" xfId="0" applyNumberFormat="1" applyFont="1" applyFill="1" applyBorder="1" applyAlignment="1">
      <alignment horizontal="right" vertical="center"/>
    </xf>
    <xf numFmtId="181" fontId="20" fillId="0" borderId="40" xfId="0" applyNumberFormat="1" applyFont="1" applyFill="1" applyBorder="1" applyAlignment="1">
      <alignment horizontal="right" vertical="center" indent="1"/>
    </xf>
    <xf numFmtId="183" fontId="20" fillId="0" borderId="40" xfId="33" applyNumberFormat="1" applyFont="1" applyFill="1" applyBorder="1" applyAlignment="1" applyProtection="1">
      <alignment horizontal="right" vertical="center"/>
    </xf>
    <xf numFmtId="183" fontId="20" fillId="0" borderId="12" xfId="33" applyNumberFormat="1" applyFont="1" applyFill="1" applyBorder="1" applyAlignment="1" applyProtection="1">
      <alignment vertical="center" shrinkToFit="1"/>
    </xf>
    <xf numFmtId="183" fontId="20" fillId="0" borderId="18" xfId="33" applyNumberFormat="1" applyFont="1" applyFill="1" applyBorder="1" applyAlignment="1" applyProtection="1">
      <alignment vertical="center" shrinkToFit="1"/>
    </xf>
    <xf numFmtId="177" fontId="20" fillId="0" borderId="0" xfId="33" applyNumberFormat="1" applyFont="1" applyFill="1" applyBorder="1" applyAlignment="1" applyProtection="1">
      <alignment vertical="center"/>
    </xf>
    <xf numFmtId="192" fontId="20" fillId="0" borderId="0" xfId="0" applyNumberFormat="1" applyFont="1" applyFill="1" applyBorder="1" applyAlignment="1">
      <alignment horizontal="right" vertical="center"/>
    </xf>
    <xf numFmtId="192" fontId="21" fillId="0" borderId="0" xfId="0" applyNumberFormat="1" applyFont="1" applyFill="1" applyBorder="1" applyAlignment="1">
      <alignment horizontal="right" vertical="center"/>
    </xf>
    <xf numFmtId="205" fontId="21" fillId="0" borderId="0" xfId="44" applyNumberFormat="1" applyFont="1" applyFill="1" applyBorder="1" applyAlignment="1">
      <alignment horizontal="right" vertical="center"/>
    </xf>
    <xf numFmtId="205" fontId="20" fillId="0" borderId="0" xfId="44" applyNumberFormat="1" applyFont="1" applyFill="1" applyBorder="1" applyAlignment="1">
      <alignment horizontal="right" vertical="center"/>
    </xf>
    <xf numFmtId="205" fontId="20" fillId="0" borderId="0" xfId="44" applyNumberFormat="1" applyFont="1" applyFill="1" applyBorder="1" applyAlignment="1">
      <alignment horizontal="right" vertical="center" shrinkToFit="1"/>
    </xf>
    <xf numFmtId="180" fontId="20" fillId="0" borderId="0" xfId="44" applyNumberFormat="1" applyFont="1" applyFill="1" applyBorder="1" applyAlignment="1">
      <alignment horizontal="right" vertical="center" shrinkToFit="1"/>
    </xf>
    <xf numFmtId="0" fontId="30" fillId="0" borderId="0" xfId="0" applyFont="1" applyFill="1" applyAlignment="1">
      <alignment horizontal="right" vertical="center"/>
    </xf>
    <xf numFmtId="0" fontId="23" fillId="0" borderId="19" xfId="0" applyFont="1" applyFill="1" applyBorder="1" applyAlignment="1">
      <alignment horizontal="right" vertical="center"/>
    </xf>
    <xf numFmtId="178" fontId="20" fillId="0" borderId="19" xfId="43" applyNumberFormat="1" applyFont="1" applyFill="1" applyBorder="1" applyAlignment="1">
      <alignment vertical="center"/>
    </xf>
    <xf numFmtId="178" fontId="20" fillId="0" borderId="19" xfId="43" applyNumberFormat="1" applyFont="1" applyFill="1" applyBorder="1" applyAlignment="1">
      <alignment vertical="top"/>
    </xf>
    <xf numFmtId="178" fontId="20" fillId="0" borderId="19" xfId="0" applyNumberFormat="1" applyFont="1" applyFill="1" applyBorder="1" applyAlignment="1">
      <alignment horizontal="right" vertical="center"/>
    </xf>
    <xf numFmtId="0" fontId="18" fillId="0" borderId="0" xfId="0" applyFont="1" applyFill="1" applyAlignment="1">
      <alignment vertical="center"/>
    </xf>
    <xf numFmtId="177" fontId="18" fillId="0" borderId="0" xfId="0" applyNumberFormat="1" applyFont="1" applyFill="1" applyAlignment="1">
      <alignment vertical="center"/>
    </xf>
    <xf numFmtId="0" fontId="18" fillId="0" borderId="33" xfId="0" applyFont="1" applyFill="1" applyBorder="1" applyAlignment="1">
      <alignment vertical="center"/>
    </xf>
    <xf numFmtId="0" fontId="30" fillId="0" borderId="11" xfId="0" applyFont="1" applyFill="1" applyBorder="1" applyAlignment="1">
      <alignment horizontal="center" vertical="center"/>
    </xf>
    <xf numFmtId="176" fontId="20" fillId="0" borderId="11" xfId="0" applyNumberFormat="1" applyFont="1" applyFill="1" applyBorder="1" applyAlignment="1">
      <alignment horizontal="center" vertical="center"/>
    </xf>
    <xf numFmtId="0" fontId="20" fillId="0" borderId="33" xfId="0" applyFont="1" applyFill="1" applyBorder="1" applyAlignment="1">
      <alignment vertical="center"/>
    </xf>
    <xf numFmtId="0" fontId="18" fillId="0" borderId="34" xfId="0" applyFont="1" applyFill="1" applyBorder="1" applyAlignment="1">
      <alignment vertical="center"/>
    </xf>
    <xf numFmtId="0" fontId="20" fillId="0" borderId="49" xfId="0" applyFont="1" applyFill="1" applyBorder="1" applyAlignment="1">
      <alignment vertical="center"/>
    </xf>
    <xf numFmtId="186" fontId="20" fillId="0" borderId="29" xfId="0" applyNumberFormat="1" applyFont="1" applyFill="1" applyBorder="1" applyAlignment="1">
      <alignment horizontal="right" vertical="center"/>
    </xf>
    <xf numFmtId="0" fontId="18" fillId="0" borderId="29" xfId="0" applyFont="1" applyFill="1" applyBorder="1" applyAlignment="1">
      <alignment horizontal="right" vertical="center"/>
    </xf>
    <xf numFmtId="187" fontId="20" fillId="0" borderId="29" xfId="0" applyNumberFormat="1" applyFont="1" applyFill="1" applyBorder="1" applyAlignment="1">
      <alignment horizontal="right" vertical="center"/>
    </xf>
    <xf numFmtId="177" fontId="20" fillId="0" borderId="29" xfId="0" applyNumberFormat="1" applyFont="1" applyFill="1" applyBorder="1" applyAlignment="1">
      <alignment horizontal="right" vertical="center"/>
    </xf>
    <xf numFmtId="177" fontId="20" fillId="0" borderId="30" xfId="0" applyNumberFormat="1" applyFont="1" applyFill="1" applyBorder="1" applyAlignment="1">
      <alignment horizontal="right" vertical="center" indent="1"/>
    </xf>
    <xf numFmtId="186" fontId="20" fillId="0" borderId="0" xfId="0" applyNumberFormat="1" applyFont="1" applyFill="1" applyBorder="1" applyAlignment="1">
      <alignment horizontal="right" vertical="center"/>
    </xf>
    <xf numFmtId="0" fontId="18" fillId="0" borderId="0" xfId="0" applyFont="1" applyFill="1"/>
    <xf numFmtId="0" fontId="18" fillId="0" borderId="50" xfId="0" applyFont="1" applyFill="1" applyBorder="1"/>
    <xf numFmtId="0" fontId="20" fillId="0" borderId="51" xfId="0" applyFont="1" applyFill="1" applyBorder="1" applyAlignment="1">
      <alignment horizontal="center" vertical="center"/>
    </xf>
    <xf numFmtId="0" fontId="20" fillId="0" borderId="23"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52" xfId="0" applyFont="1" applyFill="1" applyBorder="1" applyAlignment="1">
      <alignment horizontal="center" vertical="center"/>
    </xf>
    <xf numFmtId="0" fontId="20" fillId="0" borderId="53"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Fill="1"/>
    <xf numFmtId="0" fontId="18" fillId="0" borderId="15" xfId="0" applyFont="1" applyFill="1" applyBorder="1"/>
    <xf numFmtId="0" fontId="20" fillId="0" borderId="28" xfId="0" applyFont="1" applyFill="1" applyBorder="1" applyAlignment="1">
      <alignment vertical="center"/>
    </xf>
    <xf numFmtId="0" fontId="18" fillId="0" borderId="16" xfId="0" applyFont="1" applyFill="1" applyBorder="1"/>
    <xf numFmtId="0" fontId="18" fillId="0" borderId="17" xfId="0" applyFont="1" applyFill="1" applyBorder="1"/>
    <xf numFmtId="206" fontId="20" fillId="0" borderId="21" xfId="0" applyNumberFormat="1" applyFont="1" applyFill="1" applyBorder="1" applyAlignment="1">
      <alignment horizontal="right" vertical="center"/>
    </xf>
    <xf numFmtId="0" fontId="18" fillId="0" borderId="22" xfId="0" applyFont="1" applyFill="1" applyBorder="1"/>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30" fillId="0" borderId="57" xfId="0" applyFont="1" applyFill="1" applyBorder="1" applyAlignment="1">
      <alignment horizontal="center" vertical="center"/>
    </xf>
    <xf numFmtId="189" fontId="21" fillId="0" borderId="27" xfId="0" applyNumberFormat="1" applyFont="1" applyFill="1" applyBorder="1" applyAlignment="1">
      <alignment horizontal="right" vertical="center"/>
    </xf>
    <xf numFmtId="0" fontId="20" fillId="0" borderId="29" xfId="0" applyFont="1" applyFill="1" applyBorder="1" applyAlignment="1">
      <alignment vertical="center"/>
    </xf>
    <xf numFmtId="180" fontId="20" fillId="0" borderId="30" xfId="0" applyNumberFormat="1" applyFont="1" applyFill="1" applyBorder="1" applyAlignment="1">
      <alignment horizontal="right" vertical="center"/>
    </xf>
    <xf numFmtId="0" fontId="20" fillId="0" borderId="57" xfId="0" applyFont="1" applyFill="1" applyBorder="1" applyAlignment="1">
      <alignment horizontal="center" vertical="center"/>
    </xf>
    <xf numFmtId="0" fontId="21" fillId="0" borderId="41" xfId="0" applyFont="1" applyFill="1" applyBorder="1" applyAlignment="1">
      <alignment horizontal="center" vertical="center"/>
    </xf>
    <xf numFmtId="180" fontId="21" fillId="0" borderId="27" xfId="44" applyNumberFormat="1" applyFont="1" applyFill="1" applyBorder="1" applyAlignment="1">
      <alignment horizontal="right" vertical="center"/>
    </xf>
    <xf numFmtId="209" fontId="20" fillId="0" borderId="0" xfId="44" applyNumberFormat="1" applyFont="1" applyFill="1" applyBorder="1" applyAlignment="1">
      <alignment horizontal="right" vertical="center" shrinkToFit="1"/>
    </xf>
    <xf numFmtId="209" fontId="20" fillId="0" borderId="0" xfId="44" applyNumberFormat="1" applyFont="1" applyFill="1" applyBorder="1" applyAlignment="1">
      <alignment horizontal="right" vertical="center"/>
    </xf>
    <xf numFmtId="0" fontId="20" fillId="0" borderId="34" xfId="0" applyFont="1" applyFill="1" applyBorder="1" applyAlignment="1">
      <alignment vertical="center"/>
    </xf>
    <xf numFmtId="0" fontId="20" fillId="0" borderId="58" xfId="0" applyFont="1" applyFill="1" applyBorder="1" applyAlignment="1">
      <alignment horizontal="justify" vertical="center"/>
    </xf>
    <xf numFmtId="0" fontId="20" fillId="0" borderId="55" xfId="0" applyFont="1" applyFill="1" applyBorder="1" applyAlignment="1">
      <alignment vertical="center"/>
    </xf>
    <xf numFmtId="0" fontId="20" fillId="0" borderId="56" xfId="0" applyFont="1" applyFill="1" applyBorder="1" applyAlignment="1">
      <alignment vertical="center"/>
    </xf>
    <xf numFmtId="0" fontId="20" fillId="0" borderId="59" xfId="0" applyFont="1" applyFill="1" applyBorder="1" applyAlignment="1">
      <alignment vertical="center"/>
    </xf>
    <xf numFmtId="0" fontId="20" fillId="0" borderId="60" xfId="0" applyFont="1" applyFill="1" applyBorder="1" applyAlignment="1">
      <alignment vertical="center"/>
    </xf>
    <xf numFmtId="0" fontId="20" fillId="0" borderId="32" xfId="0" applyFont="1" applyFill="1" applyBorder="1" applyAlignment="1">
      <alignment horizontal="center" vertical="center" shrinkToFit="1"/>
    </xf>
    <xf numFmtId="0" fontId="20" fillId="0" borderId="61" xfId="0" applyFont="1" applyFill="1" applyBorder="1" applyAlignment="1">
      <alignment vertical="center"/>
    </xf>
    <xf numFmtId="0" fontId="20" fillId="0" borderId="13" xfId="0" applyFont="1" applyFill="1" applyBorder="1" applyAlignment="1">
      <alignment vertical="center" shrinkToFit="1"/>
    </xf>
    <xf numFmtId="0" fontId="20" fillId="0" borderId="41" xfId="0" applyFont="1" applyFill="1" applyBorder="1" applyAlignment="1">
      <alignment vertical="center" shrinkToFit="1"/>
    </xf>
    <xf numFmtId="38" fontId="20" fillId="0" borderId="0" xfId="0" applyNumberFormat="1" applyFont="1" applyFill="1" applyAlignment="1">
      <alignment vertical="center"/>
    </xf>
    <xf numFmtId="3" fontId="20" fillId="0" borderId="0" xfId="0" applyNumberFormat="1" applyFont="1" applyFill="1" applyAlignment="1">
      <alignment vertical="center"/>
    </xf>
    <xf numFmtId="196" fontId="20" fillId="0" borderId="0" xfId="0" applyNumberFormat="1" applyFont="1" applyFill="1" applyAlignment="1">
      <alignment vertical="center"/>
    </xf>
    <xf numFmtId="0" fontId="20" fillId="0" borderId="0" xfId="0" applyFont="1" applyFill="1" applyBorder="1" applyAlignment="1">
      <alignment horizontal="justify" vertical="center"/>
    </xf>
    <xf numFmtId="0" fontId="20" fillId="0" borderId="34" xfId="0" applyFont="1" applyFill="1" applyBorder="1" applyAlignment="1">
      <alignment vertical="top"/>
    </xf>
    <xf numFmtId="0" fontId="25" fillId="0" borderId="58" xfId="0" applyFont="1" applyFill="1" applyBorder="1" applyAlignment="1">
      <alignment horizontal="center" vertical="center"/>
    </xf>
    <xf numFmtId="0" fontId="20" fillId="0" borderId="0" xfId="0" applyFont="1" applyFill="1" applyAlignment="1">
      <alignment vertical="top"/>
    </xf>
    <xf numFmtId="190" fontId="20" fillId="0" borderId="0" xfId="0" applyNumberFormat="1" applyFont="1" applyFill="1" applyBorder="1" applyAlignment="1">
      <alignment vertical="center"/>
    </xf>
    <xf numFmtId="0" fontId="20" fillId="0" borderId="31" xfId="0" applyFont="1" applyFill="1" applyBorder="1" applyAlignment="1">
      <alignment horizontal="distributed" vertical="center" shrinkToFit="1"/>
    </xf>
    <xf numFmtId="0" fontId="20" fillId="0" borderId="58" xfId="0" applyFont="1" applyFill="1" applyBorder="1" applyAlignment="1">
      <alignment vertical="center"/>
    </xf>
    <xf numFmtId="195" fontId="21" fillId="0" borderId="0" xfId="33" applyNumberFormat="1" applyFont="1" applyFill="1" applyBorder="1" applyAlignment="1" applyProtection="1">
      <alignment horizontal="right" vertical="center"/>
    </xf>
    <xf numFmtId="177" fontId="21" fillId="0" borderId="10" xfId="0" applyNumberFormat="1" applyFont="1" applyFill="1" applyBorder="1" applyAlignment="1">
      <alignment horizontal="right" vertical="center"/>
    </xf>
    <xf numFmtId="187" fontId="21" fillId="0" borderId="0" xfId="0" applyNumberFormat="1" applyFont="1" applyFill="1" applyBorder="1" applyAlignment="1">
      <alignment horizontal="right" vertical="center"/>
    </xf>
    <xf numFmtId="187" fontId="21" fillId="0" borderId="10" xfId="0" applyNumberFormat="1" applyFont="1" applyFill="1" applyBorder="1" applyAlignment="1">
      <alignment horizontal="right" vertical="center"/>
    </xf>
    <xf numFmtId="177" fontId="21" fillId="0" borderId="27" xfId="0" applyNumberFormat="1" applyFont="1" applyFill="1" applyBorder="1" applyAlignment="1">
      <alignment horizontal="right" vertical="center"/>
    </xf>
    <xf numFmtId="211" fontId="20" fillId="0" borderId="0" xfId="0" applyNumberFormat="1" applyFont="1" applyFill="1" applyAlignment="1">
      <alignment vertical="center"/>
    </xf>
    <xf numFmtId="211" fontId="20" fillId="0" borderId="0" xfId="0" applyNumberFormat="1" applyFont="1" applyFill="1" applyAlignment="1">
      <alignment horizontal="right" vertical="center"/>
    </xf>
    <xf numFmtId="0" fontId="20" fillId="0" borderId="0" xfId="0" applyFont="1" applyFill="1" applyAlignment="1">
      <alignment horizontal="left"/>
    </xf>
    <xf numFmtId="0" fontId="20" fillId="0" borderId="62" xfId="0" applyFont="1" applyFill="1" applyBorder="1" applyAlignment="1">
      <alignment horizontal="center" vertical="center" shrinkToFit="1"/>
    </xf>
    <xf numFmtId="190" fontId="20" fillId="0" borderId="11" xfId="0" applyNumberFormat="1" applyFont="1" applyFill="1" applyBorder="1" applyAlignment="1">
      <alignment horizontal="center" vertical="center"/>
    </xf>
    <xf numFmtId="211" fontId="20" fillId="0" borderId="11" xfId="0" applyNumberFormat="1" applyFont="1" applyFill="1" applyBorder="1" applyAlignment="1">
      <alignment horizontal="center" vertical="center"/>
    </xf>
    <xf numFmtId="211" fontId="20" fillId="0" borderId="19" xfId="0" applyNumberFormat="1" applyFont="1" applyFill="1" applyBorder="1" applyAlignment="1">
      <alignment horizontal="center" vertical="center"/>
    </xf>
    <xf numFmtId="211" fontId="20" fillId="0" borderId="14" xfId="0" applyNumberFormat="1" applyFont="1" applyFill="1" applyBorder="1" applyAlignment="1">
      <alignment horizontal="center" vertical="center"/>
    </xf>
    <xf numFmtId="198" fontId="20" fillId="0" borderId="11" xfId="0" applyNumberFormat="1" applyFont="1" applyFill="1" applyBorder="1" applyAlignment="1">
      <alignment horizontal="center" vertical="center"/>
    </xf>
    <xf numFmtId="0" fontId="20" fillId="0" borderId="63" xfId="0" applyFont="1" applyFill="1" applyBorder="1" applyAlignment="1">
      <alignment horizontal="center" vertical="center"/>
    </xf>
    <xf numFmtId="0" fontId="20" fillId="0" borderId="42" xfId="0" applyFont="1" applyFill="1" applyBorder="1" applyAlignment="1">
      <alignment horizontal="center" vertical="center" shrinkToFit="1"/>
    </xf>
    <xf numFmtId="0" fontId="20" fillId="0" borderId="0" xfId="0" applyFont="1" applyFill="1" applyBorder="1" applyAlignment="1">
      <alignment horizontal="left" vertical="top" indent="1"/>
    </xf>
    <xf numFmtId="0" fontId="20" fillId="0" borderId="65" xfId="0" applyFont="1" applyFill="1" applyBorder="1" applyAlignment="1">
      <alignment horizontal="center" vertical="center" shrinkToFit="1"/>
    </xf>
    <xf numFmtId="200" fontId="20" fillId="0" borderId="0" xfId="0" applyNumberFormat="1" applyFont="1" applyFill="1" applyBorder="1" applyAlignment="1">
      <alignment horizontal="right" vertical="center"/>
    </xf>
    <xf numFmtId="200" fontId="20" fillId="0" borderId="27" xfId="0" applyNumberFormat="1" applyFont="1" applyFill="1" applyBorder="1" applyAlignment="1">
      <alignment horizontal="right" vertical="center"/>
    </xf>
    <xf numFmtId="178" fontId="21" fillId="0" borderId="29" xfId="0" applyNumberFormat="1" applyFont="1" applyFill="1" applyBorder="1" applyAlignment="1">
      <alignment horizontal="right" vertical="center"/>
    </xf>
    <xf numFmtId="178" fontId="21" fillId="0" borderId="29" xfId="33" applyNumberFormat="1" applyFont="1" applyFill="1" applyBorder="1" applyAlignment="1" applyProtection="1">
      <alignment horizontal="right" vertical="center"/>
    </xf>
    <xf numFmtId="0" fontId="20" fillId="0" borderId="66" xfId="0" applyFont="1" applyFill="1" applyBorder="1" applyAlignment="1">
      <alignment horizontal="center" vertical="center" shrinkToFit="1"/>
    </xf>
    <xf numFmtId="183" fontId="20" fillId="0" borderId="18" xfId="0" applyNumberFormat="1" applyFont="1" applyFill="1" applyBorder="1" applyAlignment="1">
      <alignment vertical="center"/>
    </xf>
    <xf numFmtId="183" fontId="20" fillId="0" borderId="0" xfId="0" applyNumberFormat="1" applyFont="1" applyFill="1" applyBorder="1" applyAlignment="1">
      <alignment vertical="center"/>
    </xf>
    <xf numFmtId="181" fontId="20" fillId="0" borderId="0" xfId="0" applyNumberFormat="1" applyFont="1" applyFill="1" applyBorder="1" applyAlignment="1">
      <alignment vertical="center"/>
    </xf>
    <xf numFmtId="178" fontId="21" fillId="0" borderId="21" xfId="0" applyNumberFormat="1" applyFont="1" applyFill="1" applyBorder="1" applyAlignment="1">
      <alignment vertical="center"/>
    </xf>
    <xf numFmtId="189" fontId="21" fillId="0" borderId="21" xfId="0" applyNumberFormat="1" applyFont="1" applyFill="1" applyBorder="1" applyAlignment="1">
      <alignment vertical="center"/>
    </xf>
    <xf numFmtId="181" fontId="20" fillId="0" borderId="13" xfId="0" applyNumberFormat="1" applyFont="1" applyFill="1" applyBorder="1" applyAlignment="1">
      <alignment horizontal="right" vertical="center"/>
    </xf>
    <xf numFmtId="181" fontId="20" fillId="0" borderId="18" xfId="0" applyNumberFormat="1" applyFont="1" applyFill="1" applyBorder="1" applyAlignment="1">
      <alignment horizontal="right" vertical="center"/>
    </xf>
    <xf numFmtId="198" fontId="21" fillId="0" borderId="21" xfId="0" applyNumberFormat="1" applyFont="1" applyFill="1" applyBorder="1" applyAlignment="1">
      <alignment horizontal="right" vertical="center"/>
    </xf>
    <xf numFmtId="178" fontId="21" fillId="0" borderId="21" xfId="0" applyNumberFormat="1" applyFont="1" applyFill="1" applyBorder="1" applyAlignment="1">
      <alignment horizontal="right" vertical="center"/>
    </xf>
    <xf numFmtId="0" fontId="20" fillId="0" borderId="0" xfId="0" applyFont="1" applyFill="1" applyAlignment="1">
      <alignment horizontal="center"/>
    </xf>
    <xf numFmtId="0" fontId="20" fillId="0" borderId="0" xfId="0" applyFont="1" applyFill="1" applyBorder="1" applyAlignment="1">
      <alignment vertical="center" wrapText="1"/>
    </xf>
    <xf numFmtId="0" fontId="20" fillId="0" borderId="19" xfId="0" applyFont="1" applyFill="1" applyBorder="1" applyAlignment="1">
      <alignment horizontal="centerContinuous" vertical="center" shrinkToFit="1"/>
    </xf>
    <xf numFmtId="0" fontId="20" fillId="0" borderId="45" xfId="0" applyFont="1" applyFill="1" applyBorder="1" applyAlignment="1">
      <alignment horizontal="center" vertical="center"/>
    </xf>
    <xf numFmtId="195" fontId="20" fillId="0" borderId="0" xfId="33" applyNumberFormat="1" applyFont="1" applyFill="1" applyBorder="1" applyAlignment="1" applyProtection="1">
      <alignment horizontal="right" vertical="center"/>
    </xf>
    <xf numFmtId="181" fontId="20" fillId="0" borderId="0" xfId="44" applyNumberFormat="1" applyFont="1" applyFill="1" applyBorder="1" applyAlignment="1">
      <alignment horizontal="right" vertical="center"/>
    </xf>
    <xf numFmtId="0" fontId="31" fillId="0" borderId="0" xfId="0" applyFont="1" applyFill="1" applyAlignment="1">
      <alignment horizontal="right" vertical="center"/>
    </xf>
    <xf numFmtId="190" fontId="20" fillId="0" borderId="11" xfId="0" applyNumberFormat="1" applyFont="1" applyFill="1" applyBorder="1" applyAlignment="1">
      <alignment vertical="center"/>
    </xf>
    <xf numFmtId="0" fontId="20" fillId="0" borderId="19" xfId="0" applyFont="1" applyFill="1" applyBorder="1" applyAlignment="1">
      <alignment horizontal="center" vertical="center" shrinkToFit="1"/>
    </xf>
    <xf numFmtId="43" fontId="20" fillId="0" borderId="0" xfId="0" applyNumberFormat="1" applyFont="1" applyFill="1" applyAlignment="1">
      <alignment vertical="center"/>
    </xf>
    <xf numFmtId="0" fontId="20" fillId="0" borderId="105" xfId="0" applyFont="1" applyFill="1" applyBorder="1" applyAlignment="1">
      <alignment horizontal="center" vertical="center"/>
    </xf>
    <xf numFmtId="0" fontId="20" fillId="0" borderId="106" xfId="0" applyFont="1" applyFill="1" applyBorder="1" applyAlignment="1">
      <alignment horizontal="center" vertical="center"/>
    </xf>
    <xf numFmtId="0" fontId="24" fillId="0" borderId="19" xfId="43" applyFont="1" applyFill="1" applyBorder="1" applyAlignment="1">
      <alignment horizontal="right" vertical="center"/>
    </xf>
    <xf numFmtId="0" fontId="33" fillId="0" borderId="0" xfId="0" applyFont="1" applyFill="1"/>
    <xf numFmtId="196" fontId="34" fillId="0" borderId="0" xfId="0" applyNumberFormat="1" applyFont="1" applyFill="1" applyBorder="1" applyAlignment="1">
      <alignment vertical="center"/>
    </xf>
    <xf numFmtId="181" fontId="21" fillId="0" borderId="0" xfId="33" applyNumberFormat="1" applyFont="1" applyFill="1" applyBorder="1" applyAlignment="1" applyProtection="1">
      <alignment horizontal="right" vertical="center"/>
    </xf>
    <xf numFmtId="183" fontId="21" fillId="0" borderId="0" xfId="33" applyNumberFormat="1" applyFont="1" applyFill="1" applyBorder="1" applyAlignment="1" applyProtection="1">
      <alignment horizontal="right" vertical="center"/>
    </xf>
    <xf numFmtId="183" fontId="21" fillId="0" borderId="10" xfId="0" applyNumberFormat="1" applyFont="1" applyFill="1" applyBorder="1" applyAlignment="1">
      <alignment horizontal="right" vertical="center"/>
    </xf>
    <xf numFmtId="177" fontId="21" fillId="0" borderId="18" xfId="33" applyNumberFormat="1" applyFont="1" applyFill="1" applyBorder="1" applyAlignment="1" applyProtection="1">
      <alignment horizontal="right" vertical="center"/>
    </xf>
    <xf numFmtId="210" fontId="21" fillId="0" borderId="12" xfId="0" applyNumberFormat="1" applyFont="1" applyFill="1" applyBorder="1" applyAlignment="1">
      <alignment horizontal="right" vertical="center"/>
    </xf>
    <xf numFmtId="210" fontId="21" fillId="0" borderId="13" xfId="0" applyNumberFormat="1" applyFont="1" applyFill="1" applyBorder="1" applyAlignment="1">
      <alignment horizontal="center" vertical="center"/>
    </xf>
    <xf numFmtId="210" fontId="21" fillId="0" borderId="13" xfId="0" applyNumberFormat="1" applyFont="1" applyFill="1" applyBorder="1" applyAlignment="1">
      <alignment horizontal="right" vertical="center"/>
    </xf>
    <xf numFmtId="215" fontId="21" fillId="0" borderId="0" xfId="0" applyNumberFormat="1" applyFont="1" applyFill="1" applyBorder="1" applyAlignment="1">
      <alignment horizontal="right" vertical="center"/>
    </xf>
    <xf numFmtId="211" fontId="21" fillId="0" borderId="0" xfId="0" applyNumberFormat="1" applyFont="1" applyFill="1" applyBorder="1" applyAlignment="1">
      <alignment horizontal="right" vertical="center"/>
    </xf>
    <xf numFmtId="211" fontId="21" fillId="0" borderId="13" xfId="0" applyNumberFormat="1" applyFont="1" applyFill="1" applyBorder="1" applyAlignment="1">
      <alignment horizontal="right" vertical="center"/>
    </xf>
    <xf numFmtId="211" fontId="21" fillId="0" borderId="41" xfId="46" applyNumberFormat="1" applyFont="1" applyFill="1" applyBorder="1" applyAlignment="1">
      <alignment horizontal="right" vertical="center"/>
    </xf>
    <xf numFmtId="210" fontId="20" fillId="0" borderId="0" xfId="0" applyNumberFormat="1" applyFont="1" applyFill="1" applyBorder="1" applyAlignment="1">
      <alignment horizontal="center" vertical="center"/>
    </xf>
    <xf numFmtId="210" fontId="20" fillId="0" borderId="27" xfId="0" applyNumberFormat="1" applyFont="1" applyFill="1" applyBorder="1" applyAlignment="1">
      <alignment horizontal="right" vertical="center"/>
    </xf>
    <xf numFmtId="210" fontId="20" fillId="0" borderId="18" xfId="0" applyNumberFormat="1" applyFont="1" applyFill="1" applyBorder="1" applyAlignment="1">
      <alignment horizontal="center" vertical="center"/>
    </xf>
    <xf numFmtId="210" fontId="21" fillId="0" borderId="0" xfId="0" applyNumberFormat="1" applyFont="1" applyFill="1" applyBorder="1" applyAlignment="1">
      <alignment horizontal="right" vertical="center"/>
    </xf>
    <xf numFmtId="215" fontId="21" fillId="0" borderId="27" xfId="46" applyNumberFormat="1" applyFont="1" applyFill="1" applyBorder="1" applyAlignment="1">
      <alignment horizontal="right" vertical="center"/>
    </xf>
    <xf numFmtId="210" fontId="21" fillId="0" borderId="0" xfId="0" applyNumberFormat="1" applyFont="1" applyFill="1" applyBorder="1" applyAlignment="1">
      <alignment horizontal="center" vertical="center"/>
    </xf>
    <xf numFmtId="211" fontId="21" fillId="0" borderId="27" xfId="46" applyNumberFormat="1" applyFont="1" applyFill="1" applyBorder="1" applyAlignment="1">
      <alignment horizontal="right" vertical="center"/>
    </xf>
    <xf numFmtId="210" fontId="20" fillId="0" borderId="18" xfId="33" applyNumberFormat="1" applyFont="1" applyFill="1" applyBorder="1" applyAlignment="1" applyProtection="1">
      <alignment horizontal="right" vertical="center"/>
    </xf>
    <xf numFmtId="210" fontId="20" fillId="0" borderId="0" xfId="33" applyNumberFormat="1" applyFont="1" applyFill="1" applyBorder="1" applyAlignment="1" applyProtection="1">
      <alignment horizontal="center" vertical="center" shrinkToFit="1"/>
    </xf>
    <xf numFmtId="211" fontId="21" fillId="0" borderId="27" xfId="0" applyNumberFormat="1" applyFont="1" applyFill="1" applyBorder="1" applyAlignment="1">
      <alignment horizontal="right" vertical="center"/>
    </xf>
    <xf numFmtId="210" fontId="21" fillId="0" borderId="29" xfId="0" applyNumberFormat="1" applyFont="1" applyFill="1" applyBorder="1" applyAlignment="1">
      <alignment horizontal="right" vertical="center"/>
    </xf>
    <xf numFmtId="0" fontId="21" fillId="0" borderId="29" xfId="0" applyNumberFormat="1" applyFont="1" applyFill="1" applyBorder="1" applyAlignment="1">
      <alignment horizontal="right" vertical="center"/>
    </xf>
    <xf numFmtId="211" fontId="21" fillId="0" borderId="29" xfId="0" applyNumberFormat="1" applyFont="1" applyFill="1" applyBorder="1" applyAlignment="1">
      <alignment horizontal="right" vertical="center"/>
    </xf>
    <xf numFmtId="211" fontId="21" fillId="0" borderId="30" xfId="0" applyNumberFormat="1" applyFont="1" applyFill="1" applyBorder="1" applyAlignment="1">
      <alignment horizontal="right" vertical="center"/>
    </xf>
    <xf numFmtId="210" fontId="20" fillId="0" borderId="13" xfId="0" applyNumberFormat="1" applyFont="1" applyFill="1" applyBorder="1" applyAlignment="1">
      <alignment horizontal="right" vertical="center"/>
    </xf>
    <xf numFmtId="210" fontId="20" fillId="0" borderId="13" xfId="33" applyNumberFormat="1" applyFont="1" applyFill="1" applyBorder="1" applyAlignment="1" applyProtection="1">
      <alignment vertical="center" shrinkToFit="1"/>
    </xf>
    <xf numFmtId="210" fontId="20" fillId="0" borderId="13" xfId="0" applyNumberFormat="1" applyFont="1" applyFill="1" applyBorder="1" applyAlignment="1">
      <alignment vertical="center"/>
    </xf>
    <xf numFmtId="211" fontId="20" fillId="0" borderId="13" xfId="0" applyNumberFormat="1" applyFont="1" applyFill="1" applyBorder="1" applyAlignment="1">
      <alignment vertical="center"/>
    </xf>
    <xf numFmtId="211" fontId="20" fillId="0" borderId="14" xfId="0" applyNumberFormat="1" applyFont="1" applyFill="1" applyBorder="1" applyAlignment="1">
      <alignment vertical="center"/>
    </xf>
    <xf numFmtId="210" fontId="20" fillId="0" borderId="0" xfId="33" applyNumberFormat="1" applyFont="1" applyFill="1" applyBorder="1" applyAlignment="1" applyProtection="1">
      <alignment vertical="center" shrinkToFit="1"/>
    </xf>
    <xf numFmtId="210" fontId="20" fillId="0" borderId="0" xfId="0" applyNumberFormat="1" applyFont="1" applyFill="1" applyBorder="1" applyAlignment="1">
      <alignment vertical="center"/>
    </xf>
    <xf numFmtId="215" fontId="20" fillId="0" borderId="0" xfId="0" applyNumberFormat="1" applyFont="1" applyFill="1" applyBorder="1" applyAlignment="1">
      <alignment vertical="center"/>
    </xf>
    <xf numFmtId="211" fontId="20" fillId="0" borderId="0" xfId="0" applyNumberFormat="1" applyFont="1" applyFill="1" applyBorder="1" applyAlignment="1">
      <alignment vertical="center"/>
    </xf>
    <xf numFmtId="211" fontId="20" fillId="0" borderId="10" xfId="0" applyNumberFormat="1" applyFont="1" applyFill="1" applyBorder="1" applyAlignment="1">
      <alignment vertical="center"/>
    </xf>
    <xf numFmtId="213" fontId="20" fillId="0" borderId="0" xfId="0" applyNumberFormat="1" applyFont="1" applyFill="1" applyBorder="1" applyAlignment="1">
      <alignment horizontal="right" vertical="center"/>
    </xf>
    <xf numFmtId="213" fontId="20" fillId="0" borderId="0" xfId="33" applyNumberFormat="1" applyFont="1" applyFill="1" applyBorder="1" applyAlignment="1" applyProtection="1">
      <alignment vertical="center" shrinkToFit="1"/>
    </xf>
    <xf numFmtId="213" fontId="20" fillId="0" borderId="0" xfId="0" applyNumberFormat="1" applyFont="1" applyFill="1" applyBorder="1" applyAlignment="1">
      <alignment vertical="center"/>
    </xf>
    <xf numFmtId="208" fontId="20" fillId="0" borderId="0" xfId="0" applyNumberFormat="1" applyFont="1" applyFill="1" applyAlignment="1">
      <alignment horizontal="right" vertical="center"/>
    </xf>
    <xf numFmtId="216" fontId="20" fillId="0" borderId="0" xfId="0" applyNumberFormat="1" applyFont="1" applyFill="1" applyAlignment="1">
      <alignment horizontal="right" vertical="center"/>
    </xf>
    <xf numFmtId="208" fontId="20" fillId="0" borderId="0" xfId="0" applyNumberFormat="1" applyFont="1" applyFill="1" applyBorder="1" applyAlignment="1">
      <alignment vertical="center"/>
    </xf>
    <xf numFmtId="208" fontId="20" fillId="0" borderId="10" xfId="0" applyNumberFormat="1" applyFont="1" applyFill="1" applyBorder="1" applyAlignment="1">
      <alignment vertical="center"/>
    </xf>
    <xf numFmtId="216" fontId="20" fillId="0" borderId="0" xfId="0" applyNumberFormat="1" applyFont="1" applyFill="1" applyBorder="1" applyAlignment="1">
      <alignment vertical="center"/>
    </xf>
    <xf numFmtId="216" fontId="20" fillId="0" borderId="0" xfId="0" applyNumberFormat="1" applyFont="1" applyFill="1" applyBorder="1" applyAlignment="1">
      <alignment horizontal="right" vertical="center"/>
    </xf>
    <xf numFmtId="210" fontId="21" fillId="0" borderId="21" xfId="0" applyNumberFormat="1" applyFont="1" applyFill="1" applyBorder="1" applyAlignment="1">
      <alignment horizontal="right" vertical="center" shrinkToFit="1"/>
    </xf>
    <xf numFmtId="210" fontId="21" fillId="0" borderId="21" xfId="0" applyNumberFormat="1" applyFont="1" applyFill="1" applyBorder="1" applyAlignment="1">
      <alignment vertical="center" shrinkToFit="1"/>
    </xf>
    <xf numFmtId="210" fontId="21" fillId="0" borderId="21" xfId="0" applyNumberFormat="1" applyFont="1" applyFill="1" applyBorder="1" applyAlignment="1">
      <alignment horizontal="right" vertical="center"/>
    </xf>
    <xf numFmtId="211" fontId="21" fillId="0" borderId="21" xfId="0" applyNumberFormat="1" applyFont="1" applyFill="1" applyBorder="1" applyAlignment="1">
      <alignment vertical="center"/>
    </xf>
    <xf numFmtId="211" fontId="21" fillId="0" borderId="22" xfId="0" applyNumberFormat="1" applyFont="1" applyFill="1" applyBorder="1" applyAlignment="1">
      <alignment vertical="center"/>
    </xf>
    <xf numFmtId="212" fontId="20" fillId="0" borderId="0" xfId="0" applyNumberFormat="1" applyFont="1" applyFill="1" applyBorder="1" applyAlignment="1">
      <alignment vertical="center"/>
    </xf>
    <xf numFmtId="192" fontId="20" fillId="0" borderId="0" xfId="0" applyNumberFormat="1" applyFont="1" applyFill="1" applyBorder="1" applyAlignment="1">
      <alignment vertical="center"/>
    </xf>
    <xf numFmtId="212" fontId="20" fillId="0" borderId="0" xfId="0" applyNumberFormat="1" applyFont="1" applyFill="1" applyAlignment="1">
      <alignment vertical="center"/>
    </xf>
    <xf numFmtId="214" fontId="20" fillId="0" borderId="64" xfId="0" applyNumberFormat="1" applyFont="1" applyFill="1" applyBorder="1" applyAlignment="1">
      <alignment vertical="center"/>
    </xf>
    <xf numFmtId="214" fontId="20" fillId="0" borderId="21" xfId="0" applyNumberFormat="1" applyFont="1" applyFill="1" applyBorder="1" applyAlignment="1">
      <alignment vertical="center"/>
    </xf>
    <xf numFmtId="211" fontId="20" fillId="0" borderId="21" xfId="0" applyNumberFormat="1" applyFont="1" applyFill="1" applyBorder="1" applyAlignment="1">
      <alignment vertical="center"/>
    </xf>
    <xf numFmtId="177" fontId="21" fillId="0" borderId="30" xfId="0" applyNumberFormat="1" applyFont="1" applyFill="1" applyBorder="1" applyAlignment="1">
      <alignment vertical="center"/>
    </xf>
    <xf numFmtId="183" fontId="21" fillId="0" borderId="29" xfId="33" applyNumberFormat="1" applyFont="1" applyFill="1" applyBorder="1" applyAlignment="1" applyProtection="1">
      <alignment horizontal="right" vertical="center"/>
    </xf>
    <xf numFmtId="195" fontId="21" fillId="0" borderId="29" xfId="33" applyNumberFormat="1" applyFont="1" applyFill="1" applyBorder="1" applyAlignment="1" applyProtection="1">
      <alignment horizontal="right" vertical="center"/>
    </xf>
    <xf numFmtId="0" fontId="21" fillId="0" borderId="44" xfId="0" applyFont="1" applyFill="1" applyBorder="1" applyAlignment="1">
      <alignment horizontal="center" vertical="center"/>
    </xf>
    <xf numFmtId="183" fontId="21" fillId="0" borderId="64"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shrinkToFit="1"/>
    </xf>
    <xf numFmtId="183" fontId="21" fillId="0" borderId="21" xfId="33" applyNumberFormat="1" applyFont="1" applyFill="1" applyBorder="1" applyAlignment="1" applyProtection="1">
      <alignment vertical="center"/>
    </xf>
    <xf numFmtId="181" fontId="21" fillId="0" borderId="64" xfId="33" applyNumberFormat="1" applyFont="1" applyFill="1" applyBorder="1" applyAlignment="1" applyProtection="1">
      <alignment horizontal="right" vertical="center"/>
    </xf>
    <xf numFmtId="181" fontId="21" fillId="0" borderId="21" xfId="0" applyNumberFormat="1" applyFont="1" applyFill="1" applyBorder="1" applyAlignment="1">
      <alignment horizontal="right" vertical="center"/>
    </xf>
    <xf numFmtId="181" fontId="21" fillId="0" borderId="21" xfId="33" applyNumberFormat="1" applyFont="1" applyFill="1" applyBorder="1" applyAlignment="1" applyProtection="1">
      <alignment horizontal="right" vertical="center"/>
    </xf>
    <xf numFmtId="0" fontId="21" fillId="0" borderId="46"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3" xfId="0" applyFont="1" applyFill="1" applyBorder="1" applyAlignment="1">
      <alignment horizontal="distributed" vertical="center"/>
    </xf>
    <xf numFmtId="210" fontId="20" fillId="0" borderId="0" xfId="33" applyNumberFormat="1" applyFont="1" applyFill="1" applyBorder="1" applyAlignment="1" applyProtection="1">
      <alignment horizontal="center" vertical="center"/>
    </xf>
    <xf numFmtId="211" fontId="20" fillId="0" borderId="27" xfId="0" applyNumberFormat="1" applyFont="1" applyFill="1" applyBorder="1" applyAlignment="1">
      <alignment horizontal="right" vertical="center"/>
    </xf>
    <xf numFmtId="211" fontId="20" fillId="0" borderId="0" xfId="0" applyNumberFormat="1" applyFont="1" applyFill="1" applyBorder="1" applyAlignment="1">
      <alignment horizontal="right" vertical="center"/>
    </xf>
    <xf numFmtId="215" fontId="20" fillId="0" borderId="0" xfId="0" applyNumberFormat="1" applyFont="1" applyFill="1" applyBorder="1" applyAlignment="1">
      <alignment horizontal="right" vertical="center"/>
    </xf>
    <xf numFmtId="210" fontId="20" fillId="0" borderId="0" xfId="0" applyNumberFormat="1" applyFont="1" applyFill="1" applyBorder="1" applyAlignment="1">
      <alignment horizontal="right" vertical="center"/>
    </xf>
    <xf numFmtId="210" fontId="20" fillId="0" borderId="18" xfId="0" applyNumberFormat="1" applyFont="1" applyFill="1" applyBorder="1" applyAlignment="1">
      <alignment horizontal="right" vertical="center"/>
    </xf>
    <xf numFmtId="0" fontId="20" fillId="0" borderId="11" xfId="0" applyFont="1" applyFill="1" applyBorder="1" applyAlignment="1">
      <alignment horizontal="center" vertical="center"/>
    </xf>
    <xf numFmtId="0" fontId="18" fillId="0" borderId="54" xfId="0" applyFont="1" applyFill="1" applyBorder="1"/>
    <xf numFmtId="0" fontId="18" fillId="0" borderId="33" xfId="0" applyFont="1" applyFill="1" applyBorder="1"/>
    <xf numFmtId="0" fontId="18" fillId="0" borderId="28" xfId="0" applyFont="1" applyFill="1" applyBorder="1"/>
    <xf numFmtId="0" fontId="18" fillId="0" borderId="34" xfId="0" applyFont="1" applyFill="1" applyBorder="1"/>
    <xf numFmtId="0" fontId="20" fillId="0" borderId="0" xfId="0" applyFont="1" applyFill="1" applyAlignment="1">
      <alignment horizontal="right"/>
    </xf>
    <xf numFmtId="38" fontId="18" fillId="0" borderId="0" xfId="0" applyNumberFormat="1" applyFont="1" applyFill="1" applyAlignment="1">
      <alignment vertical="center"/>
    </xf>
    <xf numFmtId="0" fontId="18" fillId="0" borderId="33" xfId="0" applyFont="1" applyFill="1" applyBorder="1" applyAlignment="1">
      <alignment horizontal="distributed" vertical="center"/>
    </xf>
    <xf numFmtId="0" fontId="18" fillId="0" borderId="0" xfId="0" applyFont="1" applyFill="1" applyBorder="1" applyAlignment="1">
      <alignment horizontal="distributed" vertical="center"/>
    </xf>
    <xf numFmtId="190" fontId="18" fillId="0" borderId="0" xfId="0" applyNumberFormat="1" applyFont="1" applyFill="1"/>
    <xf numFmtId="0" fontId="18" fillId="0" borderId="29" xfId="0" applyFont="1" applyFill="1" applyBorder="1"/>
    <xf numFmtId="0" fontId="18" fillId="0" borderId="0" xfId="0" applyFont="1" applyFill="1" applyAlignment="1">
      <alignment horizontal="left"/>
    </xf>
    <xf numFmtId="0" fontId="18" fillId="0" borderId="0" xfId="0" applyFont="1" applyFill="1" applyBorder="1"/>
    <xf numFmtId="181" fontId="18" fillId="0" borderId="0" xfId="0" applyNumberFormat="1" applyFont="1" applyFill="1"/>
    <xf numFmtId="0" fontId="18" fillId="0" borderId="21" xfId="0" applyFont="1" applyFill="1" applyBorder="1"/>
    <xf numFmtId="0" fontId="18" fillId="0" borderId="23" xfId="0" applyFont="1" applyFill="1" applyBorder="1"/>
    <xf numFmtId="0" fontId="18" fillId="0" borderId="13" xfId="0" applyFont="1" applyFill="1" applyBorder="1"/>
    <xf numFmtId="0" fontId="18" fillId="0" borderId="29" xfId="0" applyFont="1" applyFill="1" applyBorder="1" applyAlignment="1">
      <alignment horizontal="center"/>
    </xf>
    <xf numFmtId="177" fontId="18" fillId="0" borderId="29" xfId="0" applyNumberFormat="1" applyFont="1" applyFill="1" applyBorder="1" applyAlignment="1">
      <alignment horizontal="right"/>
    </xf>
    <xf numFmtId="0" fontId="18" fillId="0" borderId="0" xfId="0" applyFont="1" applyFill="1" applyAlignment="1">
      <alignment vertical="top"/>
    </xf>
    <xf numFmtId="0" fontId="18" fillId="0" borderId="18" xfId="0" applyFont="1" applyFill="1" applyBorder="1" applyAlignment="1">
      <alignment vertical="center"/>
    </xf>
    <xf numFmtId="0" fontId="18" fillId="0" borderId="0" xfId="0" applyFont="1" applyFill="1" applyBorder="1" applyAlignment="1">
      <alignment vertical="center"/>
    </xf>
    <xf numFmtId="178" fontId="18" fillId="0" borderId="0" xfId="0" applyNumberFormat="1" applyFont="1" applyFill="1" applyBorder="1" applyAlignment="1">
      <alignment vertical="center"/>
    </xf>
    <xf numFmtId="189" fontId="18" fillId="0" borderId="0" xfId="0" applyNumberFormat="1" applyFont="1" applyFill="1" applyBorder="1" applyAlignment="1">
      <alignment vertical="center"/>
    </xf>
    <xf numFmtId="189" fontId="18" fillId="0" borderId="0" xfId="0" applyNumberFormat="1" applyFont="1" applyFill="1" applyBorder="1" applyAlignment="1">
      <alignment horizontal="right" vertical="center"/>
    </xf>
    <xf numFmtId="189" fontId="18" fillId="0" borderId="10" xfId="0" applyNumberFormat="1" applyFont="1" applyFill="1" applyBorder="1" applyAlignment="1">
      <alignment horizontal="right" vertical="center"/>
    </xf>
    <xf numFmtId="0" fontId="18" fillId="0" borderId="0" xfId="0" applyFont="1" applyFill="1" applyAlignment="1">
      <alignment horizontal="right" vertical="center"/>
    </xf>
    <xf numFmtId="181" fontId="18" fillId="0" borderId="0" xfId="0" applyNumberFormat="1" applyFont="1" applyFill="1" applyBorder="1" applyAlignment="1">
      <alignment horizontal="right" vertical="center"/>
    </xf>
    <xf numFmtId="198" fontId="18" fillId="0" borderId="0" xfId="0" applyNumberFormat="1" applyFont="1" applyFill="1" applyBorder="1" applyAlignment="1">
      <alignment horizontal="right" vertical="center"/>
    </xf>
    <xf numFmtId="178" fontId="18" fillId="0" borderId="0" xfId="0" applyNumberFormat="1" applyFont="1" applyFill="1" applyBorder="1" applyAlignment="1">
      <alignment horizontal="right" vertical="top"/>
    </xf>
    <xf numFmtId="178" fontId="18" fillId="0" borderId="10" xfId="0" applyNumberFormat="1" applyFont="1" applyFill="1" applyBorder="1" applyAlignment="1">
      <alignment horizontal="right" vertical="top"/>
    </xf>
    <xf numFmtId="178" fontId="21" fillId="0" borderId="109" xfId="0" applyNumberFormat="1" applyFont="1" applyFill="1" applyBorder="1" applyAlignment="1">
      <alignment horizontal="right" vertical="center"/>
    </xf>
    <xf numFmtId="177" fontId="21" fillId="0" borderId="109" xfId="44" applyNumberFormat="1" applyFont="1" applyFill="1" applyBorder="1" applyAlignment="1">
      <alignment horizontal="right" vertical="center"/>
    </xf>
    <xf numFmtId="177" fontId="21" fillId="0" borderId="110" xfId="44" applyNumberFormat="1" applyFont="1" applyFill="1" applyBorder="1" applyAlignment="1">
      <alignment horizontal="right" vertical="center"/>
    </xf>
    <xf numFmtId="181" fontId="21" fillId="0" borderId="110" xfId="44" applyNumberFormat="1" applyFont="1" applyFill="1" applyBorder="1" applyAlignment="1">
      <alignment horizontal="right" vertical="center"/>
    </xf>
    <xf numFmtId="178" fontId="21" fillId="0" borderId="109" xfId="33" applyNumberFormat="1" applyFont="1" applyFill="1" applyBorder="1" applyAlignment="1" applyProtection="1">
      <alignment horizontal="right" vertical="center"/>
    </xf>
    <xf numFmtId="189" fontId="21" fillId="0" borderId="109" xfId="0" applyNumberFormat="1" applyFont="1" applyFill="1" applyBorder="1" applyAlignment="1">
      <alignment horizontal="right" vertical="center"/>
    </xf>
    <xf numFmtId="177" fontId="21" fillId="0" borderId="113" xfId="44" applyNumberFormat="1" applyFont="1" applyFill="1" applyBorder="1" applyAlignment="1">
      <alignment horizontal="right" vertical="center"/>
    </xf>
    <xf numFmtId="182" fontId="20" fillId="0" borderId="0" xfId="44" applyNumberFormat="1" applyFont="1" applyFill="1" applyBorder="1" applyAlignment="1">
      <alignment horizontal="right" vertical="center"/>
    </xf>
    <xf numFmtId="180" fontId="21" fillId="0" borderId="109" xfId="44" applyNumberFormat="1" applyFont="1" applyFill="1" applyBorder="1" applyAlignment="1">
      <alignment horizontal="right" vertical="center"/>
    </xf>
    <xf numFmtId="179" fontId="21" fillId="0" borderId="109" xfId="44" applyNumberFormat="1" applyFont="1" applyFill="1" applyBorder="1" applyAlignment="1">
      <alignment horizontal="right" vertical="center"/>
    </xf>
    <xf numFmtId="191" fontId="21" fillId="0" borderId="0" xfId="44" applyNumberFormat="1" applyFont="1" applyFill="1" applyBorder="1" applyAlignment="1">
      <alignment horizontal="right" vertical="center"/>
    </xf>
    <xf numFmtId="206" fontId="21" fillId="0" borderId="109" xfId="44" applyNumberFormat="1" applyFont="1" applyFill="1" applyBorder="1" applyAlignment="1">
      <alignment horizontal="right" vertical="center"/>
    </xf>
    <xf numFmtId="206" fontId="20" fillId="0" borderId="0" xfId="44" applyNumberFormat="1" applyFont="1" applyFill="1" applyBorder="1" applyAlignment="1">
      <alignment horizontal="right" vertical="center"/>
    </xf>
    <xf numFmtId="187" fontId="20" fillId="0" borderId="0" xfId="44" applyNumberFormat="1" applyFont="1" applyFill="1" applyBorder="1" applyAlignment="1">
      <alignment horizontal="right" vertical="center"/>
    </xf>
    <xf numFmtId="217" fontId="20" fillId="0" borderId="0" xfId="44" applyNumberFormat="1" applyFont="1" applyFill="1" applyBorder="1" applyAlignment="1">
      <alignment horizontal="right" vertical="center"/>
    </xf>
    <xf numFmtId="187" fontId="21" fillId="0" borderId="109" xfId="44" applyNumberFormat="1" applyFont="1" applyFill="1" applyBorder="1" applyAlignment="1">
      <alignment horizontal="right" vertical="center"/>
    </xf>
    <xf numFmtId="191" fontId="21" fillId="0" borderId="109" xfId="44" applyNumberFormat="1" applyFont="1" applyFill="1" applyBorder="1" applyAlignment="1">
      <alignment horizontal="right" vertical="center"/>
    </xf>
    <xf numFmtId="189" fontId="21" fillId="0" borderId="113" xfId="0" applyNumberFormat="1" applyFont="1" applyFill="1" applyBorder="1" applyAlignment="1">
      <alignment horizontal="right" vertical="center"/>
    </xf>
    <xf numFmtId="204" fontId="20" fillId="0" borderId="0" xfId="44" applyNumberFormat="1" applyFont="1" applyFill="1" applyBorder="1" applyAlignment="1">
      <alignment horizontal="right" vertical="center"/>
    </xf>
    <xf numFmtId="179" fontId="20" fillId="0" borderId="0" xfId="0" applyNumberFormat="1" applyFont="1" applyFill="1" applyBorder="1" applyAlignment="1">
      <alignment horizontal="right" vertical="center"/>
    </xf>
    <xf numFmtId="203" fontId="20" fillId="0" borderId="0" xfId="0" applyNumberFormat="1" applyFont="1" applyFill="1" applyBorder="1" applyAlignment="1">
      <alignment horizontal="right" vertical="center"/>
    </xf>
    <xf numFmtId="178" fontId="20" fillId="0" borderId="0" xfId="0" applyNumberFormat="1" applyFont="1" applyFill="1" applyAlignment="1">
      <alignment vertical="center"/>
    </xf>
    <xf numFmtId="203" fontId="21" fillId="0" borderId="109" xfId="0" applyNumberFormat="1" applyFont="1" applyFill="1" applyBorder="1" applyAlignment="1">
      <alignment horizontal="right" vertical="center"/>
    </xf>
    <xf numFmtId="179" fontId="21" fillId="0" borderId="109" xfId="0" applyNumberFormat="1" applyFont="1" applyFill="1" applyBorder="1" applyAlignment="1">
      <alignment horizontal="right" vertical="center"/>
    </xf>
    <xf numFmtId="189" fontId="21" fillId="0" borderId="110" xfId="0" applyNumberFormat="1" applyFont="1" applyFill="1" applyBorder="1" applyAlignment="1">
      <alignment horizontal="right" vertical="center"/>
    </xf>
    <xf numFmtId="0" fontId="20" fillId="0" borderId="0" xfId="0" applyFont="1" applyFill="1" applyAlignment="1">
      <alignment horizontal="left" vertical="center"/>
    </xf>
    <xf numFmtId="189" fontId="20" fillId="0" borderId="0" xfId="0"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180" fontId="20" fillId="0" borderId="0" xfId="44" applyNumberFormat="1" applyFont="1" applyFill="1" applyBorder="1" applyAlignment="1">
      <alignment horizontal="right" vertical="center"/>
    </xf>
    <xf numFmtId="177" fontId="20" fillId="0" borderId="10" xfId="44" applyNumberFormat="1" applyFont="1" applyFill="1" applyBorder="1" applyAlignment="1">
      <alignment horizontal="right" vertical="center"/>
    </xf>
    <xf numFmtId="0" fontId="20" fillId="0" borderId="0" xfId="0" applyFont="1" applyFill="1" applyBorder="1" applyAlignment="1">
      <alignment vertical="center"/>
    </xf>
    <xf numFmtId="189" fontId="20" fillId="0" borderId="27" xfId="0" applyNumberFormat="1" applyFont="1" applyFill="1" applyBorder="1" applyAlignment="1">
      <alignment horizontal="right" vertical="center"/>
    </xf>
    <xf numFmtId="191" fontId="20" fillId="0" borderId="0" xfId="44"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shrinkToFit="1"/>
    </xf>
    <xf numFmtId="0" fontId="20" fillId="0" borderId="40" xfId="0" applyFont="1" applyFill="1" applyBorder="1" applyAlignment="1">
      <alignment horizontal="right" vertical="center"/>
    </xf>
    <xf numFmtId="0" fontId="20" fillId="0" borderId="19" xfId="0" applyFont="1" applyFill="1" applyBorder="1" applyAlignment="1">
      <alignment horizontal="center" vertical="center"/>
    </xf>
    <xf numFmtId="0" fontId="21" fillId="0" borderId="31"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0" fillId="0" borderId="0" xfId="0" applyNumberFormat="1" applyFont="1" applyFill="1" applyBorder="1" applyAlignment="1">
      <alignment horizontal="right" vertical="center"/>
    </xf>
    <xf numFmtId="177" fontId="21" fillId="0" borderId="0" xfId="33" applyNumberFormat="1" applyFont="1" applyFill="1" applyBorder="1" applyAlignment="1" applyProtection="1">
      <alignment horizontal="right" vertical="center"/>
    </xf>
    <xf numFmtId="0" fontId="20" fillId="0" borderId="20" xfId="0" applyFont="1" applyFill="1" applyBorder="1" applyAlignment="1">
      <alignment horizontal="center"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28" xfId="0" applyFont="1" applyFill="1" applyBorder="1" applyAlignment="1">
      <alignment horizontal="distributed" vertical="center"/>
    </xf>
    <xf numFmtId="189" fontId="20" fillId="0" borderId="10" xfId="0" applyNumberFormat="1" applyFont="1" applyFill="1" applyBorder="1" applyAlignment="1">
      <alignment horizontal="right" vertical="center"/>
    </xf>
    <xf numFmtId="178" fontId="20" fillId="0" borderId="10" xfId="0" applyNumberFormat="1" applyFont="1" applyFill="1" applyBorder="1" applyAlignment="1">
      <alignment horizontal="righ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1" xfId="0" applyFont="1" applyFill="1" applyBorder="1" applyAlignment="1">
      <alignment horizontal="center" vertical="center"/>
    </xf>
    <xf numFmtId="177" fontId="21" fillId="0" borderId="29" xfId="0" applyNumberFormat="1" applyFont="1" applyFill="1" applyBorder="1" applyAlignment="1">
      <alignment horizontal="right" vertical="center"/>
    </xf>
    <xf numFmtId="189" fontId="20" fillId="0" borderId="10" xfId="0" applyNumberFormat="1" applyFont="1" applyFill="1" applyBorder="1" applyAlignment="1">
      <alignment vertical="center"/>
    </xf>
    <xf numFmtId="0" fontId="20" fillId="0" borderId="0" xfId="0" applyFont="1" applyFill="1" applyBorder="1" applyAlignment="1">
      <alignment horizontal="right" vertical="center"/>
    </xf>
    <xf numFmtId="0" fontId="25" fillId="0" borderId="56" xfId="0" applyFont="1" applyFill="1" applyBorder="1" applyAlignment="1">
      <alignment vertical="center"/>
    </xf>
    <xf numFmtId="0" fontId="20" fillId="0" borderId="0" xfId="0" applyFont="1" applyFill="1" applyBorder="1"/>
    <xf numFmtId="211" fontId="20" fillId="0" borderId="22" xfId="0" applyNumberFormat="1" applyFont="1" applyFill="1" applyBorder="1" applyAlignment="1">
      <alignment vertical="center"/>
    </xf>
    <xf numFmtId="0" fontId="20" fillId="0" borderId="0" xfId="0" applyFont="1" applyFill="1" applyAlignment="1">
      <alignment horizontal="left" vertical="top" indent="1"/>
    </xf>
    <xf numFmtId="210" fontId="20" fillId="0" borderId="0" xfId="0" applyNumberFormat="1" applyFont="1" applyFill="1" applyBorder="1" applyAlignment="1">
      <alignment horizontal="right" vertical="center"/>
    </xf>
    <xf numFmtId="211" fontId="20" fillId="0" borderId="0" xfId="0"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180" fontId="20" fillId="0" borderId="0" xfId="44" applyNumberFormat="1" applyFont="1" applyFill="1" applyBorder="1" applyAlignment="1">
      <alignment horizontal="right" vertical="center"/>
    </xf>
    <xf numFmtId="0" fontId="20" fillId="0" borderId="0" xfId="0" applyFont="1" applyFill="1" applyBorder="1" applyAlignment="1">
      <alignment vertical="center"/>
    </xf>
    <xf numFmtId="194" fontId="20" fillId="0" borderId="0" xfId="0" applyNumberFormat="1" applyFont="1" applyFill="1" applyBorder="1" applyAlignment="1">
      <alignment horizontal="right" vertical="center"/>
    </xf>
    <xf numFmtId="0" fontId="20" fillId="0" borderId="0" xfId="0" applyFont="1" applyFill="1" applyBorder="1" applyAlignment="1">
      <alignment horizontal="right" vertical="center"/>
    </xf>
    <xf numFmtId="193" fontId="20" fillId="0" borderId="0" xfId="0" applyNumberFormat="1" applyFont="1" applyFill="1" applyBorder="1" applyAlignment="1">
      <alignment horizontal="right" vertical="center"/>
    </xf>
    <xf numFmtId="0" fontId="20" fillId="0" borderId="31" xfId="0" applyFont="1" applyFill="1" applyBorder="1" applyAlignment="1">
      <alignment horizontal="distributed" vertical="center"/>
    </xf>
    <xf numFmtId="177" fontId="20" fillId="0" borderId="0" xfId="0" applyNumberFormat="1" applyFont="1" applyFill="1" applyBorder="1" applyAlignment="1">
      <alignment horizontal="right" vertical="center"/>
    </xf>
    <xf numFmtId="0" fontId="20" fillId="0" borderId="13" xfId="0" applyFont="1" applyFill="1" applyBorder="1" applyAlignment="1">
      <alignment horizontal="center" vertical="center"/>
    </xf>
    <xf numFmtId="0" fontId="20" fillId="0" borderId="28" xfId="0" applyFont="1" applyFill="1" applyBorder="1" applyAlignment="1">
      <alignment horizontal="distributed" vertical="center"/>
    </xf>
    <xf numFmtId="0" fontId="20" fillId="0" borderId="11" xfId="0" applyFont="1" applyFill="1" applyBorder="1" applyAlignment="1">
      <alignment horizontal="center" vertical="center"/>
    </xf>
    <xf numFmtId="0" fontId="20" fillId="0" borderId="29" xfId="0" applyFont="1" applyFill="1" applyBorder="1" applyAlignment="1">
      <alignment horizontal="right" vertical="center"/>
    </xf>
    <xf numFmtId="38" fontId="20" fillId="0" borderId="19" xfId="34" applyFont="1" applyFill="1" applyBorder="1" applyAlignment="1" applyProtection="1"/>
    <xf numFmtId="178" fontId="21" fillId="0" borderId="117" xfId="0" applyNumberFormat="1" applyFont="1" applyFill="1" applyBorder="1" applyAlignment="1">
      <alignment horizontal="right" vertical="center"/>
    </xf>
    <xf numFmtId="180" fontId="21" fillId="0" borderId="117" xfId="44" applyNumberFormat="1" applyFont="1" applyFill="1" applyBorder="1" applyAlignment="1">
      <alignment horizontal="right" vertical="center"/>
    </xf>
    <xf numFmtId="218" fontId="21" fillId="0" borderId="117" xfId="0" applyNumberFormat="1" applyFont="1" applyFill="1" applyBorder="1" applyAlignment="1">
      <alignment horizontal="right" vertical="center"/>
    </xf>
    <xf numFmtId="177" fontId="21" fillId="0" borderId="117" xfId="44" applyNumberFormat="1" applyFont="1" applyFill="1" applyBorder="1" applyAlignment="1">
      <alignment horizontal="right" vertical="center"/>
    </xf>
    <xf numFmtId="181" fontId="21" fillId="0" borderId="118" xfId="44" applyNumberFormat="1" applyFont="1" applyFill="1" applyBorder="1" applyAlignment="1">
      <alignment horizontal="right" vertical="center"/>
    </xf>
    <xf numFmtId="189" fontId="21" fillId="0" borderId="117" xfId="0" applyNumberFormat="1" applyFont="1" applyFill="1" applyBorder="1" applyAlignment="1">
      <alignment horizontal="right" vertical="center"/>
    </xf>
    <xf numFmtId="191" fontId="21" fillId="0" borderId="117" xfId="44" applyNumberFormat="1" applyFont="1" applyFill="1" applyBorder="1" applyAlignment="1">
      <alignment horizontal="right" vertical="center"/>
    </xf>
    <xf numFmtId="189" fontId="21" fillId="0" borderId="119" xfId="0" applyNumberFormat="1" applyFont="1" applyFill="1" applyBorder="1" applyAlignment="1">
      <alignment horizontal="right" vertical="center"/>
    </xf>
    <xf numFmtId="189" fontId="21" fillId="0" borderId="118" xfId="0" applyNumberFormat="1" applyFont="1" applyFill="1" applyBorder="1" applyAlignment="1">
      <alignment horizontal="right" vertical="center"/>
    </xf>
    <xf numFmtId="0" fontId="21" fillId="0" borderId="107" xfId="0" applyFont="1" applyFill="1" applyBorder="1" applyAlignment="1">
      <alignment vertical="center"/>
    </xf>
    <xf numFmtId="0" fontId="21" fillId="0" borderId="108" xfId="0" applyFont="1" applyFill="1" applyBorder="1" applyAlignment="1">
      <alignment vertical="center"/>
    </xf>
    <xf numFmtId="0" fontId="20" fillId="0" borderId="0" xfId="0" applyFont="1" applyFill="1" applyAlignment="1">
      <alignment horizontal="left" vertical="center"/>
    </xf>
    <xf numFmtId="0" fontId="20" fillId="0" borderId="75" xfId="0" applyFont="1" applyFill="1" applyBorder="1" applyAlignment="1">
      <alignment horizontal="center" vertical="center"/>
    </xf>
    <xf numFmtId="0" fontId="20" fillId="0" borderId="76" xfId="0" applyFont="1" applyFill="1" applyBorder="1" applyAlignment="1">
      <alignment horizontal="center" vertical="center"/>
    </xf>
    <xf numFmtId="0" fontId="18" fillId="0" borderId="72" xfId="0" applyFont="1" applyFill="1" applyBorder="1" applyAlignment="1">
      <alignment vertical="center"/>
    </xf>
    <xf numFmtId="0" fontId="18" fillId="0" borderId="66" xfId="0" applyFont="1" applyFill="1" applyBorder="1" applyAlignment="1">
      <alignment vertical="center"/>
    </xf>
    <xf numFmtId="0" fontId="21" fillId="0" borderId="115" xfId="0" applyFont="1" applyFill="1" applyBorder="1" applyAlignment="1">
      <alignment horizontal="center" vertical="center"/>
    </xf>
    <xf numFmtId="0" fontId="21" fillId="0" borderId="116" xfId="0" applyFont="1" applyFill="1" applyBorder="1" applyAlignment="1">
      <alignment horizontal="center" vertical="center"/>
    </xf>
    <xf numFmtId="0" fontId="21" fillId="0" borderId="111" xfId="0" applyFont="1" applyFill="1" applyBorder="1" applyAlignment="1">
      <alignment horizontal="left" vertical="center"/>
    </xf>
    <xf numFmtId="0" fontId="21" fillId="0" borderId="112" xfId="0" applyFont="1" applyFill="1" applyBorder="1" applyAlignment="1">
      <alignment horizontal="left" vertical="center"/>
    </xf>
    <xf numFmtId="0" fontId="19" fillId="0" borderId="0" xfId="0" applyFont="1" applyFill="1" applyBorder="1" applyAlignment="1">
      <alignment horizontal="center" vertical="center"/>
    </xf>
    <xf numFmtId="0" fontId="20" fillId="0" borderId="0" xfId="0" applyFont="1" applyFill="1" applyBorder="1" applyAlignment="1">
      <alignment horizontal="left" vertical="center"/>
    </xf>
    <xf numFmtId="0" fontId="20" fillId="0" borderId="77" xfId="0" applyFont="1" applyFill="1" applyBorder="1" applyAlignment="1">
      <alignment horizontal="center" vertical="center"/>
    </xf>
    <xf numFmtId="0" fontId="20" fillId="0" borderId="78"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54"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73" xfId="0" applyFont="1" applyFill="1" applyBorder="1" applyAlignment="1">
      <alignment horizontal="distributed" vertical="center" justifyLastLine="1"/>
    </xf>
    <xf numFmtId="0" fontId="20" fillId="0" borderId="82" xfId="0" applyFont="1" applyFill="1" applyBorder="1" applyAlignment="1">
      <alignment horizontal="distributed" vertical="center" justifyLastLine="1"/>
    </xf>
    <xf numFmtId="0" fontId="20" fillId="0" borderId="74" xfId="0" applyFont="1" applyFill="1" applyBorder="1" applyAlignment="1">
      <alignment horizontal="center" vertical="center"/>
    </xf>
    <xf numFmtId="0" fontId="20" fillId="0" borderId="83" xfId="0" applyFont="1" applyFill="1" applyBorder="1" applyAlignment="1">
      <alignment horizontal="center" vertical="center"/>
    </xf>
    <xf numFmtId="0" fontId="20" fillId="0" borderId="0" xfId="0" applyFont="1" applyFill="1" applyBorder="1" applyAlignment="1">
      <alignment vertical="center"/>
    </xf>
    <xf numFmtId="0" fontId="20" fillId="0" borderId="50" xfId="0" applyFont="1" applyFill="1" applyBorder="1" applyAlignment="1">
      <alignment horizontal="center" vertical="center"/>
    </xf>
    <xf numFmtId="0" fontId="20" fillId="0" borderId="66" xfId="0" applyFont="1" applyFill="1" applyBorder="1" applyAlignment="1">
      <alignment vertical="center"/>
    </xf>
    <xf numFmtId="180" fontId="20" fillId="0" borderId="0" xfId="44" applyNumberFormat="1" applyFont="1" applyFill="1" applyBorder="1" applyAlignment="1">
      <alignment horizontal="right" vertical="center"/>
    </xf>
    <xf numFmtId="189" fontId="20" fillId="0" borderId="0" xfId="0" applyNumberFormat="1" applyFont="1" applyFill="1" applyBorder="1" applyAlignment="1">
      <alignment horizontal="right" vertical="center"/>
    </xf>
    <xf numFmtId="0" fontId="21" fillId="0" borderId="45" xfId="0" applyFont="1" applyFill="1" applyBorder="1" applyAlignment="1">
      <alignment vertical="center"/>
    </xf>
    <xf numFmtId="0" fontId="20" fillId="0" borderId="0" xfId="0" applyFont="1" applyFill="1" applyAlignment="1">
      <alignment horizontal="center" vertical="center"/>
    </xf>
    <xf numFmtId="176" fontId="20" fillId="0" borderId="0" xfId="0" applyNumberFormat="1" applyFont="1" applyFill="1" applyAlignment="1">
      <alignment horizontal="left" vertical="center"/>
    </xf>
    <xf numFmtId="177" fontId="20" fillId="0" borderId="10" xfId="44" applyNumberFormat="1" applyFont="1" applyFill="1" applyBorder="1" applyAlignment="1">
      <alignment horizontal="right" vertical="center"/>
    </xf>
    <xf numFmtId="177" fontId="20" fillId="0" borderId="0" xfId="44" applyNumberFormat="1" applyFont="1" applyFill="1" applyBorder="1" applyAlignment="1">
      <alignment horizontal="right" vertical="center"/>
    </xf>
    <xf numFmtId="179" fontId="20" fillId="0" borderId="0" xfId="44" applyNumberFormat="1" applyFont="1" applyFill="1" applyBorder="1" applyAlignment="1">
      <alignment horizontal="right" vertical="center"/>
    </xf>
    <xf numFmtId="0" fontId="20" fillId="0" borderId="0" xfId="0" applyFont="1" applyFill="1" applyBorder="1" applyAlignment="1">
      <alignment horizontal="left" vertical="center" wrapText="1"/>
    </xf>
    <xf numFmtId="0" fontId="18" fillId="0" borderId="24" xfId="0" applyFont="1" applyFill="1" applyBorder="1" applyAlignment="1">
      <alignment horizontal="distributed" justifyLastLine="1"/>
    </xf>
    <xf numFmtId="0" fontId="18" fillId="0" borderId="71" xfId="0" applyFont="1" applyFill="1" applyBorder="1" applyAlignment="1">
      <alignment horizontal="distributed" justifyLastLine="1"/>
    </xf>
    <xf numFmtId="0" fontId="31" fillId="0" borderId="0" xfId="0" applyFont="1" applyFill="1" applyBorder="1" applyAlignment="1">
      <alignment vertical="center"/>
    </xf>
    <xf numFmtId="0" fontId="18" fillId="0" borderId="45" xfId="0" applyFont="1" applyFill="1" applyBorder="1" applyAlignment="1"/>
    <xf numFmtId="0" fontId="21" fillId="0" borderId="114" xfId="0" applyFont="1" applyFill="1" applyBorder="1" applyAlignment="1">
      <alignment horizontal="left" vertical="center"/>
    </xf>
    <xf numFmtId="0" fontId="18" fillId="0" borderId="72" xfId="0" applyFont="1" applyFill="1" applyBorder="1" applyAlignment="1"/>
    <xf numFmtId="0" fontId="18" fillId="0" borderId="66" xfId="0" applyFont="1" applyFill="1" applyBorder="1" applyAlignment="1"/>
    <xf numFmtId="0" fontId="18" fillId="0" borderId="73" xfId="0" applyFont="1" applyFill="1" applyBorder="1" applyAlignment="1">
      <alignment horizontal="distributed" justifyLastLine="1"/>
    </xf>
    <xf numFmtId="0" fontId="18" fillId="0" borderId="68" xfId="0" applyFont="1" applyFill="1" applyBorder="1" applyAlignment="1">
      <alignment horizontal="distributed" justifyLastLine="1"/>
    </xf>
    <xf numFmtId="0" fontId="21" fillId="0" borderId="115" xfId="0" applyFont="1" applyFill="1" applyBorder="1" applyAlignment="1">
      <alignment vertical="center"/>
    </xf>
    <xf numFmtId="0" fontId="21" fillId="0" borderId="116" xfId="0" applyFont="1" applyFill="1" applyBorder="1" applyAlignment="1">
      <alignment vertical="center"/>
    </xf>
    <xf numFmtId="189" fontId="20" fillId="0" borderId="27" xfId="0" applyNumberFormat="1" applyFont="1" applyFill="1" applyBorder="1" applyAlignment="1">
      <alignment horizontal="right" vertical="center"/>
    </xf>
    <xf numFmtId="0" fontId="21" fillId="0" borderId="42" xfId="0" applyFont="1" applyFill="1" applyBorder="1" applyAlignment="1">
      <alignment vertical="center"/>
    </xf>
    <xf numFmtId="191" fontId="20" fillId="0" borderId="0" xfId="44" applyNumberFormat="1" applyFont="1" applyFill="1" applyBorder="1" applyAlignment="1">
      <alignment horizontal="right" vertical="center"/>
    </xf>
    <xf numFmtId="0" fontId="20" fillId="0" borderId="19" xfId="0" applyFont="1" applyFill="1" applyBorder="1" applyAlignment="1">
      <alignment horizontal="center" vertical="center"/>
    </xf>
    <xf numFmtId="0" fontId="30" fillId="0" borderId="19" xfId="0" applyFont="1" applyFill="1" applyBorder="1" applyAlignment="1">
      <alignment horizontal="center" vertical="center"/>
    </xf>
    <xf numFmtId="0" fontId="20" fillId="0" borderId="29" xfId="0" applyFont="1" applyFill="1" applyBorder="1" applyAlignment="1">
      <alignment horizontal="left" vertical="center"/>
    </xf>
    <xf numFmtId="0" fontId="21" fillId="0" borderId="33" xfId="0" applyFont="1" applyFill="1" applyBorder="1" applyAlignment="1">
      <alignment horizontal="distributed" vertical="center"/>
    </xf>
    <xf numFmtId="0" fontId="21" fillId="0" borderId="31" xfId="0" applyFont="1" applyFill="1" applyBorder="1" applyAlignment="1">
      <alignment horizontal="distributed" vertical="center"/>
    </xf>
    <xf numFmtId="0" fontId="30" fillId="0" borderId="73" xfId="0" applyFont="1" applyFill="1" applyBorder="1" applyAlignment="1">
      <alignment horizontal="center" vertical="center"/>
    </xf>
    <xf numFmtId="0" fontId="30" fillId="0" borderId="82" xfId="0" applyFont="1" applyFill="1" applyBorder="1" applyAlignment="1">
      <alignment horizontal="center" vertical="center"/>
    </xf>
    <xf numFmtId="193" fontId="20" fillId="0" borderId="0" xfId="0" applyNumberFormat="1" applyFont="1" applyFill="1" applyBorder="1" applyAlignment="1">
      <alignment horizontal="right" vertical="center" shrinkToFit="1"/>
    </xf>
    <xf numFmtId="194" fontId="20" fillId="0" borderId="67" xfId="0" applyNumberFormat="1" applyFont="1" applyFill="1" applyBorder="1" applyAlignment="1">
      <alignment horizontal="right" vertical="center"/>
    </xf>
    <xf numFmtId="194" fontId="20" fillId="0" borderId="40"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xf>
    <xf numFmtId="194" fontId="20" fillId="0" borderId="18" xfId="0" applyNumberFormat="1" applyFont="1" applyFill="1" applyBorder="1" applyAlignment="1">
      <alignment horizontal="right" vertical="center"/>
    </xf>
    <xf numFmtId="194" fontId="20" fillId="0" borderId="0" xfId="0" applyNumberFormat="1" applyFont="1" applyFill="1" applyBorder="1" applyAlignment="1">
      <alignment horizontal="right" vertical="center" shrinkToFit="1"/>
    </xf>
    <xf numFmtId="193" fontId="20" fillId="0" borderId="67" xfId="0" applyNumberFormat="1" applyFont="1" applyFill="1" applyBorder="1" applyAlignment="1">
      <alignment horizontal="right" vertical="center"/>
    </xf>
    <xf numFmtId="193" fontId="20" fillId="0" borderId="40" xfId="0" applyNumberFormat="1" applyFont="1" applyFill="1" applyBorder="1" applyAlignment="1">
      <alignment horizontal="right" vertical="center"/>
    </xf>
    <xf numFmtId="193" fontId="20" fillId="0" borderId="0" xfId="0" applyNumberFormat="1" applyFont="1" applyFill="1" applyBorder="1" applyAlignment="1">
      <alignment horizontal="right" vertical="center"/>
    </xf>
    <xf numFmtId="193" fontId="20" fillId="0" borderId="18" xfId="0" applyNumberFormat="1" applyFont="1" applyFill="1" applyBorder="1" applyAlignment="1">
      <alignment horizontal="right" vertical="center"/>
    </xf>
    <xf numFmtId="0" fontId="30" fillId="0" borderId="29" xfId="0" applyFont="1" applyFill="1" applyBorder="1" applyAlignment="1">
      <alignment horizontal="right" vertical="center"/>
    </xf>
    <xf numFmtId="0" fontId="30" fillId="0" borderId="69" xfId="0" applyFont="1" applyFill="1" applyBorder="1" applyAlignment="1">
      <alignment horizontal="center" vertical="center"/>
    </xf>
    <xf numFmtId="0" fontId="30" fillId="0" borderId="70" xfId="0" applyFont="1" applyFill="1" applyBorder="1" applyAlignment="1">
      <alignment horizontal="center" vertical="center"/>
    </xf>
    <xf numFmtId="0" fontId="20" fillId="0" borderId="67" xfId="0" applyFont="1" applyFill="1" applyBorder="1" applyAlignment="1">
      <alignment horizontal="right" vertical="center"/>
    </xf>
    <xf numFmtId="0" fontId="20" fillId="0" borderId="40" xfId="0" applyFont="1" applyFill="1" applyBorder="1" applyAlignment="1">
      <alignment horizontal="right" vertical="center"/>
    </xf>
    <xf numFmtId="0" fontId="20" fillId="0" borderId="0" xfId="0" applyFont="1" applyFill="1" applyBorder="1" applyAlignment="1">
      <alignment horizontal="right" vertical="center" shrinkToFit="1"/>
    </xf>
    <xf numFmtId="195" fontId="21" fillId="0" borderId="0" xfId="0" applyNumberFormat="1" applyFont="1" applyFill="1" applyBorder="1" applyAlignment="1">
      <alignment horizontal="right" vertical="center" shrinkToFit="1"/>
    </xf>
    <xf numFmtId="0" fontId="20" fillId="0" borderId="0" xfId="0" applyFont="1" applyFill="1" applyBorder="1" applyAlignment="1">
      <alignment horizontal="right" vertical="center"/>
    </xf>
    <xf numFmtId="0" fontId="20" fillId="0" borderId="18" xfId="0" applyFont="1" applyFill="1" applyBorder="1" applyAlignment="1">
      <alignment horizontal="right" vertical="center"/>
    </xf>
    <xf numFmtId="195" fontId="21" fillId="0" borderId="67" xfId="0" applyNumberFormat="1" applyFont="1" applyFill="1" applyBorder="1" applyAlignment="1">
      <alignment horizontal="right" vertical="center" shrinkToFit="1"/>
    </xf>
    <xf numFmtId="195" fontId="21" fillId="0" borderId="40" xfId="0" applyNumberFormat="1" applyFont="1" applyFill="1" applyBorder="1" applyAlignment="1">
      <alignment horizontal="right" vertical="center" shrinkToFit="1"/>
    </xf>
    <xf numFmtId="195" fontId="21" fillId="0" borderId="18" xfId="0" applyNumberFormat="1" applyFont="1" applyFill="1" applyBorder="1" applyAlignment="1">
      <alignment horizontal="right" vertical="center" shrinkToFit="1"/>
    </xf>
    <xf numFmtId="189" fontId="20" fillId="0" borderId="0" xfId="0" applyNumberFormat="1" applyFont="1" applyFill="1" applyBorder="1" applyAlignment="1">
      <alignment horizontal="right" vertical="center" shrinkToFit="1"/>
    </xf>
    <xf numFmtId="189" fontId="20" fillId="0" borderId="67" xfId="0" applyNumberFormat="1" applyFont="1" applyFill="1" applyBorder="1" applyAlignment="1">
      <alignment horizontal="right" vertical="center"/>
    </xf>
    <xf numFmtId="189" fontId="20" fillId="0" borderId="40" xfId="0" applyNumberFormat="1" applyFont="1" applyFill="1" applyBorder="1" applyAlignment="1">
      <alignment horizontal="right" vertical="center"/>
    </xf>
    <xf numFmtId="189" fontId="20" fillId="0" borderId="18" xfId="0" applyNumberFormat="1" applyFont="1" applyFill="1" applyBorder="1" applyAlignment="1">
      <alignment horizontal="right" vertical="center"/>
    </xf>
    <xf numFmtId="195" fontId="20" fillId="0" borderId="0" xfId="33" applyNumberFormat="1" applyFont="1" applyFill="1" applyBorder="1" applyAlignment="1" applyProtection="1">
      <alignment horizontal="right" vertical="center" shrinkToFit="1"/>
    </xf>
    <xf numFmtId="195" fontId="20" fillId="0" borderId="18" xfId="33" applyNumberFormat="1" applyFont="1" applyFill="1" applyBorder="1" applyAlignment="1" applyProtection="1">
      <alignment horizontal="right" vertical="center" shrinkToFit="1"/>
    </xf>
    <xf numFmtId="195" fontId="20" fillId="0" borderId="67" xfId="33" applyNumberFormat="1" applyFont="1" applyFill="1" applyBorder="1" applyAlignment="1" applyProtection="1">
      <alignment horizontal="right" vertical="center" shrinkToFit="1"/>
    </xf>
    <xf numFmtId="195" fontId="20" fillId="0" borderId="40" xfId="33" applyNumberFormat="1" applyFont="1" applyFill="1" applyBorder="1" applyAlignment="1" applyProtection="1">
      <alignment horizontal="right" vertical="center" shrinkToFit="1"/>
    </xf>
    <xf numFmtId="189" fontId="20" fillId="0" borderId="29" xfId="0" applyNumberFormat="1" applyFont="1" applyFill="1" applyBorder="1" applyAlignment="1">
      <alignment horizontal="right" vertical="center" shrinkToFit="1"/>
    </xf>
    <xf numFmtId="189" fontId="20" fillId="0" borderId="84" xfId="33" applyNumberFormat="1" applyFont="1" applyFill="1" applyBorder="1" applyAlignment="1" applyProtection="1">
      <alignment horizontal="right" vertical="center" shrinkToFit="1"/>
    </xf>
    <xf numFmtId="189" fontId="20" fillId="0" borderId="85" xfId="33" applyNumberFormat="1" applyFont="1" applyFill="1" applyBorder="1" applyAlignment="1" applyProtection="1">
      <alignment horizontal="right" vertical="center" shrinkToFit="1"/>
    </xf>
    <xf numFmtId="189" fontId="20" fillId="0" borderId="29" xfId="33" applyNumberFormat="1" applyFont="1" applyFill="1" applyBorder="1" applyAlignment="1" applyProtection="1">
      <alignment horizontal="right" vertical="center" shrinkToFit="1"/>
    </xf>
    <xf numFmtId="189" fontId="20" fillId="0" borderId="35" xfId="33" applyNumberFormat="1" applyFont="1" applyFill="1" applyBorder="1" applyAlignment="1" applyProtection="1">
      <alignment horizontal="right" vertical="center" shrinkToFit="1"/>
    </xf>
    <xf numFmtId="0" fontId="18" fillId="0" borderId="86" xfId="0" applyFont="1" applyFill="1" applyBorder="1" applyAlignment="1"/>
    <xf numFmtId="0" fontId="20" fillId="0" borderId="0" xfId="0" applyNumberFormat="1" applyFont="1" applyFill="1" applyBorder="1" applyAlignment="1" applyProtection="1">
      <alignment vertical="center"/>
    </xf>
    <xf numFmtId="0" fontId="20" fillId="0" borderId="69" xfId="0" applyFont="1" applyFill="1" applyBorder="1" applyAlignment="1">
      <alignment horizontal="center" vertical="center"/>
    </xf>
    <xf numFmtId="0" fontId="20" fillId="0" borderId="0" xfId="0" applyFont="1" applyFill="1" applyBorder="1" applyAlignment="1">
      <alignment horizontal="distributed" vertical="center"/>
    </xf>
    <xf numFmtId="0" fontId="20" fillId="0" borderId="31" xfId="0" applyFont="1" applyFill="1" applyBorder="1" applyAlignment="1">
      <alignment horizontal="distributed" vertical="center"/>
    </xf>
    <xf numFmtId="0" fontId="20" fillId="0" borderId="33" xfId="0" applyFont="1" applyFill="1" applyBorder="1" applyAlignment="1">
      <alignment horizontal="distributed" vertical="center"/>
    </xf>
    <xf numFmtId="0" fontId="20" fillId="0" borderId="15" xfId="0" applyFont="1" applyFill="1" applyBorder="1" applyAlignment="1">
      <alignment horizontal="distributed" vertical="center"/>
    </xf>
    <xf numFmtId="0" fontId="20" fillId="0" borderId="87" xfId="0" applyFont="1" applyFill="1" applyBorder="1" applyAlignment="1">
      <alignment horizontal="distributed" vertical="center"/>
    </xf>
    <xf numFmtId="0" fontId="20" fillId="0" borderId="33" xfId="0" applyFont="1" applyFill="1" applyBorder="1" applyAlignment="1">
      <alignment horizontal="distributed" vertical="center" shrinkToFit="1"/>
    </xf>
    <xf numFmtId="0" fontId="20" fillId="0" borderId="15" xfId="0" applyFont="1" applyFill="1" applyBorder="1" applyAlignment="1">
      <alignment horizontal="distributed" vertical="center" shrinkToFit="1"/>
    </xf>
    <xf numFmtId="0" fontId="20" fillId="0" borderId="87" xfId="0" applyFont="1" applyFill="1" applyBorder="1" applyAlignment="1">
      <alignment horizontal="distributed" vertical="center" shrinkToFit="1"/>
    </xf>
    <xf numFmtId="0" fontId="21" fillId="0" borderId="15" xfId="0" applyFont="1" applyFill="1" applyBorder="1" applyAlignment="1">
      <alignment horizontal="distributed" vertical="center"/>
    </xf>
    <xf numFmtId="0" fontId="21" fillId="0" borderId="87" xfId="0" applyFont="1" applyFill="1" applyBorder="1" applyAlignment="1">
      <alignment horizontal="distributed" vertical="center"/>
    </xf>
    <xf numFmtId="0" fontId="25" fillId="0" borderId="33" xfId="0" applyFont="1" applyFill="1" applyBorder="1" applyAlignment="1">
      <alignment horizontal="distributed" vertical="center"/>
    </xf>
    <xf numFmtId="0" fontId="25" fillId="0" borderId="15" xfId="0" applyFont="1" applyFill="1" applyBorder="1" applyAlignment="1">
      <alignment horizontal="distributed" vertical="center"/>
    </xf>
    <xf numFmtId="0" fontId="25" fillId="0" borderId="87" xfId="0" applyFont="1" applyFill="1" applyBorder="1" applyAlignment="1">
      <alignment horizontal="distributed" vertical="center"/>
    </xf>
    <xf numFmtId="0" fontId="20" fillId="0" borderId="24" xfId="0" applyFont="1" applyFill="1" applyBorder="1" applyAlignment="1">
      <alignment horizontal="center" vertical="center"/>
    </xf>
    <xf numFmtId="0" fontId="20" fillId="0" borderId="20" xfId="0" applyFont="1" applyFill="1" applyBorder="1" applyAlignment="1">
      <alignment horizontal="center" vertical="center"/>
    </xf>
    <xf numFmtId="0" fontId="18" fillId="0" borderId="13" xfId="0" applyFont="1" applyFill="1" applyBorder="1" applyAlignment="1">
      <alignment horizontal="center"/>
    </xf>
    <xf numFmtId="0" fontId="18" fillId="0" borderId="37" xfId="0" applyFont="1" applyFill="1" applyBorder="1" applyAlignment="1">
      <alignment horizontal="center"/>
    </xf>
    <xf numFmtId="0" fontId="20" fillId="0" borderId="88" xfId="0" applyFont="1" applyFill="1" applyBorder="1" applyAlignment="1">
      <alignment horizontal="center" vertical="center"/>
    </xf>
    <xf numFmtId="0" fontId="20" fillId="0" borderId="89" xfId="0" applyFont="1" applyFill="1" applyBorder="1" applyAlignment="1">
      <alignment horizontal="center" vertical="center"/>
    </xf>
    <xf numFmtId="0" fontId="20" fillId="0" borderId="71" xfId="0" applyFont="1" applyFill="1" applyBorder="1" applyAlignment="1">
      <alignment horizontal="center" vertical="center"/>
    </xf>
    <xf numFmtId="0" fontId="20" fillId="0" borderId="23" xfId="0" applyFont="1" applyFill="1" applyBorder="1" applyAlignment="1">
      <alignment horizontal="right" vertical="center"/>
    </xf>
    <xf numFmtId="0" fontId="20" fillId="0" borderId="23" xfId="0" applyFont="1" applyFill="1" applyBorder="1" applyAlignment="1">
      <alignment horizontal="left" vertical="center"/>
    </xf>
    <xf numFmtId="0" fontId="20" fillId="0" borderId="13" xfId="0" applyFont="1" applyFill="1" applyBorder="1" applyAlignment="1">
      <alignment horizontal="center" vertical="center"/>
    </xf>
    <xf numFmtId="0" fontId="20" fillId="0" borderId="37" xfId="0" applyFont="1" applyFill="1" applyBorder="1" applyAlignment="1">
      <alignment horizontal="center" vertical="center"/>
    </xf>
    <xf numFmtId="0" fontId="20" fillId="0" borderId="3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28" xfId="0" applyFont="1" applyFill="1" applyBorder="1" applyAlignment="1">
      <alignment horizontal="center" vertical="center"/>
    </xf>
    <xf numFmtId="177" fontId="20" fillId="0" borderId="0" xfId="33" applyNumberFormat="1" applyFont="1" applyFill="1" applyBorder="1" applyAlignment="1" applyProtection="1">
      <alignment horizontal="right" vertical="center"/>
    </xf>
    <xf numFmtId="177" fontId="21" fillId="0" borderId="0" xfId="33" applyNumberFormat="1" applyFont="1" applyFill="1" applyBorder="1" applyAlignment="1" applyProtection="1">
      <alignment horizontal="right" vertical="center"/>
    </xf>
    <xf numFmtId="0" fontId="21" fillId="0" borderId="42" xfId="0" applyFont="1" applyFill="1" applyBorder="1" applyAlignment="1">
      <alignment horizontal="center" vertical="center"/>
    </xf>
    <xf numFmtId="0" fontId="21" fillId="0" borderId="45" xfId="0" applyFont="1" applyFill="1" applyBorder="1" applyAlignment="1">
      <alignment horizontal="center" vertical="center"/>
    </xf>
    <xf numFmtId="0" fontId="20" fillId="0" borderId="90" xfId="0" applyFont="1" applyFill="1" applyBorder="1" applyAlignment="1">
      <alignment horizontal="center" vertical="center"/>
    </xf>
    <xf numFmtId="177" fontId="20" fillId="0" borderId="0" xfId="0" applyNumberFormat="1" applyFont="1" applyFill="1" applyBorder="1" applyAlignment="1">
      <alignment horizontal="right" vertical="center"/>
    </xf>
    <xf numFmtId="0" fontId="20" fillId="0" borderId="15" xfId="0" applyFont="1" applyFill="1" applyBorder="1" applyAlignment="1">
      <alignment horizontal="center" vertical="center"/>
    </xf>
    <xf numFmtId="0" fontId="21" fillId="0" borderId="0" xfId="0" applyFont="1" applyFill="1" applyBorder="1" applyAlignment="1">
      <alignment horizontal="distributed" vertical="center"/>
    </xf>
    <xf numFmtId="0" fontId="21" fillId="0" borderId="28" xfId="0" applyFont="1" applyFill="1" applyBorder="1" applyAlignment="1">
      <alignment horizontal="distributed" vertical="center"/>
    </xf>
    <xf numFmtId="0" fontId="20" fillId="0" borderId="91" xfId="0" applyFont="1" applyFill="1" applyBorder="1" applyAlignment="1">
      <alignment vertical="center"/>
    </xf>
    <xf numFmtId="0" fontId="20" fillId="0" borderId="92" xfId="0" applyFont="1" applyFill="1" applyBorder="1" applyAlignment="1">
      <alignment vertical="center"/>
    </xf>
    <xf numFmtId="0" fontId="20" fillId="0" borderId="93" xfId="0" applyFont="1" applyFill="1" applyBorder="1" applyAlignment="1">
      <alignment vertical="center"/>
    </xf>
    <xf numFmtId="0" fontId="20" fillId="0" borderId="94" xfId="0" applyFont="1" applyFill="1" applyBorder="1" applyAlignment="1">
      <alignment vertical="center"/>
    </xf>
    <xf numFmtId="0" fontId="21" fillId="0" borderId="61" xfId="0" applyFont="1" applyFill="1" applyBorder="1" applyAlignment="1">
      <alignment horizontal="distributed" vertical="center"/>
    </xf>
    <xf numFmtId="0" fontId="21" fillId="0" borderId="13" xfId="0" applyFont="1" applyFill="1" applyBorder="1" applyAlignment="1">
      <alignment horizontal="distributed" vertical="center"/>
    </xf>
    <xf numFmtId="0" fontId="21" fillId="0" borderId="95" xfId="0" applyFont="1" applyFill="1" applyBorder="1" applyAlignment="1">
      <alignment horizontal="distributed" vertical="center"/>
    </xf>
    <xf numFmtId="0" fontId="20" fillId="0" borderId="96" xfId="0" applyFont="1" applyFill="1" applyBorder="1" applyAlignment="1">
      <alignment vertical="center"/>
    </xf>
    <xf numFmtId="0" fontId="20" fillId="0" borderId="28" xfId="0" applyFont="1" applyFill="1" applyBorder="1" applyAlignment="1">
      <alignment horizontal="distributed" vertical="center"/>
    </xf>
    <xf numFmtId="210" fontId="20" fillId="0" borderId="0" xfId="33" applyNumberFormat="1" applyFont="1" applyFill="1" applyBorder="1" applyAlignment="1" applyProtection="1">
      <alignment horizontal="center" vertical="center"/>
    </xf>
    <xf numFmtId="0" fontId="20" fillId="0" borderId="98" xfId="0" applyFont="1" applyFill="1" applyBorder="1" applyAlignment="1">
      <alignment horizontal="right" vertical="center"/>
    </xf>
    <xf numFmtId="0" fontId="21" fillId="0" borderId="16" xfId="0" applyFont="1" applyFill="1" applyBorder="1" applyAlignment="1">
      <alignment horizontal="distributed" vertical="center"/>
    </xf>
    <xf numFmtId="0" fontId="21" fillId="0" borderId="21" xfId="0" applyFont="1" applyFill="1" applyBorder="1" applyAlignment="1">
      <alignment horizontal="distributed" vertical="center"/>
    </xf>
    <xf numFmtId="0" fontId="21" fillId="0" borderId="17" xfId="0" applyFont="1" applyFill="1" applyBorder="1" applyAlignment="1">
      <alignment horizontal="distributed" vertical="center"/>
    </xf>
    <xf numFmtId="211" fontId="20" fillId="0" borderId="27" xfId="0" applyNumberFormat="1" applyFont="1" applyFill="1" applyBorder="1" applyAlignment="1">
      <alignment horizontal="right" vertical="center"/>
    </xf>
    <xf numFmtId="0" fontId="20" fillId="0" borderId="23" xfId="0" applyFont="1" applyFill="1" applyBorder="1" applyAlignment="1">
      <alignment vertical="center"/>
    </xf>
    <xf numFmtId="198" fontId="20" fillId="0" borderId="83" xfId="0" applyNumberFormat="1" applyFont="1" applyFill="1" applyBorder="1" applyAlignment="1">
      <alignment horizontal="center" vertical="center"/>
    </xf>
    <xf numFmtId="0" fontId="20" fillId="0" borderId="97" xfId="0" applyFont="1" applyFill="1" applyBorder="1" applyAlignment="1">
      <alignment vertical="center"/>
    </xf>
    <xf numFmtId="0" fontId="20" fillId="0" borderId="16" xfId="0" applyFont="1" applyFill="1" applyBorder="1" applyAlignment="1">
      <alignment horizontal="distributed" vertical="center"/>
    </xf>
    <xf numFmtId="0" fontId="20" fillId="0" borderId="21" xfId="0" applyFont="1" applyFill="1" applyBorder="1" applyAlignment="1">
      <alignment horizontal="distributed" vertical="center"/>
    </xf>
    <xf numFmtId="0" fontId="20" fillId="0" borderId="20" xfId="0" applyFont="1" applyFill="1" applyBorder="1" applyAlignment="1">
      <alignment horizontal="distributed" vertical="center"/>
    </xf>
    <xf numFmtId="0" fontId="20" fillId="0" borderId="13" xfId="0" applyFont="1" applyFill="1" applyBorder="1" applyAlignment="1">
      <alignment horizontal="distributed" vertical="center"/>
    </xf>
    <xf numFmtId="0" fontId="20" fillId="0" borderId="37" xfId="0" applyFont="1" applyFill="1" applyBorder="1" applyAlignment="1">
      <alignment horizontal="distributed" vertical="center"/>
    </xf>
    <xf numFmtId="211" fontId="20" fillId="0" borderId="83" xfId="0" applyNumberFormat="1" applyFont="1" applyFill="1" applyBorder="1" applyAlignment="1">
      <alignment horizontal="center" vertical="center"/>
    </xf>
    <xf numFmtId="211" fontId="20" fillId="0" borderId="50" xfId="0" applyNumberFormat="1" applyFont="1" applyFill="1" applyBorder="1" applyAlignment="1">
      <alignment horizontal="center" vertical="center"/>
    </xf>
    <xf numFmtId="190" fontId="20" fillId="0" borderId="50" xfId="0" applyNumberFormat="1" applyFont="1" applyFill="1" applyBorder="1" applyAlignment="1">
      <alignment horizontal="center" vertical="center"/>
    </xf>
    <xf numFmtId="0" fontId="21" fillId="0" borderId="34" xfId="0" applyFont="1" applyFill="1" applyBorder="1" applyAlignment="1">
      <alignment horizontal="distributed" vertical="center"/>
    </xf>
    <xf numFmtId="0" fontId="21" fillId="0" borderId="29" xfId="0" applyFont="1" applyFill="1" applyBorder="1" applyAlignment="1">
      <alignment horizontal="distributed" vertical="center"/>
    </xf>
    <xf numFmtId="0" fontId="21" fillId="0" borderId="49" xfId="0" applyFont="1" applyFill="1" applyBorder="1" applyAlignment="1">
      <alignment horizontal="distributed" vertical="center"/>
    </xf>
    <xf numFmtId="0" fontId="20" fillId="0" borderId="95" xfId="0" applyFont="1" applyFill="1" applyBorder="1" applyAlignment="1">
      <alignment horizontal="distributed" vertical="center"/>
    </xf>
    <xf numFmtId="211" fontId="20" fillId="0" borderId="0" xfId="0" applyNumberFormat="1" applyFont="1" applyFill="1" applyBorder="1" applyAlignment="1">
      <alignment horizontal="right" vertical="center"/>
    </xf>
    <xf numFmtId="215" fontId="20" fillId="0" borderId="0" xfId="0" applyNumberFormat="1" applyFont="1" applyFill="1" applyBorder="1" applyAlignment="1">
      <alignment horizontal="right" vertical="center"/>
    </xf>
    <xf numFmtId="210" fontId="20" fillId="0" borderId="0" xfId="0" applyNumberFormat="1" applyFont="1" applyFill="1" applyBorder="1" applyAlignment="1">
      <alignment horizontal="right" vertical="center"/>
    </xf>
    <xf numFmtId="0" fontId="20" fillId="0" borderId="0" xfId="0" applyFont="1" applyFill="1" applyBorder="1" applyAlignment="1">
      <alignment horizontal="distributed" vertical="center" wrapText="1"/>
    </xf>
    <xf numFmtId="210" fontId="20" fillId="0" borderId="18" xfId="0" applyNumberFormat="1" applyFont="1" applyFill="1" applyBorder="1" applyAlignment="1">
      <alignment horizontal="right" vertical="center"/>
    </xf>
    <xf numFmtId="0" fontId="20" fillId="0" borderId="47" xfId="0" applyFont="1" applyFill="1" applyBorder="1" applyAlignment="1">
      <alignment horizontal="center" vertical="center"/>
    </xf>
    <xf numFmtId="0" fontId="20" fillId="0" borderId="48"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99" xfId="0" applyFont="1" applyFill="1" applyBorder="1" applyAlignment="1">
      <alignment horizontal="center" vertical="center"/>
    </xf>
    <xf numFmtId="177" fontId="21" fillId="0" borderId="29" xfId="0" applyNumberFormat="1" applyFont="1" applyFill="1" applyBorder="1" applyAlignment="1">
      <alignment horizontal="right" vertical="center"/>
    </xf>
    <xf numFmtId="183" fontId="20" fillId="0" borderId="40" xfId="33" applyNumberFormat="1" applyFont="1" applyFill="1" applyBorder="1" applyAlignment="1" applyProtection="1">
      <alignment horizontal="center" vertical="center"/>
    </xf>
    <xf numFmtId="183" fontId="20" fillId="0" borderId="0" xfId="33" applyNumberFormat="1" applyFont="1" applyFill="1" applyBorder="1" applyAlignment="1" applyProtection="1">
      <alignment horizontal="center" vertical="center"/>
    </xf>
    <xf numFmtId="178" fontId="20" fillId="0" borderId="10" xfId="0" applyNumberFormat="1" applyFont="1" applyFill="1" applyBorder="1" applyAlignment="1">
      <alignment horizontal="right" vertical="center"/>
    </xf>
    <xf numFmtId="178" fontId="20" fillId="0" borderId="27" xfId="0" applyNumberFormat="1" applyFont="1" applyFill="1" applyBorder="1" applyAlignment="1">
      <alignment horizontal="right" vertical="center"/>
    </xf>
    <xf numFmtId="189" fontId="20" fillId="0" borderId="10" xfId="0" applyNumberFormat="1" applyFont="1" applyFill="1" applyBorder="1" applyAlignment="1">
      <alignment horizontal="right" vertical="center"/>
    </xf>
    <xf numFmtId="183" fontId="20" fillId="0" borderId="100" xfId="33" applyNumberFormat="1" applyFont="1" applyFill="1" applyBorder="1" applyAlignment="1" applyProtection="1">
      <alignment horizontal="center" vertical="center"/>
    </xf>
    <xf numFmtId="183" fontId="20" fillId="0" borderId="13" xfId="33" applyNumberFormat="1" applyFont="1" applyFill="1" applyBorder="1" applyAlignment="1" applyProtection="1">
      <alignment horizontal="center" vertical="center"/>
    </xf>
    <xf numFmtId="177" fontId="20" fillId="0" borderId="13" xfId="33" applyNumberFormat="1" applyFont="1" applyFill="1" applyBorder="1" applyAlignment="1" applyProtection="1">
      <alignment horizontal="right" vertical="center"/>
    </xf>
    <xf numFmtId="0" fontId="20" fillId="0" borderId="82" xfId="0" applyFont="1" applyFill="1" applyBorder="1" applyAlignment="1">
      <alignment horizontal="center" vertical="center"/>
    </xf>
    <xf numFmtId="0" fontId="20" fillId="0" borderId="73" xfId="0" applyFont="1" applyFill="1" applyBorder="1" applyAlignment="1">
      <alignment horizontal="center" vertical="center"/>
    </xf>
    <xf numFmtId="0" fontId="20" fillId="0" borderId="101" xfId="0" applyFont="1" applyFill="1" applyBorder="1" applyAlignment="1">
      <alignment horizontal="center" vertical="center"/>
    </xf>
    <xf numFmtId="177" fontId="20" fillId="0" borderId="13" xfId="0" applyNumberFormat="1" applyFont="1" applyFill="1" applyBorder="1" applyAlignment="1">
      <alignment horizontal="right" vertical="center"/>
    </xf>
    <xf numFmtId="0" fontId="20" fillId="0" borderId="102" xfId="0" applyFont="1" applyFill="1" applyBorder="1" applyAlignment="1">
      <alignment horizontal="center" vertical="center"/>
    </xf>
    <xf numFmtId="0" fontId="20" fillId="0" borderId="60" xfId="0" applyFont="1" applyFill="1" applyBorder="1" applyAlignment="1">
      <alignment horizontal="center" vertical="center"/>
    </xf>
    <xf numFmtId="178" fontId="21" fillId="0" borderId="103" xfId="0" applyNumberFormat="1" applyFont="1" applyFill="1" applyBorder="1" applyAlignment="1">
      <alignment horizontal="right" vertical="center"/>
    </xf>
    <xf numFmtId="178" fontId="21" fillId="0" borderId="30" xfId="0" applyNumberFormat="1" applyFont="1" applyFill="1" applyBorder="1" applyAlignment="1">
      <alignment horizontal="right" vertical="center"/>
    </xf>
    <xf numFmtId="183" fontId="21" fillId="0" borderId="85" xfId="33" applyNumberFormat="1" applyFont="1" applyFill="1" applyBorder="1" applyAlignment="1" applyProtection="1">
      <alignment horizontal="center" vertical="center"/>
    </xf>
    <xf numFmtId="183" fontId="21" fillId="0" borderId="29"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right" vertical="center"/>
    </xf>
    <xf numFmtId="195" fontId="20" fillId="0" borderId="40" xfId="33" applyNumberFormat="1" applyFont="1" applyFill="1" applyBorder="1" applyAlignment="1" applyProtection="1">
      <alignment horizontal="center" vertical="center"/>
    </xf>
    <xf numFmtId="195" fontId="20" fillId="0" borderId="0" xfId="33" applyNumberFormat="1" applyFont="1" applyFill="1" applyBorder="1" applyAlignment="1" applyProtection="1">
      <alignment horizontal="center" vertical="center"/>
    </xf>
    <xf numFmtId="177" fontId="20" fillId="0" borderId="0" xfId="33" applyNumberFormat="1" applyFont="1" applyFill="1" applyBorder="1" applyAlignment="1" applyProtection="1">
      <alignment horizontal="center" vertical="center"/>
    </xf>
    <xf numFmtId="217" fontId="20" fillId="0" borderId="10" xfId="0" applyNumberFormat="1" applyFont="1" applyFill="1" applyBorder="1" applyAlignment="1">
      <alignment horizontal="right" vertical="center"/>
    </xf>
    <xf numFmtId="217" fontId="20" fillId="0" borderId="27" xfId="0" applyNumberFormat="1" applyFont="1" applyFill="1" applyBorder="1" applyAlignment="1">
      <alignment horizontal="right" vertical="center"/>
    </xf>
    <xf numFmtId="177" fontId="20" fillId="0" borderId="13" xfId="33" applyNumberFormat="1" applyFont="1" applyFill="1" applyBorder="1" applyAlignment="1" applyProtection="1">
      <alignment horizontal="center" vertical="center"/>
    </xf>
    <xf numFmtId="195" fontId="20" fillId="0" borderId="100" xfId="33" applyNumberFormat="1" applyFont="1" applyFill="1" applyBorder="1" applyAlignment="1" applyProtection="1">
      <alignment horizontal="center" vertical="center"/>
    </xf>
    <xf numFmtId="195" fontId="20" fillId="0" borderId="13" xfId="33" applyNumberFormat="1" applyFont="1" applyFill="1" applyBorder="1" applyAlignment="1" applyProtection="1">
      <alignment horizontal="center" vertical="center"/>
    </xf>
    <xf numFmtId="177" fontId="21" fillId="0" borderId="29" xfId="33" applyNumberFormat="1" applyFont="1" applyFill="1" applyBorder="1" applyAlignment="1" applyProtection="1">
      <alignment horizontal="center" vertical="center"/>
    </xf>
    <xf numFmtId="195" fontId="21" fillId="0" borderId="85" xfId="33" applyNumberFormat="1" applyFont="1" applyFill="1" applyBorder="1" applyAlignment="1" applyProtection="1">
      <alignment horizontal="center" vertical="center"/>
    </xf>
    <xf numFmtId="195" fontId="21" fillId="0" borderId="29" xfId="33" applyNumberFormat="1" applyFont="1" applyFill="1" applyBorder="1" applyAlignment="1" applyProtection="1">
      <alignment horizontal="center" vertical="center"/>
    </xf>
    <xf numFmtId="189" fontId="21" fillId="0" borderId="103" xfId="0" applyNumberFormat="1" applyFont="1" applyFill="1" applyBorder="1" applyAlignment="1">
      <alignment horizontal="right" vertical="center"/>
    </xf>
    <xf numFmtId="189" fontId="21" fillId="0" borderId="30" xfId="0" applyNumberFormat="1" applyFont="1" applyFill="1" applyBorder="1" applyAlignment="1">
      <alignment horizontal="right" vertical="center"/>
    </xf>
    <xf numFmtId="0" fontId="20" fillId="0" borderId="21" xfId="0" applyFont="1" applyFill="1" applyBorder="1" applyAlignment="1">
      <alignment horizontal="left" vertical="center"/>
    </xf>
    <xf numFmtId="207" fontId="20" fillId="0" borderId="0" xfId="0" applyNumberFormat="1" applyFont="1" applyFill="1" applyBorder="1" applyAlignment="1">
      <alignment horizontal="right" vertical="center"/>
    </xf>
    <xf numFmtId="207" fontId="20" fillId="0" borderId="10" xfId="0" applyNumberFormat="1" applyFont="1" applyFill="1" applyBorder="1" applyAlignment="1">
      <alignment horizontal="right" vertical="center"/>
    </xf>
    <xf numFmtId="189" fontId="20" fillId="0" borderId="13" xfId="0" applyNumberFormat="1" applyFont="1" applyFill="1" applyBorder="1" applyAlignment="1">
      <alignment horizontal="right" vertical="center"/>
    </xf>
    <xf numFmtId="189" fontId="20" fillId="0" borderId="14" xfId="0" applyNumberFormat="1" applyFont="1" applyFill="1" applyBorder="1" applyAlignment="1">
      <alignment horizontal="right" vertical="center"/>
    </xf>
    <xf numFmtId="189" fontId="20" fillId="0" borderId="10" xfId="0" applyNumberFormat="1" applyFont="1" applyFill="1" applyBorder="1" applyAlignment="1">
      <alignment vertical="center"/>
    </xf>
    <xf numFmtId="189" fontId="21" fillId="0" borderId="22" xfId="0" applyNumberFormat="1" applyFont="1" applyFill="1" applyBorder="1" applyAlignment="1">
      <alignment vertical="center"/>
    </xf>
    <xf numFmtId="0" fontId="20" fillId="0" borderId="104" xfId="0" applyFont="1" applyFill="1" applyBorder="1" applyAlignment="1">
      <alignment horizontal="center" vertical="center"/>
    </xf>
    <xf numFmtId="178" fontId="20" fillId="0" borderId="13" xfId="0" applyNumberFormat="1" applyFont="1" applyFill="1" applyBorder="1" applyAlignment="1">
      <alignment horizontal="right" vertical="center"/>
    </xf>
    <xf numFmtId="178" fontId="20" fillId="0" borderId="14" xfId="0" applyNumberFormat="1" applyFont="1" applyFill="1" applyBorder="1" applyAlignment="1">
      <alignment horizontal="right" vertical="center"/>
    </xf>
    <xf numFmtId="178" fontId="21" fillId="0" borderId="22" xfId="0" applyNumberFormat="1" applyFont="1" applyFill="1" applyBorder="1" applyAlignment="1">
      <alignment horizontal="right" vertical="center"/>
    </xf>
    <xf numFmtId="0" fontId="26" fillId="0" borderId="0" xfId="0" applyFont="1" applyFill="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6"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_Sheet1"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_Sheet1" xfId="43"/>
    <cellStyle name="標準_XIV．物価・消費及び金融" xfId="44"/>
    <cellStyle name="良い" xfId="4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3B3B3"/>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48389848973674"/>
          <c:y val="0.10583164508770616"/>
          <c:w val="0.78763647628023215"/>
          <c:h val="0.69978475527381745"/>
        </c:manualLayout>
      </c:layout>
      <c:barChart>
        <c:barDir val="col"/>
        <c:grouping val="clustered"/>
        <c:ser>
          <c:idx val="1"/>
          <c:order val="0"/>
          <c:tx>
            <c:strRef>
              <c:f>グラフ!$H$5</c:f>
              <c:strCache>
                <c:ptCount val="1"/>
                <c:pt idx="0">
                  <c:v>食料</c:v>
                </c:pt>
              </c:strCache>
            </c:strRef>
          </c:tx>
          <c:spPr>
            <a:pattFill prst="pct10">
              <a:fgClr>
                <a:srgbClr val="000000"/>
              </a:fgClr>
              <a:bgClr>
                <a:srgbClr val="FFFFFF"/>
              </a:bgClr>
            </a:pattFill>
            <a:ln w="12700">
              <a:solidFill>
                <a:srgbClr val="000000"/>
              </a:solidFill>
              <a:prstDash val="solid"/>
            </a:ln>
          </c:spPr>
          <c:dLbls>
            <c:dLbl>
              <c:idx val="0"/>
              <c:layout>
                <c:manualLayout>
                  <c:x val="-2.1505376344086006E-2"/>
                  <c:y val="5.2795166443625081E-17"/>
                </c:manualLayout>
              </c:layout>
              <c:dLblPos val="outEnd"/>
              <c:showVal val="1"/>
            </c:dLbl>
            <c:dLbl>
              <c:idx val="1"/>
              <c:layout>
                <c:manualLayout>
                  <c:x val="-1.0752688172043012E-2"/>
                  <c:y val="7.1994240460763109E-2"/>
                </c:manualLayout>
              </c:layout>
              <c:dLblPos val="outEnd"/>
              <c:showVal val="1"/>
            </c:dLbl>
            <c:dLbl>
              <c:idx val="2"/>
              <c:layout>
                <c:manualLayout>
                  <c:x val="-1.7921146953404948E-2"/>
                  <c:y val="0.11231192213284347"/>
                </c:manualLayout>
              </c:layout>
              <c:dLblPos val="outEnd"/>
              <c:showVal val="1"/>
            </c:dLbl>
            <c:dLbl>
              <c:idx val="3"/>
              <c:layout>
                <c:manualLayout>
                  <c:x val="-1.0752688172043012E-2"/>
                  <c:y val="6.911447084233277E-2"/>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グラフ!$I$4:$L$4</c:f>
              <c:strCache>
                <c:ptCount val="4"/>
                <c:pt idx="0">
                  <c:v>平成21年度</c:v>
                </c:pt>
                <c:pt idx="1">
                  <c:v>23年度</c:v>
                </c:pt>
                <c:pt idx="2">
                  <c:v>24年度</c:v>
                </c:pt>
                <c:pt idx="3">
                  <c:v>25年度</c:v>
                </c:pt>
              </c:strCache>
            </c:strRef>
          </c:cat>
          <c:val>
            <c:numRef>
              <c:f>グラフ!$I$5:$L$5</c:f>
              <c:numCache>
                <c:formatCode>0.0_);[Red]\(0.0\)</c:formatCode>
                <c:ptCount val="4"/>
                <c:pt idx="0">
                  <c:v>100</c:v>
                </c:pt>
                <c:pt idx="1">
                  <c:v>99.6</c:v>
                </c:pt>
                <c:pt idx="2">
                  <c:v>99</c:v>
                </c:pt>
                <c:pt idx="3">
                  <c:v>99.6</c:v>
                </c:pt>
              </c:numCache>
            </c:numRef>
          </c:val>
        </c:ser>
        <c:ser>
          <c:idx val="0"/>
          <c:order val="1"/>
          <c:tx>
            <c:strRef>
              <c:f>グラフ!$H$6</c:f>
              <c:strCache>
                <c:ptCount val="1"/>
                <c:pt idx="0">
                  <c:v>住居</c:v>
                </c:pt>
              </c:strCache>
            </c:strRef>
          </c:tx>
          <c:spPr>
            <a:solidFill>
              <a:srgbClr val="000000"/>
            </a:solidFill>
            <a:ln w="12700">
              <a:solidFill>
                <a:srgbClr val="000000"/>
              </a:solidFill>
              <a:prstDash val="solid"/>
            </a:ln>
          </c:spPr>
          <c:dLbls>
            <c:dLbl>
              <c:idx val="0"/>
              <c:layout>
                <c:manualLayout>
                  <c:x val="-1.4336917562724011E-2"/>
                  <c:y val="5.2795166443625081E-17"/>
                </c:manualLayout>
              </c:layout>
              <c:dLblPos val="outEnd"/>
              <c:showVal val="1"/>
            </c:dLbl>
            <c:dLbl>
              <c:idx val="1"/>
              <c:layout>
                <c:manualLayout>
                  <c:x val="0"/>
                  <c:y val="6.911447084233277E-2"/>
                </c:manualLayout>
              </c:layout>
              <c:dLblPos val="outEnd"/>
              <c:showVal val="1"/>
            </c:dLbl>
            <c:dLbl>
              <c:idx val="2"/>
              <c:layout>
                <c:manualLayout>
                  <c:x val="-3.5842293906810079E-3"/>
                  <c:y val="8.0633549316054764E-2"/>
                </c:manualLayout>
              </c:layout>
              <c:dLblPos val="outEnd"/>
              <c:showVal val="1"/>
            </c:dLbl>
            <c:dLbl>
              <c:idx val="3"/>
              <c:layout>
                <c:manualLayout>
                  <c:x val="0"/>
                  <c:y val="7.7754006451137517E-2"/>
                </c:manualLayout>
              </c:layout>
              <c:spPr>
                <a:solidFill>
                  <a:srgbClr val="FFFFFF"/>
                </a:solid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グラフ!$I$4:$L$4</c:f>
              <c:strCache>
                <c:ptCount val="4"/>
                <c:pt idx="0">
                  <c:v>平成21年度</c:v>
                </c:pt>
                <c:pt idx="1">
                  <c:v>23年度</c:v>
                </c:pt>
                <c:pt idx="2">
                  <c:v>24年度</c:v>
                </c:pt>
                <c:pt idx="3">
                  <c:v>25年度</c:v>
                </c:pt>
              </c:strCache>
            </c:strRef>
          </c:cat>
          <c:val>
            <c:numRef>
              <c:f>グラフ!$I$6:$L$6</c:f>
              <c:numCache>
                <c:formatCode>0.0_);[Red]\(0.0\)</c:formatCode>
                <c:ptCount val="4"/>
                <c:pt idx="0">
                  <c:v>100</c:v>
                </c:pt>
                <c:pt idx="1">
                  <c:v>99.6</c:v>
                </c:pt>
                <c:pt idx="2">
                  <c:v>99.6</c:v>
                </c:pt>
                <c:pt idx="3">
                  <c:v>99.5</c:v>
                </c:pt>
              </c:numCache>
            </c:numRef>
          </c:val>
        </c:ser>
        <c:ser>
          <c:idx val="4"/>
          <c:order val="2"/>
          <c:tx>
            <c:strRef>
              <c:f>グラフ!$H$7</c:f>
              <c:strCache>
                <c:ptCount val="1"/>
                <c:pt idx="0">
                  <c:v>水道光熱</c:v>
                </c:pt>
              </c:strCache>
            </c:strRef>
          </c:tx>
          <c:spPr>
            <a:pattFill prst="ltDnDiag">
              <a:fgClr>
                <a:srgbClr val="000000"/>
              </a:fgClr>
              <a:bgClr>
                <a:srgbClr val="FFFFFF"/>
              </a:bgClr>
            </a:pattFill>
            <a:ln w="12700">
              <a:solidFill>
                <a:srgbClr val="000000"/>
              </a:solidFill>
              <a:prstDash val="solid"/>
            </a:ln>
          </c:spPr>
          <c:dLbls>
            <c:dLbl>
              <c:idx val="0"/>
              <c:layout>
                <c:manualLayout>
                  <c:x val="7.8965430219427278E-3"/>
                  <c:y val="8.7565901961203715E-3"/>
                </c:manualLayout>
              </c:layout>
              <c:dLblPos val="outEnd"/>
              <c:showVal val="1"/>
            </c:dLbl>
            <c:dLbl>
              <c:idx val="1"/>
              <c:layout>
                <c:manualLayout>
                  <c:x val="4.5364099392697834E-3"/>
                  <c:y val="5.9056570154498653E-3"/>
                </c:manualLayout>
              </c:layout>
              <c:dLblPos val="outEnd"/>
              <c:showVal val="1"/>
            </c:dLbl>
            <c:dLbl>
              <c:idx val="2"/>
              <c:layout>
                <c:manualLayout>
                  <c:x val="6.5523522387148465E-3"/>
                  <c:y val="9.0158720604983297E-3"/>
                </c:manualLayout>
              </c:layout>
              <c:dLblPos val="outEnd"/>
              <c:showVal val="1"/>
            </c:dLbl>
            <c:dLbl>
              <c:idx val="3"/>
              <c:layout>
                <c:manualLayout>
                  <c:x val="-1.2880647983518189E-3"/>
                  <c:y val="1.0599592977443692E-2"/>
                </c:manualLayout>
              </c:layout>
              <c:dLblPos val="outEnd"/>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グラフ!$I$4:$L$4</c:f>
              <c:strCache>
                <c:ptCount val="4"/>
                <c:pt idx="0">
                  <c:v>平成21年度</c:v>
                </c:pt>
                <c:pt idx="1">
                  <c:v>23年度</c:v>
                </c:pt>
                <c:pt idx="2">
                  <c:v>24年度</c:v>
                </c:pt>
                <c:pt idx="3">
                  <c:v>25年度</c:v>
                </c:pt>
              </c:strCache>
            </c:strRef>
          </c:cat>
          <c:val>
            <c:numRef>
              <c:f>グラフ!$I$7:$L$7</c:f>
              <c:numCache>
                <c:formatCode>0.0_);[Red]\(0.0\)</c:formatCode>
                <c:ptCount val="4"/>
                <c:pt idx="0">
                  <c:v>101.5</c:v>
                </c:pt>
                <c:pt idx="1">
                  <c:v>102.1</c:v>
                </c:pt>
                <c:pt idx="2">
                  <c:v>103.1</c:v>
                </c:pt>
                <c:pt idx="3">
                  <c:v>105</c:v>
                </c:pt>
              </c:numCache>
            </c:numRef>
          </c:val>
        </c:ser>
        <c:axId val="138647040"/>
        <c:axId val="138648576"/>
      </c:barChart>
      <c:lineChart>
        <c:grouping val="standard"/>
        <c:ser>
          <c:idx val="2"/>
          <c:order val="3"/>
          <c:tx>
            <c:strRef>
              <c:f>グラフ!$H$8</c:f>
              <c:strCache>
                <c:ptCount val="1"/>
                <c:pt idx="0">
                  <c:v>保健・医療</c:v>
                </c:pt>
              </c:strCache>
            </c:strRef>
          </c:tx>
          <c:spPr>
            <a:ln w="12700">
              <a:solidFill>
                <a:srgbClr val="000000"/>
              </a:solidFill>
              <a:prstDash val="solid"/>
            </a:ln>
          </c:spPr>
          <c:marker>
            <c:symbol val="triangle"/>
            <c:size val="7"/>
            <c:spPr>
              <a:solidFill>
                <a:srgbClr val="000000"/>
              </a:solidFill>
              <a:ln>
                <a:solidFill>
                  <a:srgbClr val="000000"/>
                </a:solidFill>
                <a:prstDash val="solid"/>
              </a:ln>
            </c:spPr>
          </c:marker>
          <c:dLbls>
            <c:dLbl>
              <c:idx val="1"/>
              <c:layout>
                <c:manualLayout>
                  <c:x val="-4.1612903225806491E-2"/>
                  <c:y val="2.5629949604031681E-2"/>
                </c:manualLayout>
              </c:layout>
              <c:dLblPos val="r"/>
              <c:showVal val="1"/>
            </c:dLbl>
            <c:dLbl>
              <c:idx val="2"/>
              <c:layout>
                <c:manualLayout>
                  <c:x val="-4.8781362007168462E-2"/>
                  <c:y val="2.2750179985601172E-2"/>
                </c:manualLayout>
              </c:layout>
              <c:dLblPos val="r"/>
              <c:showVal val="1"/>
            </c:dLbl>
            <c:dLbl>
              <c:idx val="3"/>
              <c:layout>
                <c:manualLayout>
                  <c:x val="-1.6523297491039427E-2"/>
                  <c:y val="8.3513318934485322E-3"/>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平成21年度</c:v>
                </c:pt>
                <c:pt idx="1">
                  <c:v>23年度</c:v>
                </c:pt>
                <c:pt idx="2">
                  <c:v>24年度</c:v>
                </c:pt>
                <c:pt idx="3">
                  <c:v>25年度</c:v>
                </c:pt>
              </c:strCache>
            </c:strRef>
          </c:cat>
          <c:val>
            <c:numRef>
              <c:f>グラフ!$I$8:$L$8</c:f>
              <c:numCache>
                <c:formatCode>0.0_);[Red]\(0.0\)</c:formatCode>
                <c:ptCount val="4"/>
                <c:pt idx="0">
                  <c:v>101.6</c:v>
                </c:pt>
                <c:pt idx="1">
                  <c:v>99.3</c:v>
                </c:pt>
                <c:pt idx="2">
                  <c:v>98.6</c:v>
                </c:pt>
                <c:pt idx="3">
                  <c:v>98.8</c:v>
                </c:pt>
              </c:numCache>
            </c:numRef>
          </c:val>
        </c:ser>
        <c:ser>
          <c:idx val="3"/>
          <c:order val="4"/>
          <c:tx>
            <c:strRef>
              <c:f>グラフ!$H$9</c:f>
              <c:strCache>
                <c:ptCount val="1"/>
                <c:pt idx="0">
                  <c:v>交通・通信</c:v>
                </c:pt>
              </c:strCache>
            </c:strRef>
          </c:tx>
          <c:spPr>
            <a:ln w="12700">
              <a:solidFill>
                <a:srgbClr val="000000"/>
              </a:solidFill>
              <a:prstDash val="solid"/>
            </a:ln>
          </c:spPr>
          <c:marker>
            <c:symbol val="diamond"/>
            <c:size val="8"/>
            <c:spPr>
              <a:solidFill>
                <a:srgbClr val="808080"/>
              </a:solidFill>
              <a:ln>
                <a:solidFill>
                  <a:srgbClr val="000000"/>
                </a:solidFill>
                <a:prstDash val="solid"/>
              </a:ln>
            </c:spPr>
          </c:marker>
          <c:dLbls>
            <c:dLbl>
              <c:idx val="2"/>
              <c:layout>
                <c:manualLayout>
                  <c:x val="-4.8781362007168462E-2"/>
                  <c:y val="3.2829373650108025E-2"/>
                </c:manualLayout>
              </c:layout>
              <c:dLblPos val="r"/>
              <c:showVal val="1"/>
            </c:dLbl>
            <c:dLbl>
              <c:idx val="3"/>
              <c:layout>
                <c:manualLayout>
                  <c:x val="-5.9534050179211512E-2"/>
                  <c:y val="2.7069834413246962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平成21年度</c:v>
                </c:pt>
                <c:pt idx="1">
                  <c:v>23年度</c:v>
                </c:pt>
                <c:pt idx="2">
                  <c:v>24年度</c:v>
                </c:pt>
                <c:pt idx="3">
                  <c:v>25年度</c:v>
                </c:pt>
              </c:strCache>
            </c:strRef>
          </c:cat>
          <c:val>
            <c:numRef>
              <c:f>グラフ!$I$9:$L$9</c:f>
              <c:numCache>
                <c:formatCode>0.0_);[Red]\(0.0\)</c:formatCode>
                <c:ptCount val="4"/>
                <c:pt idx="0">
                  <c:v>98.8</c:v>
                </c:pt>
                <c:pt idx="1">
                  <c:v>101.8</c:v>
                </c:pt>
                <c:pt idx="2">
                  <c:v>101.7</c:v>
                </c:pt>
                <c:pt idx="3">
                  <c:v>103.2</c:v>
                </c:pt>
              </c:numCache>
            </c:numRef>
          </c:val>
        </c:ser>
        <c:ser>
          <c:idx val="5"/>
          <c:order val="5"/>
          <c:tx>
            <c:strRef>
              <c:f>グラフ!$H$10</c:f>
              <c:strCache>
                <c:ptCount val="1"/>
                <c:pt idx="0">
                  <c:v>教育</c:v>
                </c:pt>
              </c:strCache>
            </c:strRef>
          </c:tx>
          <c:spPr>
            <a:ln w="12700">
              <a:solidFill>
                <a:srgbClr val="000000"/>
              </a:solidFill>
              <a:prstDash val="solid"/>
            </a:ln>
          </c:spPr>
          <c:marker>
            <c:symbol val="circle"/>
            <c:size val="8"/>
            <c:spPr>
              <a:solidFill>
                <a:srgbClr val="FFFFFF"/>
              </a:solidFill>
              <a:ln>
                <a:solidFill>
                  <a:srgbClr val="000000"/>
                </a:solidFill>
                <a:prstDash val="solid"/>
              </a:ln>
            </c:spPr>
          </c:marker>
          <c:dLbls>
            <c:dLbl>
              <c:idx val="0"/>
              <c:layout>
                <c:manualLayout>
                  <c:x val="-9.4027036942962897E-2"/>
                  <c:y val="2.9926475173324744E-2"/>
                </c:manualLayout>
              </c:layout>
              <c:dLblPos val="r"/>
              <c:showVal val="1"/>
            </c:dLbl>
            <c:dLbl>
              <c:idx val="1"/>
              <c:layout>
                <c:manualLayout>
                  <c:x val="-5.7960658143538568E-2"/>
                  <c:y val="2.7651683928277888E-2"/>
                </c:manualLayout>
              </c:layout>
              <c:dLblPos val="r"/>
              <c:showVal val="1"/>
            </c:dLbl>
            <c:dLbl>
              <c:idx val="2"/>
              <c:layout>
                <c:manualLayout>
                  <c:x val="-5.236059489016269E-2"/>
                  <c:y val="2.6950983523064173E-2"/>
                </c:manualLayout>
              </c:layout>
              <c:dLblPos val="r"/>
              <c:showVal val="1"/>
            </c:dLbl>
            <c:dLbl>
              <c:idx val="3"/>
              <c:layout>
                <c:manualLayout>
                  <c:x val="-5.3032569857398244E-2"/>
                  <c:y val="2.6272499099935433E-2"/>
                </c:manualLayout>
              </c:layout>
              <c:dLblPos val="r"/>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b"/>
            <c:showVal val="1"/>
          </c:dLbls>
          <c:cat>
            <c:strRef>
              <c:f>グラフ!$I$4:$L$4</c:f>
              <c:strCache>
                <c:ptCount val="4"/>
                <c:pt idx="0">
                  <c:v>平成21年度</c:v>
                </c:pt>
                <c:pt idx="1">
                  <c:v>23年度</c:v>
                </c:pt>
                <c:pt idx="2">
                  <c:v>24年度</c:v>
                </c:pt>
                <c:pt idx="3">
                  <c:v>25年度</c:v>
                </c:pt>
              </c:strCache>
            </c:strRef>
          </c:cat>
          <c:val>
            <c:numRef>
              <c:f>グラフ!$I$10:$L$10</c:f>
              <c:numCache>
                <c:formatCode>0.0_);[Red]\(0.0\)</c:formatCode>
                <c:ptCount val="4"/>
                <c:pt idx="0">
                  <c:v>118.8</c:v>
                </c:pt>
                <c:pt idx="1">
                  <c:v>96.8</c:v>
                </c:pt>
                <c:pt idx="2">
                  <c:v>96.8</c:v>
                </c:pt>
                <c:pt idx="3">
                  <c:v>96.9</c:v>
                </c:pt>
              </c:numCache>
            </c:numRef>
          </c:val>
        </c:ser>
        <c:marker val="1"/>
        <c:axId val="138667136"/>
        <c:axId val="138669056"/>
      </c:lineChart>
      <c:catAx>
        <c:axId val="138647040"/>
        <c:scaling>
          <c:orientation val="minMax"/>
        </c:scaling>
        <c:axPos val="b"/>
        <c:numFmt formatCode="General" sourceLinked="1"/>
        <c:majorTickMark val="in"/>
        <c:tickLblPos val="low"/>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648576"/>
        <c:crossesAt val="100"/>
        <c:lblAlgn val="ctr"/>
        <c:lblOffset val="100"/>
        <c:tickLblSkip val="1"/>
        <c:tickMarkSkip val="1"/>
      </c:catAx>
      <c:valAx>
        <c:axId val="138648576"/>
        <c:scaling>
          <c:orientation val="minMax"/>
          <c:max val="105"/>
          <c:min val="95"/>
        </c:scaling>
        <c:axPos val="l"/>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075"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棒グラフ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9.6774475771173776E-2"/>
              <c:y val="1.5838732901367891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647040"/>
        <c:crosses val="autoZero"/>
        <c:crossBetween val="between"/>
        <c:majorUnit val="5"/>
      </c:valAx>
      <c:catAx>
        <c:axId val="138667136"/>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22</a:t>
                </a:r>
                <a:r>
                  <a:rPr lang="ja-JP" altLang="en-US" sz="1000" b="0" i="0" u="none" strike="noStrike" baseline="0">
                    <a:solidFill>
                      <a:srgbClr val="000000"/>
                    </a:solidFill>
                    <a:latin typeface="ＭＳ Ｐゴシック"/>
                    <a:ea typeface="ＭＳ Ｐゴシック"/>
                  </a:rPr>
                  <a:t>年度＝</a:t>
                </a:r>
                <a:r>
                  <a:rPr lang="en-US" altLang="ja-JP" sz="1000" b="0" i="0" u="none" strike="noStrike" baseline="0">
                    <a:solidFill>
                      <a:srgbClr val="000000"/>
                    </a:solidFill>
                    <a:latin typeface="ＭＳ Ｐゴシック"/>
                    <a:ea typeface="ＭＳ Ｐゴシック"/>
                  </a:rPr>
                  <a:t>100</a:t>
                </a:r>
              </a:p>
            </c:rich>
          </c:tx>
          <c:layout>
            <c:manualLayout>
              <c:xMode val="edge"/>
              <c:yMode val="edge"/>
              <c:x val="0.37365676064685893"/>
              <c:y val="1.0799136069114475E-2"/>
            </c:manualLayout>
          </c:layout>
          <c:spPr>
            <a:solidFill>
              <a:srgbClr val="FFFFFF"/>
            </a:solidFill>
            <a:ln w="12700">
              <a:solidFill>
                <a:srgbClr val="000000"/>
              </a:solidFill>
              <a:prstDash val="solid"/>
            </a:ln>
          </c:spPr>
        </c:title>
        <c:tickLblPos val="none"/>
        <c:crossAx val="138669056"/>
        <c:crossesAt val="80"/>
        <c:lblAlgn val="ctr"/>
        <c:lblOffset val="100"/>
      </c:catAx>
      <c:valAx>
        <c:axId val="138669056"/>
        <c:scaling>
          <c:orientation val="minMax"/>
          <c:max val="120"/>
          <c:min val="90"/>
        </c:scaling>
        <c:axPos val="r"/>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指数</a:t>
                </a:r>
              </a:p>
              <a:p>
                <a:pPr algn="ctr">
                  <a:defRPr sz="1100" b="0" i="0" u="none" strike="noStrike" baseline="0">
                    <a:solidFill>
                      <a:srgbClr val="000000"/>
                    </a:solidFill>
                    <a:latin typeface="ＭＳ Ｐゴシック"/>
                    <a:ea typeface="ＭＳ Ｐゴシック"/>
                    <a:cs typeface="ＭＳ Ｐゴシック"/>
                  </a:defRPr>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線グラフ</a:t>
                </a:r>
                <a:r>
                  <a:rPr lang="en-US" altLang="ja-JP" sz="800" b="0" i="0" u="none" strike="noStrike" baseline="0">
                    <a:solidFill>
                      <a:srgbClr val="000000"/>
                    </a:solidFill>
                    <a:latin typeface="ＭＳ Ｐゴシック"/>
                    <a:ea typeface="ＭＳ Ｐゴシック"/>
                  </a:rPr>
                  <a:t>)</a:t>
                </a:r>
              </a:p>
            </c:rich>
          </c:tx>
          <c:layout>
            <c:manualLayout>
              <c:xMode val="edge"/>
              <c:yMode val="edge"/>
              <c:x val="0.76881917986058201"/>
              <c:y val="1.5118790496760261E-2"/>
            </c:manualLayout>
          </c:layout>
          <c:spPr>
            <a:noFill/>
            <a:ln w="25400">
              <a:noFill/>
            </a:ln>
          </c:spPr>
        </c:title>
        <c:numFmt formatCode="0_);[Red]\(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667136"/>
        <c:crosses val="max"/>
        <c:crossBetween val="between"/>
        <c:majorUnit val="10"/>
      </c:valAx>
      <c:spPr>
        <a:solidFill>
          <a:srgbClr val="FFFFFF"/>
        </a:solidFill>
        <a:ln w="12700">
          <a:solidFill>
            <a:schemeClr val="tx1"/>
          </a:solidFill>
          <a:prstDash val="solid"/>
        </a:ln>
      </c:spPr>
    </c:plotArea>
    <c:legend>
      <c:legendPos val="r"/>
      <c:layout>
        <c:manualLayout>
          <c:xMode val="edge"/>
          <c:yMode val="edge"/>
          <c:x val="0.12365623859689652"/>
          <c:y val="0.86465173494781888"/>
          <c:w val="0.74193743158138525"/>
          <c:h val="0.10943124550036006"/>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11116943715369"/>
          <c:y val="0.10764662212323731"/>
          <c:w val="0.77777988764076489"/>
          <c:h val="0.72605790645880586"/>
        </c:manualLayout>
      </c:layout>
      <c:barChart>
        <c:barDir val="col"/>
        <c:grouping val="stacked"/>
        <c:ser>
          <c:idx val="0"/>
          <c:order val="0"/>
          <c:tx>
            <c:strRef>
              <c:f>グラフ!$H$14</c:f>
              <c:strCache>
                <c:ptCount val="1"/>
                <c:pt idx="0">
                  <c:v>給与所得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平成21年度</c:v>
                </c:pt>
                <c:pt idx="1">
                  <c:v>22年度</c:v>
                </c:pt>
                <c:pt idx="2">
                  <c:v>23年度</c:v>
                </c:pt>
                <c:pt idx="3">
                  <c:v>24年度</c:v>
                </c:pt>
              </c:strCache>
            </c:strRef>
          </c:cat>
          <c:val>
            <c:numRef>
              <c:f>グラフ!$I$14:$L$14</c:f>
              <c:numCache>
                <c:formatCode>#,##0_ </c:formatCode>
                <c:ptCount val="4"/>
                <c:pt idx="0">
                  <c:v>87751727</c:v>
                </c:pt>
                <c:pt idx="1">
                  <c:v>86286760</c:v>
                </c:pt>
                <c:pt idx="2">
                  <c:v>86211809</c:v>
                </c:pt>
                <c:pt idx="3">
                  <c:v>87420814</c:v>
                </c:pt>
              </c:numCache>
            </c:numRef>
          </c:val>
        </c:ser>
        <c:ser>
          <c:idx val="1"/>
          <c:order val="1"/>
          <c:tx>
            <c:strRef>
              <c:f>グラフ!$H$15</c:f>
              <c:strCache>
                <c:ptCount val="1"/>
                <c:pt idx="0">
                  <c:v>営業所得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平成21年度</c:v>
                </c:pt>
                <c:pt idx="1">
                  <c:v>22年度</c:v>
                </c:pt>
                <c:pt idx="2">
                  <c:v>23年度</c:v>
                </c:pt>
                <c:pt idx="3">
                  <c:v>24年度</c:v>
                </c:pt>
              </c:strCache>
            </c:strRef>
          </c:cat>
          <c:val>
            <c:numRef>
              <c:f>グラフ!$I$15:$L$15</c:f>
              <c:numCache>
                <c:formatCode>#,##0_ </c:formatCode>
                <c:ptCount val="4"/>
                <c:pt idx="0">
                  <c:v>3313662</c:v>
                </c:pt>
                <c:pt idx="1">
                  <c:v>3526072</c:v>
                </c:pt>
                <c:pt idx="2">
                  <c:v>3474500</c:v>
                </c:pt>
                <c:pt idx="3">
                  <c:v>3819849</c:v>
                </c:pt>
              </c:numCache>
            </c:numRef>
          </c:val>
        </c:ser>
        <c:ser>
          <c:idx val="2"/>
          <c:order val="2"/>
          <c:tx>
            <c:strRef>
              <c:f>グラフ!$H$16</c:f>
              <c:strCache>
                <c:ptCount val="1"/>
                <c:pt idx="0">
                  <c:v>農協・譲渡・その他の所得</c:v>
                </c:pt>
              </c:strCache>
            </c:strRef>
          </c:tx>
          <c:spPr>
            <a:pattFill prst="pct20">
              <a:fgClr>
                <a:srgbClr val="000000"/>
              </a:fgClr>
              <a:bgClr>
                <a:srgbClr val="FFFFFF"/>
              </a:bgClr>
            </a:pattFill>
            <a:ln w="12700">
              <a:solidFill>
                <a:srgbClr val="000000"/>
              </a:solidFill>
              <a:prstDash val="solid"/>
            </a:ln>
          </c:spPr>
          <c:dLbls>
            <c:dLbl>
              <c:idx val="0"/>
              <c:layout>
                <c:manualLayout>
                  <c:x val="-1.222737608724268E-3"/>
                  <c:y val="-1.0367183792801041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グラフ!$I$13:$L$13</c:f>
              <c:strCache>
                <c:ptCount val="4"/>
                <c:pt idx="0">
                  <c:v>平成21年度</c:v>
                </c:pt>
                <c:pt idx="1">
                  <c:v>22年度</c:v>
                </c:pt>
                <c:pt idx="2">
                  <c:v>23年度</c:v>
                </c:pt>
                <c:pt idx="3">
                  <c:v>24年度</c:v>
                </c:pt>
              </c:strCache>
            </c:strRef>
          </c:cat>
          <c:val>
            <c:numRef>
              <c:f>グラフ!$I$16:$L$16</c:f>
              <c:numCache>
                <c:formatCode>#,##0;[Red]#,##0</c:formatCode>
                <c:ptCount val="4"/>
                <c:pt idx="0">
                  <c:v>12650188</c:v>
                </c:pt>
                <c:pt idx="1">
                  <c:v>13143131</c:v>
                </c:pt>
                <c:pt idx="2">
                  <c:v>13249114</c:v>
                </c:pt>
                <c:pt idx="3">
                  <c:v>13702360</c:v>
                </c:pt>
              </c:numCache>
            </c:numRef>
          </c:val>
        </c:ser>
        <c:gapWidth val="30"/>
        <c:overlap val="100"/>
        <c:axId val="139687424"/>
        <c:axId val="139688960"/>
      </c:barChart>
      <c:catAx>
        <c:axId val="139687424"/>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88960"/>
        <c:crossesAt val="0"/>
        <c:auto val="1"/>
        <c:lblAlgn val="ctr"/>
        <c:lblOffset val="100"/>
        <c:tickLblSkip val="1"/>
        <c:tickMarkSkip val="1"/>
      </c:catAx>
      <c:valAx>
        <c:axId val="139688960"/>
        <c:scaling>
          <c:orientation val="minMax"/>
          <c:max val="110000000"/>
          <c:min val="750000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9722280548264801"/>
              <c:y val="5.3452115812917714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87424"/>
        <c:crosses val="autoZero"/>
        <c:crossBetween val="between"/>
      </c:valAx>
      <c:spPr>
        <a:noFill/>
        <a:ln w="12700">
          <a:solidFill>
            <a:srgbClr val="000000"/>
          </a:solidFill>
          <a:prstDash val="solid"/>
        </a:ln>
      </c:spPr>
    </c:plotArea>
    <c:legend>
      <c:legendPos val="b"/>
      <c:layout>
        <c:manualLayout>
          <c:xMode val="edge"/>
          <c:yMode val="edge"/>
          <c:x val="0.17222268940616794"/>
          <c:y val="0.91982182628062981"/>
          <c:w val="0.79166881420576773"/>
          <c:h val="7.126948775055679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92757660167131"/>
          <c:y val="8.8636363636365081E-2"/>
          <c:w val="0.73816155988858478"/>
          <c:h val="0.69545454545454544"/>
        </c:manualLayout>
      </c:layout>
      <c:barChart>
        <c:barDir val="col"/>
        <c:grouping val="clustered"/>
        <c:ser>
          <c:idx val="0"/>
          <c:order val="0"/>
          <c:tx>
            <c:strRef>
              <c:f>グラフ!$H$36</c:f>
              <c:strCache>
                <c:ptCount val="1"/>
                <c:pt idx="0">
                  <c:v>市民所得</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平成20年度</c:v>
                </c:pt>
                <c:pt idx="1">
                  <c:v>21年度</c:v>
                </c:pt>
                <c:pt idx="2">
                  <c:v>22年度</c:v>
                </c:pt>
              </c:strCache>
            </c:strRef>
          </c:cat>
          <c:val>
            <c:numRef>
              <c:f>グラフ!$I$36:$K$36</c:f>
              <c:numCache>
                <c:formatCode>#,##0;[Red]#,##0</c:formatCode>
                <c:ptCount val="3"/>
                <c:pt idx="0">
                  <c:v>2262</c:v>
                </c:pt>
                <c:pt idx="1">
                  <c:v>2285</c:v>
                </c:pt>
                <c:pt idx="2">
                  <c:v>2237</c:v>
                </c:pt>
              </c:numCache>
            </c:numRef>
          </c:val>
        </c:ser>
        <c:ser>
          <c:idx val="1"/>
          <c:order val="1"/>
          <c:tx>
            <c:strRef>
              <c:f>グラフ!$H$37</c:f>
              <c:strCache>
                <c:ptCount val="1"/>
                <c:pt idx="0">
                  <c:v>県民所得</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グラフ!$I$35:$K$35</c:f>
              <c:strCache>
                <c:ptCount val="3"/>
                <c:pt idx="0">
                  <c:v>平成20年度</c:v>
                </c:pt>
                <c:pt idx="1">
                  <c:v>21年度</c:v>
                </c:pt>
                <c:pt idx="2">
                  <c:v>22年度</c:v>
                </c:pt>
              </c:strCache>
            </c:strRef>
          </c:cat>
          <c:val>
            <c:numRef>
              <c:f>グラフ!$I$37:$K$37</c:f>
              <c:numCache>
                <c:formatCode>#,##0;[Red]#,##0</c:formatCode>
                <c:ptCount val="3"/>
                <c:pt idx="0">
                  <c:v>2009</c:v>
                </c:pt>
                <c:pt idx="1">
                  <c:v>2039</c:v>
                </c:pt>
                <c:pt idx="2">
                  <c:v>2025</c:v>
                </c:pt>
              </c:numCache>
            </c:numRef>
          </c:val>
        </c:ser>
        <c:gapWidth val="30"/>
        <c:axId val="139727232"/>
        <c:axId val="139728768"/>
      </c:barChart>
      <c:catAx>
        <c:axId val="13972723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28768"/>
        <c:crossesAt val="0"/>
        <c:auto val="1"/>
        <c:lblAlgn val="ctr"/>
        <c:lblOffset val="100"/>
        <c:tickLblSkip val="1"/>
        <c:tickMarkSkip val="1"/>
      </c:catAx>
      <c:valAx>
        <c:axId val="139728768"/>
        <c:scaling>
          <c:orientation val="minMax"/>
          <c:max val="2600"/>
          <c:min val="190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155988857938741"/>
              <c:y val="3.863636363636365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27232"/>
        <c:crosses val="autoZero"/>
        <c:crossBetween val="between"/>
        <c:majorUnit val="100"/>
      </c:valAx>
      <c:spPr>
        <a:noFill/>
        <a:ln w="12700">
          <a:solidFill>
            <a:srgbClr val="000000"/>
          </a:solidFill>
          <a:prstDash val="solid"/>
        </a:ln>
      </c:spPr>
    </c:plotArea>
    <c:legend>
      <c:legendPos val="r"/>
      <c:layout>
        <c:manualLayout>
          <c:xMode val="edge"/>
          <c:yMode val="edge"/>
          <c:x val="0.23676880222841226"/>
          <c:y val="0.87954545454546174"/>
          <c:w val="0.4707520891364903"/>
          <c:h val="6.363636363636363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9832429284366931"/>
          <c:y val="8.8838367603894672E-2"/>
          <c:w val="0.78771057157626356"/>
          <c:h val="0.71298484769279125"/>
        </c:manualLayout>
      </c:layout>
      <c:barChart>
        <c:barDir val="col"/>
        <c:grouping val="stacked"/>
        <c:ser>
          <c:idx val="0"/>
          <c:order val="0"/>
          <c:tx>
            <c:strRef>
              <c:f>グラフ!$H$45</c:f>
              <c:strCache>
                <c:ptCount val="1"/>
                <c:pt idx="0">
                  <c:v>第 ３ 次 産 業</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平成20年度</c:v>
                </c:pt>
                <c:pt idx="1">
                  <c:v>21年度</c:v>
                </c:pt>
                <c:pt idx="2">
                  <c:v>22年度</c:v>
                </c:pt>
              </c:strCache>
            </c:strRef>
          </c:cat>
          <c:val>
            <c:numRef>
              <c:f>グラフ!$I$45:$K$45</c:f>
              <c:numCache>
                <c:formatCode>#,##0;[Red]#,##0</c:formatCode>
                <c:ptCount val="3"/>
                <c:pt idx="0">
                  <c:v>228731</c:v>
                </c:pt>
                <c:pt idx="1">
                  <c:v>235222</c:v>
                </c:pt>
                <c:pt idx="2">
                  <c:v>232141</c:v>
                </c:pt>
              </c:numCache>
            </c:numRef>
          </c:val>
        </c:ser>
        <c:ser>
          <c:idx val="1"/>
          <c:order val="1"/>
          <c:tx>
            <c:strRef>
              <c:f>グラフ!$H$44</c:f>
              <c:strCache>
                <c:ptCount val="1"/>
                <c:pt idx="0">
                  <c:v>第 ２ 次 産 業</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グラフ!$I$42:$K$42</c:f>
              <c:strCache>
                <c:ptCount val="3"/>
                <c:pt idx="0">
                  <c:v>平成20年度</c:v>
                </c:pt>
                <c:pt idx="1">
                  <c:v>21年度</c:v>
                </c:pt>
                <c:pt idx="2">
                  <c:v>22年度</c:v>
                </c:pt>
              </c:strCache>
            </c:strRef>
          </c:cat>
          <c:val>
            <c:numRef>
              <c:f>グラフ!$I$44:$K$44</c:f>
              <c:numCache>
                <c:formatCode>#,##0;[Red]#,##0</c:formatCode>
                <c:ptCount val="3"/>
                <c:pt idx="0">
                  <c:v>16676</c:v>
                </c:pt>
                <c:pt idx="1">
                  <c:v>18389</c:v>
                </c:pt>
                <c:pt idx="2">
                  <c:v>19539</c:v>
                </c:pt>
              </c:numCache>
            </c:numRef>
          </c:val>
        </c:ser>
        <c:ser>
          <c:idx val="2"/>
          <c:order val="2"/>
          <c:tx>
            <c:strRef>
              <c:f>グラフ!$H$43</c:f>
              <c:strCache>
                <c:ptCount val="1"/>
                <c:pt idx="0">
                  <c:v>第 １ 次 産 業</c:v>
                </c:pt>
              </c:strCache>
            </c:strRef>
          </c:tx>
          <c:spPr>
            <a:solidFill>
              <a:srgbClr val="000000"/>
            </a:solidFill>
            <a:ln w="12700">
              <a:solidFill>
                <a:srgbClr val="000000"/>
              </a:solidFill>
              <a:prstDash val="solid"/>
            </a:ln>
          </c:spPr>
          <c:dLbls>
            <c:dLbl>
              <c:idx val="0"/>
              <c:layout>
                <c:manualLayout>
                  <c:x val="2.8665766314039951E-3"/>
                  <c:y val="-1.2938101311575663E-2"/>
                </c:manualLayout>
              </c:layout>
              <c:dLblPos val="ctr"/>
              <c:showVal val="1"/>
            </c:dLbl>
            <c:dLbl>
              <c:idx val="1"/>
              <c:layout>
                <c:manualLayout>
                  <c:x val="7.3283486645942303E-5"/>
                  <c:y val="-1.492624827769508E-2"/>
                </c:manualLayout>
              </c:layout>
              <c:dLblPos val="ctr"/>
              <c:showVal val="1"/>
            </c:dLbl>
            <c:dLbl>
              <c:idx val="2"/>
              <c:layout>
                <c:manualLayout>
                  <c:x val="2.8665901403011492E-3"/>
                  <c:y val="-8.8636608793391039E-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グラフ!$I$42:$K$42</c:f>
              <c:strCache>
                <c:ptCount val="3"/>
                <c:pt idx="0">
                  <c:v>平成20年度</c:v>
                </c:pt>
                <c:pt idx="1">
                  <c:v>21年度</c:v>
                </c:pt>
                <c:pt idx="2">
                  <c:v>22年度</c:v>
                </c:pt>
              </c:strCache>
            </c:strRef>
          </c:cat>
          <c:val>
            <c:numRef>
              <c:f>グラフ!$I$43:$K$43</c:f>
              <c:numCache>
                <c:formatCode>#,##0;[Red]#,##0</c:formatCode>
                <c:ptCount val="3"/>
                <c:pt idx="0">
                  <c:v>222</c:v>
                </c:pt>
                <c:pt idx="1">
                  <c:v>221</c:v>
                </c:pt>
                <c:pt idx="2">
                  <c:v>213</c:v>
                </c:pt>
              </c:numCache>
            </c:numRef>
          </c:val>
        </c:ser>
        <c:gapWidth val="30"/>
        <c:overlap val="100"/>
        <c:axId val="139800960"/>
        <c:axId val="139802496"/>
      </c:barChart>
      <c:catAx>
        <c:axId val="13980096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802496"/>
        <c:crossesAt val="0"/>
        <c:auto val="1"/>
        <c:lblAlgn val="ctr"/>
        <c:lblOffset val="100"/>
        <c:tickLblSkip val="1"/>
        <c:tickMarkSkip val="1"/>
      </c:catAx>
      <c:valAx>
        <c:axId val="139802496"/>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百万円</a:t>
                </a:r>
              </a:p>
            </c:rich>
          </c:tx>
          <c:layout>
            <c:manualLayout>
              <c:xMode val="edge"/>
              <c:yMode val="edge"/>
              <c:x val="0.22346398041027188"/>
              <c:y val="4.1002277904328796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00960"/>
        <c:crosses val="autoZero"/>
        <c:crossBetween val="between"/>
        <c:majorUnit val="10000"/>
      </c:valAx>
      <c:spPr>
        <a:noFill/>
        <a:ln w="12700">
          <a:solidFill>
            <a:srgbClr val="000000"/>
          </a:solidFill>
          <a:prstDash val="solid"/>
        </a:ln>
      </c:spPr>
    </c:plotArea>
    <c:legend>
      <c:legendPos val="b"/>
      <c:layout>
        <c:manualLayout>
          <c:xMode val="edge"/>
          <c:yMode val="edge"/>
          <c:x val="0.2206706920373222"/>
          <c:y val="0.89066158290057185"/>
          <c:w val="0.66759867591038546"/>
          <c:h val="8.4282553880616715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100" b="0" i="0" u="none" strike="noStrike" baseline="0">
          <a:solidFill>
            <a:srgbClr val="000000"/>
          </a:solidFill>
          <a:latin typeface="ＭＳ Ｐ明朝"/>
          <a:ea typeface="ＭＳ Ｐ明朝"/>
          <a:cs typeface="ＭＳ Ｐ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1019175</xdr:colOff>
      <xdr:row>49</xdr:row>
      <xdr:rowOff>9525</xdr:rowOff>
    </xdr:from>
    <xdr:to>
      <xdr:col>3</xdr:col>
      <xdr:colOff>171450</xdr:colOff>
      <xdr:row>49</xdr:row>
      <xdr:rowOff>9525</xdr:rowOff>
    </xdr:to>
    <xdr:sp macro="" textlink="">
      <xdr:nvSpPr>
        <xdr:cNvPr id="1296" name="Line 1"/>
        <xdr:cNvSpPr>
          <a:spLocks noChangeShapeType="1"/>
        </xdr:cNvSpPr>
      </xdr:nvSpPr>
      <xdr:spPr bwMode="auto">
        <a:xfrm>
          <a:off x="1295400" y="9334500"/>
          <a:ext cx="1600200" cy="0"/>
        </a:xfrm>
        <a:prstGeom prst="line">
          <a:avLst/>
        </a:prstGeom>
        <a:noFill/>
        <a:ln w="9360">
          <a:solidFill>
            <a:srgbClr val="000000"/>
          </a:solidFill>
          <a:miter lim="800000"/>
          <a:headEnd/>
          <a:tailEnd/>
        </a:ln>
      </xdr:spPr>
    </xdr:sp>
    <xdr:clientData/>
  </xdr:twoCellAnchor>
  <xdr:twoCellAnchor>
    <xdr:from>
      <xdr:col>1</xdr:col>
      <xdr:colOff>1055619</xdr:colOff>
      <xdr:row>47</xdr:row>
      <xdr:rowOff>203752</xdr:rowOff>
    </xdr:from>
    <xdr:to>
      <xdr:col>3</xdr:col>
      <xdr:colOff>255519</xdr:colOff>
      <xdr:row>48</xdr:row>
      <xdr:rowOff>164822</xdr:rowOff>
    </xdr:to>
    <xdr:sp macro="" textlink="">
      <xdr:nvSpPr>
        <xdr:cNvPr id="1075" name="Rectangle 51"/>
        <xdr:cNvSpPr>
          <a:spLocks noChangeArrowheads="1"/>
        </xdr:cNvSpPr>
      </xdr:nvSpPr>
      <xdr:spPr bwMode="auto">
        <a:xfrm>
          <a:off x="1328945" y="9148969"/>
          <a:ext cx="1643270"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当月指数－前年同月指数</a:t>
          </a:r>
        </a:p>
      </xdr:txBody>
    </xdr:sp>
    <xdr:clientData/>
  </xdr:twoCellAnchor>
  <xdr:twoCellAnchor>
    <xdr:from>
      <xdr:col>1</xdr:col>
      <xdr:colOff>1353378</xdr:colOff>
      <xdr:row>49</xdr:row>
      <xdr:rowOff>48452</xdr:rowOff>
    </xdr:from>
    <xdr:to>
      <xdr:col>2</xdr:col>
      <xdr:colOff>534228</xdr:colOff>
      <xdr:row>50</xdr:row>
      <xdr:rowOff>138271</xdr:rowOff>
    </xdr:to>
    <xdr:sp macro="" textlink="">
      <xdr:nvSpPr>
        <xdr:cNvPr id="1076" name="Rectangle 52"/>
        <xdr:cNvSpPr>
          <a:spLocks noChangeArrowheads="1"/>
        </xdr:cNvSpPr>
      </xdr:nvSpPr>
      <xdr:spPr bwMode="auto">
        <a:xfrm>
          <a:off x="1626704" y="9366387"/>
          <a:ext cx="911915" cy="16436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前年同月指数</a:t>
          </a:r>
        </a:p>
      </xdr:txBody>
    </xdr:sp>
    <xdr:clientData/>
  </xdr:twoCellAnchor>
  <xdr:twoCellAnchor>
    <xdr:from>
      <xdr:col>3</xdr:col>
      <xdr:colOff>146602</xdr:colOff>
      <xdr:row>48</xdr:row>
      <xdr:rowOff>102706</xdr:rowOff>
    </xdr:from>
    <xdr:to>
      <xdr:col>3</xdr:col>
      <xdr:colOff>588065</xdr:colOff>
      <xdr:row>50</xdr:row>
      <xdr:rowOff>33132</xdr:rowOff>
    </xdr:to>
    <xdr:sp macro="" textlink="">
      <xdr:nvSpPr>
        <xdr:cNvPr id="1077" name="Rectangle 53"/>
        <xdr:cNvSpPr>
          <a:spLocks noChangeArrowheads="1"/>
        </xdr:cNvSpPr>
      </xdr:nvSpPr>
      <xdr:spPr bwMode="auto">
        <a:xfrm>
          <a:off x="2863298" y="9254989"/>
          <a:ext cx="441463" cy="17062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4</xdr:col>
      <xdr:colOff>129622</xdr:colOff>
      <xdr:row>48</xdr:row>
      <xdr:rowOff>109744</xdr:rowOff>
    </xdr:from>
    <xdr:to>
      <xdr:col>5</xdr:col>
      <xdr:colOff>389283</xdr:colOff>
      <xdr:row>50</xdr:row>
      <xdr:rowOff>41413</xdr:rowOff>
    </xdr:to>
    <xdr:sp macro="" textlink="">
      <xdr:nvSpPr>
        <xdr:cNvPr id="1078" name="Rectangle 54"/>
        <xdr:cNvSpPr>
          <a:spLocks noChangeArrowheads="1"/>
        </xdr:cNvSpPr>
      </xdr:nvSpPr>
      <xdr:spPr bwMode="auto">
        <a:xfrm>
          <a:off x="3558622" y="9262027"/>
          <a:ext cx="97196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前月比（％</a:t>
          </a:r>
          <a:r>
            <a:rPr lang="en-US" altLang="ja-JP" sz="1000" b="0"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a:t>
          </a:r>
        </a:p>
      </xdr:txBody>
    </xdr:sp>
    <xdr:clientData/>
  </xdr:twoCellAnchor>
  <xdr:twoCellAnchor>
    <xdr:from>
      <xdr:col>5</xdr:col>
      <xdr:colOff>323850</xdr:colOff>
      <xdr:row>49</xdr:row>
      <xdr:rowOff>28575</xdr:rowOff>
    </xdr:from>
    <xdr:to>
      <xdr:col>7</xdr:col>
      <xdr:colOff>123825</xdr:colOff>
      <xdr:row>49</xdr:row>
      <xdr:rowOff>28575</xdr:rowOff>
    </xdr:to>
    <xdr:sp macro="" textlink="">
      <xdr:nvSpPr>
        <xdr:cNvPr id="1301" name="Line 1"/>
        <xdr:cNvSpPr>
          <a:spLocks noChangeShapeType="1"/>
        </xdr:cNvSpPr>
      </xdr:nvSpPr>
      <xdr:spPr bwMode="auto">
        <a:xfrm>
          <a:off x="4476750" y="9353550"/>
          <a:ext cx="1228725" cy="0"/>
        </a:xfrm>
        <a:prstGeom prst="line">
          <a:avLst/>
        </a:prstGeom>
        <a:noFill/>
        <a:ln w="9360">
          <a:solidFill>
            <a:srgbClr val="000000"/>
          </a:solidFill>
          <a:miter lim="800000"/>
          <a:headEnd/>
          <a:tailEnd/>
        </a:ln>
      </xdr:spPr>
    </xdr:sp>
    <xdr:clientData/>
  </xdr:twoCellAnchor>
  <xdr:twoCellAnchor>
    <xdr:from>
      <xdr:col>5</xdr:col>
      <xdr:colOff>301488</xdr:colOff>
      <xdr:row>48</xdr:row>
      <xdr:rowOff>13254</xdr:rowOff>
    </xdr:from>
    <xdr:to>
      <xdr:col>7</xdr:col>
      <xdr:colOff>196712</xdr:colOff>
      <xdr:row>49</xdr:row>
      <xdr:rowOff>15738</xdr:rowOff>
    </xdr:to>
    <xdr:sp macro="" textlink="">
      <xdr:nvSpPr>
        <xdr:cNvPr id="1080" name="Rectangle 56"/>
        <xdr:cNvSpPr>
          <a:spLocks noChangeArrowheads="1"/>
        </xdr:cNvSpPr>
      </xdr:nvSpPr>
      <xdr:spPr bwMode="auto">
        <a:xfrm>
          <a:off x="4442792" y="9165537"/>
          <a:ext cx="1319833" cy="16813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当月指数－前月指数</a:t>
          </a:r>
        </a:p>
      </xdr:txBody>
    </xdr:sp>
    <xdr:clientData/>
  </xdr:twoCellAnchor>
  <xdr:twoCellAnchor>
    <xdr:from>
      <xdr:col>5</xdr:col>
      <xdr:colOff>607530</xdr:colOff>
      <xdr:row>49</xdr:row>
      <xdr:rowOff>65019</xdr:rowOff>
    </xdr:from>
    <xdr:to>
      <xdr:col>6</xdr:col>
      <xdr:colOff>505239</xdr:colOff>
      <xdr:row>50</xdr:row>
      <xdr:rowOff>165652</xdr:rowOff>
    </xdr:to>
    <xdr:sp macro="" textlink="">
      <xdr:nvSpPr>
        <xdr:cNvPr id="1081" name="Rectangle 57"/>
        <xdr:cNvSpPr>
          <a:spLocks noChangeArrowheads="1"/>
        </xdr:cNvSpPr>
      </xdr:nvSpPr>
      <xdr:spPr bwMode="auto">
        <a:xfrm>
          <a:off x="4748834" y="9382954"/>
          <a:ext cx="610014" cy="175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前月指数</a:t>
          </a:r>
        </a:p>
      </xdr:txBody>
    </xdr:sp>
    <xdr:clientData/>
  </xdr:twoCellAnchor>
  <xdr:twoCellAnchor>
    <xdr:from>
      <xdr:col>7</xdr:col>
      <xdr:colOff>222801</xdr:colOff>
      <xdr:row>48</xdr:row>
      <xdr:rowOff>84898</xdr:rowOff>
    </xdr:from>
    <xdr:to>
      <xdr:col>7</xdr:col>
      <xdr:colOff>654326</xdr:colOff>
      <xdr:row>50</xdr:row>
      <xdr:rowOff>16567</xdr:rowOff>
    </xdr:to>
    <xdr:sp macro="" textlink="">
      <xdr:nvSpPr>
        <xdr:cNvPr id="1082" name="Rectangle 58"/>
        <xdr:cNvSpPr>
          <a:spLocks noChangeArrowheads="1"/>
        </xdr:cNvSpPr>
      </xdr:nvSpPr>
      <xdr:spPr bwMode="auto">
        <a:xfrm>
          <a:off x="5788714" y="9237181"/>
          <a:ext cx="431525" cy="171864"/>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×100</a:t>
          </a:r>
        </a:p>
      </xdr:txBody>
    </xdr:sp>
    <xdr:clientData/>
  </xdr:twoCellAnchor>
  <xdr:twoCellAnchor>
    <xdr:from>
      <xdr:col>0</xdr:col>
      <xdr:colOff>85725</xdr:colOff>
      <xdr:row>48</xdr:row>
      <xdr:rowOff>118027</xdr:rowOff>
    </xdr:from>
    <xdr:to>
      <xdr:col>1</xdr:col>
      <xdr:colOff>1123950</xdr:colOff>
      <xdr:row>50</xdr:row>
      <xdr:rowOff>41433</xdr:rowOff>
    </xdr:to>
    <xdr:sp macro="" textlink="">
      <xdr:nvSpPr>
        <xdr:cNvPr id="1083" name="Rectangle 59"/>
        <xdr:cNvSpPr>
          <a:spLocks noChangeArrowheads="1"/>
        </xdr:cNvSpPr>
      </xdr:nvSpPr>
      <xdr:spPr bwMode="auto">
        <a:xfrm>
          <a:off x="85725" y="9429750"/>
          <a:ext cx="1314450" cy="1619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前年同月比（％）＝</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1714500</xdr:colOff>
      <xdr:row>54</xdr:row>
      <xdr:rowOff>47625</xdr:rowOff>
    </xdr:from>
    <xdr:to>
      <xdr:col>4</xdr:col>
      <xdr:colOff>95250</xdr:colOff>
      <xdr:row>54</xdr:row>
      <xdr:rowOff>47625</xdr:rowOff>
    </xdr:to>
    <xdr:sp macro="" textlink="">
      <xdr:nvSpPr>
        <xdr:cNvPr id="2350" name="Line 4"/>
        <xdr:cNvSpPr>
          <a:spLocks noChangeShapeType="1"/>
        </xdr:cNvSpPr>
      </xdr:nvSpPr>
      <xdr:spPr bwMode="auto">
        <a:xfrm>
          <a:off x="1990725" y="9829800"/>
          <a:ext cx="1552575" cy="0"/>
        </a:xfrm>
        <a:prstGeom prst="line">
          <a:avLst/>
        </a:prstGeom>
        <a:noFill/>
        <a:ln w="9360">
          <a:solidFill>
            <a:srgbClr val="000000"/>
          </a:solidFill>
          <a:miter lim="800000"/>
          <a:headEnd/>
          <a:tailEnd/>
        </a:ln>
      </xdr:spPr>
    </xdr:sp>
    <xdr:clientData/>
  </xdr:twoCellAnchor>
  <xdr:twoCellAnchor>
    <xdr:from>
      <xdr:col>2</xdr:col>
      <xdr:colOff>19050</xdr:colOff>
      <xdr:row>45</xdr:row>
      <xdr:rowOff>0</xdr:rowOff>
    </xdr:from>
    <xdr:to>
      <xdr:col>5</xdr:col>
      <xdr:colOff>57150</xdr:colOff>
      <xdr:row>47</xdr:row>
      <xdr:rowOff>38100</xdr:rowOff>
    </xdr:to>
    <xdr:sp macro="" textlink="">
      <xdr:nvSpPr>
        <xdr:cNvPr id="2351" name="AutoShape 127"/>
        <xdr:cNvSpPr>
          <a:spLocks noChangeArrowheads="1"/>
        </xdr:cNvSpPr>
      </xdr:nvSpPr>
      <xdr:spPr bwMode="auto">
        <a:xfrm>
          <a:off x="2038350" y="8391525"/>
          <a:ext cx="2181225" cy="390525"/>
        </a:xfrm>
        <a:prstGeom prst="bracketPair">
          <a:avLst>
            <a:gd name="adj" fmla="val 16667"/>
          </a:avLst>
        </a:prstGeom>
        <a:noFill/>
        <a:ln w="9525">
          <a:solidFill>
            <a:srgbClr val="000000"/>
          </a:solidFill>
          <a:round/>
          <a:headEnd/>
          <a:tailEnd/>
        </a:ln>
      </xdr:spPr>
    </xdr:sp>
    <xdr:clientData/>
  </xdr:twoCellAnchor>
  <xdr:twoCellAnchor>
    <xdr:from>
      <xdr:col>5</xdr:col>
      <xdr:colOff>66675</xdr:colOff>
      <xdr:row>45</xdr:row>
      <xdr:rowOff>104775</xdr:rowOff>
    </xdr:from>
    <xdr:to>
      <xdr:col>5</xdr:col>
      <xdr:colOff>285750</xdr:colOff>
      <xdr:row>46</xdr:row>
      <xdr:rowOff>85725</xdr:rowOff>
    </xdr:to>
    <xdr:sp macro="" textlink="">
      <xdr:nvSpPr>
        <xdr:cNvPr id="2176" name="Rectangle 128"/>
        <xdr:cNvSpPr>
          <a:spLocks noChangeArrowheads="1"/>
        </xdr:cNvSpPr>
      </xdr:nvSpPr>
      <xdr:spPr bwMode="auto">
        <a:xfrm>
          <a:off x="4229100" y="8496300"/>
          <a:ext cx="21907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a:t>
          </a:r>
        </a:p>
      </xdr:txBody>
    </xdr:sp>
    <xdr:clientData/>
  </xdr:twoCellAnchor>
  <xdr:twoCellAnchor>
    <xdr:from>
      <xdr:col>5</xdr:col>
      <xdr:colOff>257175</xdr:colOff>
      <xdr:row>46</xdr:row>
      <xdr:rowOff>0</xdr:rowOff>
    </xdr:from>
    <xdr:to>
      <xdr:col>7</xdr:col>
      <xdr:colOff>38100</xdr:colOff>
      <xdr:row>46</xdr:row>
      <xdr:rowOff>0</xdr:rowOff>
    </xdr:to>
    <xdr:sp macro="" textlink="">
      <xdr:nvSpPr>
        <xdr:cNvPr id="2353" name="Line 4"/>
        <xdr:cNvSpPr>
          <a:spLocks noChangeShapeType="1"/>
        </xdr:cNvSpPr>
      </xdr:nvSpPr>
      <xdr:spPr bwMode="auto">
        <a:xfrm>
          <a:off x="4419600" y="8591550"/>
          <a:ext cx="1209675" cy="0"/>
        </a:xfrm>
        <a:prstGeom prst="line">
          <a:avLst/>
        </a:prstGeom>
        <a:noFill/>
        <a:ln w="9360">
          <a:solidFill>
            <a:srgbClr val="000000"/>
          </a:solidFill>
          <a:miter lim="800000"/>
          <a:headEnd/>
          <a:tailEnd/>
        </a:ln>
      </xdr:spPr>
    </xdr:sp>
    <xdr:clientData/>
  </xdr:twoCellAnchor>
  <xdr:twoCellAnchor>
    <xdr:from>
      <xdr:col>1</xdr:col>
      <xdr:colOff>1676400</xdr:colOff>
      <xdr:row>47</xdr:row>
      <xdr:rowOff>85725</xdr:rowOff>
    </xdr:from>
    <xdr:to>
      <xdr:col>7</xdr:col>
      <xdr:colOff>133350</xdr:colOff>
      <xdr:row>47</xdr:row>
      <xdr:rowOff>85725</xdr:rowOff>
    </xdr:to>
    <xdr:sp macro="" textlink="">
      <xdr:nvSpPr>
        <xdr:cNvPr id="2354" name="Line 4"/>
        <xdr:cNvSpPr>
          <a:spLocks noChangeShapeType="1"/>
        </xdr:cNvSpPr>
      </xdr:nvSpPr>
      <xdr:spPr bwMode="auto">
        <a:xfrm>
          <a:off x="1952625" y="8829675"/>
          <a:ext cx="3771900" cy="0"/>
        </a:xfrm>
        <a:prstGeom prst="line">
          <a:avLst/>
        </a:prstGeom>
        <a:noFill/>
        <a:ln w="9360">
          <a:solidFill>
            <a:srgbClr val="000000"/>
          </a:solidFill>
          <a:miter lim="800000"/>
          <a:headEnd/>
          <a:tailEnd/>
        </a:ln>
      </xdr:spPr>
    </xdr:sp>
    <xdr:clientData/>
  </xdr:twoCellAnchor>
  <xdr:twoCellAnchor>
    <xdr:from>
      <xdr:col>3</xdr:col>
      <xdr:colOff>228600</xdr:colOff>
      <xdr:row>45</xdr:row>
      <xdr:rowOff>114300</xdr:rowOff>
    </xdr:from>
    <xdr:to>
      <xdr:col>3</xdr:col>
      <xdr:colOff>419100</xdr:colOff>
      <xdr:row>46</xdr:row>
      <xdr:rowOff>66675</xdr:rowOff>
    </xdr:to>
    <xdr:sp macro="" textlink="">
      <xdr:nvSpPr>
        <xdr:cNvPr id="2179" name="Rectangle 131"/>
        <xdr:cNvSpPr>
          <a:spLocks noChangeArrowheads="1"/>
        </xdr:cNvSpPr>
      </xdr:nvSpPr>
      <xdr:spPr bwMode="auto">
        <a:xfrm>
          <a:off x="2962275" y="8505825"/>
          <a:ext cx="190500"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7</xdr:col>
      <xdr:colOff>190500</xdr:colOff>
      <xdr:row>46</xdr:row>
      <xdr:rowOff>133350</xdr:rowOff>
    </xdr:from>
    <xdr:to>
      <xdr:col>8</xdr:col>
      <xdr:colOff>9525</xdr:colOff>
      <xdr:row>48</xdr:row>
      <xdr:rowOff>9525</xdr:rowOff>
    </xdr:to>
    <xdr:sp macro="" textlink="">
      <xdr:nvSpPr>
        <xdr:cNvPr id="2180" name="Rectangle 132"/>
        <xdr:cNvSpPr>
          <a:spLocks noChangeArrowheads="1"/>
        </xdr:cNvSpPr>
      </xdr:nvSpPr>
      <xdr:spPr bwMode="auto">
        <a:xfrm>
          <a:off x="5781675" y="8724900"/>
          <a:ext cx="53340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twoCellAnchor>
    <xdr:from>
      <xdr:col>4</xdr:col>
      <xdr:colOff>171450</xdr:colOff>
      <xdr:row>53</xdr:row>
      <xdr:rowOff>123825</xdr:rowOff>
    </xdr:from>
    <xdr:to>
      <xdr:col>5</xdr:col>
      <xdr:colOff>0</xdr:colOff>
      <xdr:row>56</xdr:row>
      <xdr:rowOff>9525</xdr:rowOff>
    </xdr:to>
    <xdr:sp macro="" textlink="">
      <xdr:nvSpPr>
        <xdr:cNvPr id="2181" name="Rectangle 133"/>
        <xdr:cNvSpPr>
          <a:spLocks noChangeArrowheads="1"/>
        </xdr:cNvSpPr>
      </xdr:nvSpPr>
      <xdr:spPr bwMode="auto">
        <a:xfrm>
          <a:off x="3619500" y="9753600"/>
          <a:ext cx="542925" cy="2571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000" b="0" i="0" u="none" strike="noStrike" baseline="0">
              <a:solidFill>
                <a:srgbClr val="000000"/>
              </a:solidFill>
              <a:latin typeface="ＭＳ 明朝"/>
              <a:ea typeface="ＭＳ 明朝"/>
            </a:rPr>
            <a:t>× 100</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2</xdr:row>
      <xdr:rowOff>28575</xdr:rowOff>
    </xdr:from>
    <xdr:to>
      <xdr:col>4</xdr:col>
      <xdr:colOff>0</xdr:colOff>
      <xdr:row>4</xdr:row>
      <xdr:rowOff>0</xdr:rowOff>
    </xdr:to>
    <xdr:sp macro="" textlink="">
      <xdr:nvSpPr>
        <xdr:cNvPr id="8362" name="Line 2"/>
        <xdr:cNvSpPr>
          <a:spLocks noChangeShapeType="1"/>
        </xdr:cNvSpPr>
      </xdr:nvSpPr>
      <xdr:spPr bwMode="auto">
        <a:xfrm>
          <a:off x="19050" y="276225"/>
          <a:ext cx="1257300" cy="600075"/>
        </a:xfrm>
        <a:prstGeom prst="line">
          <a:avLst/>
        </a:prstGeom>
        <a:noFill/>
        <a:ln w="9360">
          <a:solidFill>
            <a:srgbClr val="000000"/>
          </a:solidFill>
          <a:miter lim="800000"/>
          <a:headEnd/>
          <a:tailEnd/>
        </a:ln>
      </xdr:spPr>
    </xdr:sp>
    <xdr:clientData/>
  </xdr:twoCellAnchor>
  <xdr:twoCellAnchor>
    <xdr:from>
      <xdr:col>0</xdr:col>
      <xdr:colOff>0</xdr:colOff>
      <xdr:row>28</xdr:row>
      <xdr:rowOff>190500</xdr:rowOff>
    </xdr:from>
    <xdr:to>
      <xdr:col>4</xdr:col>
      <xdr:colOff>0</xdr:colOff>
      <xdr:row>31</xdr:row>
      <xdr:rowOff>0</xdr:rowOff>
    </xdr:to>
    <xdr:sp macro="" textlink="">
      <xdr:nvSpPr>
        <xdr:cNvPr id="8363" name="Line 3"/>
        <xdr:cNvSpPr>
          <a:spLocks noChangeShapeType="1"/>
        </xdr:cNvSpPr>
      </xdr:nvSpPr>
      <xdr:spPr bwMode="auto">
        <a:xfrm>
          <a:off x="0" y="5848350"/>
          <a:ext cx="1276350" cy="628650"/>
        </a:xfrm>
        <a:prstGeom prst="line">
          <a:avLst/>
        </a:prstGeom>
        <a:noFill/>
        <a:ln w="9360">
          <a:solidFill>
            <a:srgbClr val="000000"/>
          </a:solidFill>
          <a:miter lim="800000"/>
          <a:headEnd/>
          <a:tailEnd/>
        </a:ln>
      </xdr:spPr>
    </xdr:sp>
    <xdr:clientData/>
  </xdr:twoCellAnchor>
  <xdr:twoCellAnchor>
    <xdr:from>
      <xdr:col>0</xdr:col>
      <xdr:colOff>0</xdr:colOff>
      <xdr:row>41</xdr:row>
      <xdr:rowOff>19050</xdr:rowOff>
    </xdr:from>
    <xdr:to>
      <xdr:col>6</xdr:col>
      <xdr:colOff>0</xdr:colOff>
      <xdr:row>43</xdr:row>
      <xdr:rowOff>0</xdr:rowOff>
    </xdr:to>
    <xdr:sp macro="" textlink="">
      <xdr:nvSpPr>
        <xdr:cNvPr id="8364" name="Line 4"/>
        <xdr:cNvSpPr>
          <a:spLocks noChangeShapeType="1"/>
        </xdr:cNvSpPr>
      </xdr:nvSpPr>
      <xdr:spPr bwMode="auto">
        <a:xfrm>
          <a:off x="0" y="8534400"/>
          <a:ext cx="2695575" cy="609600"/>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5</xdr:row>
      <xdr:rowOff>123825</xdr:rowOff>
    </xdr:from>
    <xdr:to>
      <xdr:col>3</xdr:col>
      <xdr:colOff>85725</xdr:colOff>
      <xdr:row>31</xdr:row>
      <xdr:rowOff>76200</xdr:rowOff>
    </xdr:to>
    <xdr:graphicFrame macro="">
      <xdr:nvGraphicFramePr>
        <xdr:cNvPr id="1160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57150</xdr:colOff>
      <xdr:row>5</xdr:row>
      <xdr:rowOff>66675</xdr:rowOff>
    </xdr:from>
    <xdr:to>
      <xdr:col>6</xdr:col>
      <xdr:colOff>0</xdr:colOff>
      <xdr:row>30</xdr:row>
      <xdr:rowOff>57150</xdr:rowOff>
    </xdr:to>
    <xdr:graphicFrame macro="">
      <xdr:nvGraphicFramePr>
        <xdr:cNvPr id="1161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35</xdr:row>
      <xdr:rowOff>76200</xdr:rowOff>
    </xdr:from>
    <xdr:to>
      <xdr:col>2</xdr:col>
      <xdr:colOff>1095375</xdr:colOff>
      <xdr:row>59</xdr:row>
      <xdr:rowOff>152400</xdr:rowOff>
    </xdr:to>
    <xdr:graphicFrame macro="">
      <xdr:nvGraphicFramePr>
        <xdr:cNvPr id="1161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1114425</xdr:colOff>
      <xdr:row>35</xdr:row>
      <xdr:rowOff>9525</xdr:rowOff>
    </xdr:from>
    <xdr:to>
      <xdr:col>5</xdr:col>
      <xdr:colOff>1038225</xdr:colOff>
      <xdr:row>59</xdr:row>
      <xdr:rowOff>76200</xdr:rowOff>
    </xdr:to>
    <xdr:graphicFrame macro="">
      <xdr:nvGraphicFramePr>
        <xdr:cNvPr id="116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285750</xdr:colOff>
      <xdr:row>10</xdr:row>
      <xdr:rowOff>95250</xdr:rowOff>
    </xdr:from>
    <xdr:to>
      <xdr:col>4</xdr:col>
      <xdr:colOff>923925</xdr:colOff>
      <xdr:row>11</xdr:row>
      <xdr:rowOff>95250</xdr:rowOff>
    </xdr:to>
    <xdr:sp macro="" textlink="" fLocksText="0">
      <xdr:nvSpPr>
        <xdr:cNvPr id="11613" name="Text Box 5"/>
        <xdr:cNvSpPr txBox="1">
          <a:spLocks noChangeArrowheads="1"/>
        </xdr:cNvSpPr>
      </xdr:nvSpPr>
      <xdr:spPr bwMode="auto">
        <a:xfrm>
          <a:off x="4933950" y="1857375"/>
          <a:ext cx="638175"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102,955,963</a:t>
          </a:r>
        </a:p>
      </xdr:txBody>
    </xdr:sp>
    <xdr:clientData/>
  </xdr:twoCellAnchor>
  <xdr:twoCellAnchor>
    <xdr:from>
      <xdr:col>4</xdr:col>
      <xdr:colOff>971550</xdr:colOff>
      <xdr:row>10</xdr:row>
      <xdr:rowOff>104775</xdr:rowOff>
    </xdr:from>
    <xdr:to>
      <xdr:col>5</xdr:col>
      <xdr:colOff>447675</xdr:colOff>
      <xdr:row>11</xdr:row>
      <xdr:rowOff>142875</xdr:rowOff>
    </xdr:to>
    <xdr:sp macro="" textlink="" fLocksText="0">
      <xdr:nvSpPr>
        <xdr:cNvPr id="11614" name="Text Box 6"/>
        <xdr:cNvSpPr txBox="1">
          <a:spLocks noChangeArrowheads="1"/>
        </xdr:cNvSpPr>
      </xdr:nvSpPr>
      <xdr:spPr bwMode="auto">
        <a:xfrm>
          <a:off x="5619750" y="1866900"/>
          <a:ext cx="638175" cy="2095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102,935,423</a:t>
          </a:r>
        </a:p>
      </xdr:txBody>
    </xdr:sp>
    <xdr:clientData/>
  </xdr:twoCellAnchor>
  <xdr:twoCellAnchor>
    <xdr:from>
      <xdr:col>3</xdr:col>
      <xdr:colOff>809625</xdr:colOff>
      <xdr:row>10</xdr:row>
      <xdr:rowOff>57150</xdr:rowOff>
    </xdr:from>
    <xdr:to>
      <xdr:col>4</xdr:col>
      <xdr:colOff>295275</xdr:colOff>
      <xdr:row>11</xdr:row>
      <xdr:rowOff>47625</xdr:rowOff>
    </xdr:to>
    <xdr:sp macro="" textlink="" fLocksText="0">
      <xdr:nvSpPr>
        <xdr:cNvPr id="11615" name="Text Box 7"/>
        <xdr:cNvSpPr txBox="1">
          <a:spLocks noChangeArrowheads="1"/>
        </xdr:cNvSpPr>
      </xdr:nvSpPr>
      <xdr:spPr bwMode="auto">
        <a:xfrm>
          <a:off x="4295775" y="1819275"/>
          <a:ext cx="647700" cy="161925"/>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103,715,577</a:t>
          </a:r>
        </a:p>
      </xdr:txBody>
    </xdr:sp>
    <xdr:clientData/>
  </xdr:twoCellAnchor>
  <xdr:twoCellAnchor>
    <xdr:from>
      <xdr:col>5</xdr:col>
      <xdr:colOff>466725</xdr:colOff>
      <xdr:row>9</xdr:row>
      <xdr:rowOff>123825</xdr:rowOff>
    </xdr:from>
    <xdr:to>
      <xdr:col>5</xdr:col>
      <xdr:colOff>1114425</xdr:colOff>
      <xdr:row>10</xdr:row>
      <xdr:rowOff>123825</xdr:rowOff>
    </xdr:to>
    <xdr:sp macro="" textlink="" fLocksText="0">
      <xdr:nvSpPr>
        <xdr:cNvPr id="11616" name="Text Box 6"/>
        <xdr:cNvSpPr txBox="1">
          <a:spLocks noChangeArrowheads="1"/>
        </xdr:cNvSpPr>
      </xdr:nvSpPr>
      <xdr:spPr bwMode="auto">
        <a:xfrm>
          <a:off x="6276975" y="1714500"/>
          <a:ext cx="647700" cy="171450"/>
        </a:xfrm>
        <a:prstGeom prst="rect">
          <a:avLst/>
        </a:prstGeom>
        <a:noFill/>
        <a:ln w="9525">
          <a:noFill/>
          <a:round/>
          <a:headEnd/>
          <a:tailEnd/>
        </a:ln>
      </xdr:spPr>
      <xdr:txBody>
        <a:bodyPr vertOverflow="clip" wrap="square" lIns="27360" tIns="18000" rIns="27360" bIns="18000" anchor="ctr" upright="1"/>
        <a:lstStyle/>
        <a:p>
          <a:pPr algn="ctr" rtl="0">
            <a:defRPr sz="1000"/>
          </a:pPr>
          <a:r>
            <a:rPr lang="en-US" altLang="ja-JP" sz="800" b="0" i="0" u="none" strike="noStrike" baseline="0">
              <a:solidFill>
                <a:sysClr val="windowText" lastClr="000000"/>
              </a:solidFill>
              <a:latin typeface="ＭＳ Ｐゴシック"/>
              <a:ea typeface="ＭＳ Ｐゴシック"/>
            </a:rPr>
            <a:t>104,943,023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K54"/>
  <sheetViews>
    <sheetView tabSelected="1" view="pageBreakPreview" zoomScale="115" zoomScaleNormal="100" zoomScaleSheetLayoutView="115" workbookViewId="0">
      <selection activeCell="F15" sqref="F15"/>
    </sheetView>
  </sheetViews>
  <sheetFormatPr defaultRowHeight="15.95" customHeight="1"/>
  <cols>
    <col min="1" max="1" width="3.625" style="1" customWidth="1"/>
    <col min="2" max="2" width="22.75" style="1" customWidth="1"/>
    <col min="3" max="5" width="9.375" style="1" customWidth="1"/>
    <col min="6" max="6" width="9.375" style="142" customWidth="1"/>
    <col min="7" max="9" width="9.375" style="1" customWidth="1"/>
    <col min="10" max="10" width="9" style="1"/>
    <col min="11" max="11" width="16.125" style="1" customWidth="1"/>
    <col min="12" max="16384" width="9" style="1"/>
  </cols>
  <sheetData>
    <row r="1" spans="1:11" ht="19.5" customHeight="1">
      <c r="A1" s="491" t="s">
        <v>0</v>
      </c>
      <c r="B1" s="491"/>
      <c r="C1" s="491"/>
      <c r="D1" s="491"/>
      <c r="E1" s="491"/>
      <c r="F1" s="491"/>
      <c r="G1" s="491"/>
      <c r="H1" s="491"/>
      <c r="I1" s="491"/>
    </row>
    <row r="2" spans="1:11" ht="15" customHeight="1">
      <c r="A2" s="181"/>
      <c r="B2" s="17"/>
      <c r="C2" s="181"/>
      <c r="D2" s="181"/>
      <c r="E2" s="181"/>
      <c r="G2" s="181"/>
      <c r="H2" s="181"/>
      <c r="I2" s="182"/>
    </row>
    <row r="3" spans="1:11" ht="15" customHeight="1" thickBot="1">
      <c r="A3" s="492" t="s">
        <v>312</v>
      </c>
      <c r="B3" s="492"/>
      <c r="C3" s="492"/>
      <c r="D3" s="492"/>
      <c r="E3" s="492"/>
      <c r="G3" s="181"/>
      <c r="H3" s="469" t="s">
        <v>393</v>
      </c>
      <c r="I3" s="462"/>
    </row>
    <row r="4" spans="1:11" ht="21.75" customHeight="1" thickBot="1">
      <c r="A4" s="493" t="s">
        <v>1</v>
      </c>
      <c r="B4" s="494"/>
      <c r="C4" s="497" t="s">
        <v>2</v>
      </c>
      <c r="D4" s="497"/>
      <c r="E4" s="500" t="s">
        <v>313</v>
      </c>
      <c r="F4" s="501"/>
      <c r="G4" s="483" t="s">
        <v>3</v>
      </c>
      <c r="H4" s="498" t="s">
        <v>4</v>
      </c>
      <c r="I4" s="183"/>
      <c r="J4" s="5"/>
    </row>
    <row r="5" spans="1:11" ht="21.75" customHeight="1">
      <c r="A5" s="495"/>
      <c r="B5" s="496"/>
      <c r="C5" s="468" t="s">
        <v>394</v>
      </c>
      <c r="D5" s="468" t="s">
        <v>395</v>
      </c>
      <c r="E5" s="275" t="s">
        <v>396</v>
      </c>
      <c r="F5" s="185" t="s">
        <v>5</v>
      </c>
      <c r="G5" s="484"/>
      <c r="H5" s="499"/>
      <c r="I5" s="183"/>
      <c r="J5" s="5"/>
    </row>
    <row r="6" spans="1:11" ht="6" customHeight="1">
      <c r="A6" s="485"/>
      <c r="B6" s="486"/>
      <c r="C6" s="12"/>
      <c r="D6" s="466"/>
      <c r="E6" s="466"/>
      <c r="F6" s="14"/>
      <c r="G6" s="466"/>
      <c r="H6" s="146"/>
      <c r="I6" s="183"/>
      <c r="J6" s="5"/>
    </row>
    <row r="7" spans="1:11" ht="15" customHeight="1">
      <c r="A7" s="487" t="s">
        <v>6</v>
      </c>
      <c r="B7" s="488"/>
      <c r="C7" s="471">
        <v>99.6</v>
      </c>
      <c r="D7" s="471">
        <v>100</v>
      </c>
      <c r="E7" s="472">
        <v>0.4</v>
      </c>
      <c r="F7" s="473">
        <v>0.36</v>
      </c>
      <c r="G7" s="474">
        <v>10000</v>
      </c>
      <c r="H7" s="475">
        <v>593</v>
      </c>
      <c r="I7" s="183"/>
      <c r="J7" s="5"/>
    </row>
    <row r="8" spans="1:11" ht="15" customHeight="1">
      <c r="A8" s="186" t="s">
        <v>397</v>
      </c>
      <c r="B8" s="467" t="s">
        <v>337</v>
      </c>
      <c r="C8" s="75">
        <v>99.7</v>
      </c>
      <c r="D8" s="75">
        <v>100.1</v>
      </c>
      <c r="E8" s="459">
        <v>0.4</v>
      </c>
      <c r="F8" s="411">
        <v>0.36</v>
      </c>
      <c r="G8" s="278">
        <v>8760</v>
      </c>
      <c r="H8" s="73">
        <v>592</v>
      </c>
      <c r="I8" s="183"/>
      <c r="J8" s="5"/>
    </row>
    <row r="9" spans="1:11" ht="15" customHeight="1">
      <c r="A9" s="489" t="s">
        <v>398</v>
      </c>
      <c r="B9" s="490"/>
      <c r="C9" s="393">
        <v>99</v>
      </c>
      <c r="D9" s="393">
        <v>99.6</v>
      </c>
      <c r="E9" s="401">
        <v>0.6</v>
      </c>
      <c r="F9" s="402">
        <v>0.15</v>
      </c>
      <c r="G9" s="394">
        <v>2618</v>
      </c>
      <c r="H9" s="396">
        <v>236</v>
      </c>
      <c r="I9" s="183"/>
      <c r="J9" s="5"/>
      <c r="K9" s="6"/>
    </row>
    <row r="10" spans="1:11" ht="15" customHeight="1">
      <c r="A10" s="183"/>
      <c r="B10" s="467" t="s">
        <v>7</v>
      </c>
      <c r="C10" s="75">
        <v>104</v>
      </c>
      <c r="D10" s="75">
        <v>106.9</v>
      </c>
      <c r="E10" s="459">
        <v>2.8</v>
      </c>
      <c r="F10" s="458">
        <v>7.0000000000000007E-2</v>
      </c>
      <c r="G10" s="457">
        <v>254</v>
      </c>
      <c r="H10" s="73">
        <v>15</v>
      </c>
      <c r="I10" s="183"/>
      <c r="J10" s="5"/>
    </row>
    <row r="11" spans="1:11" ht="15" customHeight="1">
      <c r="A11" s="183"/>
      <c r="B11" s="467" t="s">
        <v>8</v>
      </c>
      <c r="C11" s="75">
        <v>97.7</v>
      </c>
      <c r="D11" s="75">
        <v>98.5</v>
      </c>
      <c r="E11" s="459">
        <v>0.9</v>
      </c>
      <c r="F11" s="412">
        <v>0.01</v>
      </c>
      <c r="G11" s="457">
        <v>154</v>
      </c>
      <c r="H11" s="73">
        <v>31</v>
      </c>
      <c r="I11" s="183"/>
      <c r="J11" s="5"/>
    </row>
    <row r="12" spans="1:11" ht="15" customHeight="1">
      <c r="A12" s="183"/>
      <c r="B12" s="121" t="s">
        <v>250</v>
      </c>
      <c r="C12" s="75">
        <v>98.1</v>
      </c>
      <c r="D12" s="75">
        <v>97.9</v>
      </c>
      <c r="E12" s="459">
        <v>-0.2</v>
      </c>
      <c r="F12" s="458">
        <v>0</v>
      </c>
      <c r="G12" s="457">
        <v>90</v>
      </c>
      <c r="H12" s="73">
        <v>16</v>
      </c>
      <c r="I12" s="183"/>
      <c r="J12" s="5"/>
    </row>
    <row r="13" spans="1:11" ht="15" customHeight="1">
      <c r="A13" s="183"/>
      <c r="B13" s="467" t="s">
        <v>9</v>
      </c>
      <c r="C13" s="75">
        <v>100.8</v>
      </c>
      <c r="D13" s="75">
        <v>103.3</v>
      </c>
      <c r="E13" s="459">
        <v>2.5</v>
      </c>
      <c r="F13" s="413">
        <v>0.05</v>
      </c>
      <c r="G13" s="457">
        <v>208</v>
      </c>
      <c r="H13" s="73">
        <v>11</v>
      </c>
      <c r="I13" s="183"/>
      <c r="J13" s="5"/>
    </row>
    <row r="14" spans="1:11" ht="15" customHeight="1">
      <c r="A14" s="183"/>
      <c r="B14" s="467" t="s">
        <v>10</v>
      </c>
      <c r="C14" s="75">
        <v>99.1</v>
      </c>
      <c r="D14" s="75">
        <v>100.9</v>
      </c>
      <c r="E14" s="459">
        <v>1.7</v>
      </c>
      <c r="F14" s="458">
        <v>0.02</v>
      </c>
      <c r="G14" s="457">
        <v>102</v>
      </c>
      <c r="H14" s="73">
        <v>8</v>
      </c>
      <c r="I14" s="183"/>
      <c r="J14" s="5"/>
    </row>
    <row r="15" spans="1:11" ht="15" customHeight="1">
      <c r="A15" s="183"/>
      <c r="B15" s="467" t="s">
        <v>11</v>
      </c>
      <c r="C15" s="75">
        <v>93.9</v>
      </c>
      <c r="D15" s="75">
        <v>95.4</v>
      </c>
      <c r="E15" s="459">
        <v>1.6</v>
      </c>
      <c r="F15" s="458">
        <v>0.04</v>
      </c>
      <c r="G15" s="457">
        <v>279</v>
      </c>
      <c r="H15" s="73">
        <v>48</v>
      </c>
      <c r="I15" s="183"/>
      <c r="J15" s="5"/>
    </row>
    <row r="16" spans="1:11" ht="15" customHeight="1">
      <c r="A16" s="183"/>
      <c r="B16" s="121" t="s">
        <v>399</v>
      </c>
      <c r="C16" s="75">
        <v>89.4</v>
      </c>
      <c r="D16" s="414">
        <v>90.7</v>
      </c>
      <c r="E16" s="459">
        <v>1.5</v>
      </c>
      <c r="F16" s="458">
        <v>0.03</v>
      </c>
      <c r="G16" s="457">
        <v>191</v>
      </c>
      <c r="H16" s="73">
        <v>32</v>
      </c>
      <c r="I16" s="183"/>
      <c r="J16" s="5"/>
    </row>
    <row r="17" spans="1:10" ht="15" customHeight="1">
      <c r="A17" s="183"/>
      <c r="B17" s="467" t="s">
        <v>12</v>
      </c>
      <c r="C17" s="75">
        <v>100.3</v>
      </c>
      <c r="D17" s="75">
        <v>100.3</v>
      </c>
      <c r="E17" s="459">
        <v>-0.1</v>
      </c>
      <c r="F17" s="412">
        <v>0</v>
      </c>
      <c r="G17" s="457">
        <v>91</v>
      </c>
      <c r="H17" s="73">
        <v>19</v>
      </c>
      <c r="I17" s="183"/>
      <c r="J17" s="5"/>
    </row>
    <row r="18" spans="1:10" ht="15" customHeight="1">
      <c r="A18" s="183"/>
      <c r="B18" s="121" t="s">
        <v>400</v>
      </c>
      <c r="C18" s="75">
        <v>100</v>
      </c>
      <c r="D18" s="75">
        <v>100</v>
      </c>
      <c r="E18" s="459">
        <v>0</v>
      </c>
      <c r="F18" s="458">
        <v>0</v>
      </c>
      <c r="G18" s="457">
        <v>87</v>
      </c>
      <c r="H18" s="73">
        <v>18</v>
      </c>
      <c r="I18" s="183"/>
      <c r="J18" s="5"/>
    </row>
    <row r="19" spans="1:10" ht="15" customHeight="1">
      <c r="A19" s="183"/>
      <c r="B19" s="467" t="s">
        <v>13</v>
      </c>
      <c r="C19" s="75">
        <v>102.8</v>
      </c>
      <c r="D19" s="75">
        <v>102.3</v>
      </c>
      <c r="E19" s="459">
        <v>-0.4</v>
      </c>
      <c r="F19" s="413">
        <v>0</v>
      </c>
      <c r="G19" s="457">
        <v>112</v>
      </c>
      <c r="H19" s="73">
        <v>19</v>
      </c>
      <c r="I19" s="183"/>
      <c r="J19" s="5"/>
    </row>
    <row r="20" spans="1:10" ht="15" customHeight="1">
      <c r="A20" s="183"/>
      <c r="B20" s="467" t="s">
        <v>14</v>
      </c>
      <c r="C20" s="75">
        <v>98.8</v>
      </c>
      <c r="D20" s="75">
        <v>97.9</v>
      </c>
      <c r="E20" s="459">
        <v>-0.9</v>
      </c>
      <c r="F20" s="458">
        <v>-0.02</v>
      </c>
      <c r="G20" s="457">
        <v>234</v>
      </c>
      <c r="H20" s="73">
        <v>16</v>
      </c>
      <c r="I20" s="183"/>
      <c r="J20" s="5"/>
    </row>
    <row r="21" spans="1:10" ht="15" customHeight="1">
      <c r="A21" s="183"/>
      <c r="B21" s="467" t="s">
        <v>15</v>
      </c>
      <c r="C21" s="75">
        <v>99.2</v>
      </c>
      <c r="D21" s="75">
        <v>99.3</v>
      </c>
      <c r="E21" s="459">
        <v>0.1</v>
      </c>
      <c r="F21" s="458">
        <v>0</v>
      </c>
      <c r="G21" s="457">
        <v>306</v>
      </c>
      <c r="H21" s="73">
        <v>20</v>
      </c>
      <c r="I21" s="183"/>
      <c r="J21" s="5"/>
    </row>
    <row r="22" spans="1:10" ht="15" customHeight="1">
      <c r="A22" s="183"/>
      <c r="B22" s="467" t="s">
        <v>16</v>
      </c>
      <c r="C22" s="75">
        <v>95.4</v>
      </c>
      <c r="D22" s="75">
        <v>93.7</v>
      </c>
      <c r="E22" s="459">
        <v>-1.8</v>
      </c>
      <c r="F22" s="458">
        <v>-0.03</v>
      </c>
      <c r="G22" s="457">
        <v>179</v>
      </c>
      <c r="H22" s="73">
        <v>14</v>
      </c>
      <c r="I22" s="183"/>
      <c r="J22" s="5"/>
    </row>
    <row r="23" spans="1:10" ht="15" customHeight="1">
      <c r="A23" s="183"/>
      <c r="B23" s="467" t="s">
        <v>17</v>
      </c>
      <c r="C23" s="75">
        <v>98.5</v>
      </c>
      <c r="D23" s="75">
        <v>98.2</v>
      </c>
      <c r="E23" s="459">
        <v>-0.3</v>
      </c>
      <c r="F23" s="412">
        <v>0</v>
      </c>
      <c r="G23" s="457">
        <v>118</v>
      </c>
      <c r="H23" s="73">
        <v>9</v>
      </c>
      <c r="I23" s="183"/>
      <c r="J23" s="5"/>
    </row>
    <row r="24" spans="1:10" ht="15" customHeight="1">
      <c r="A24" s="183"/>
      <c r="B24" s="467" t="s">
        <v>18</v>
      </c>
      <c r="C24" s="75">
        <v>99.3</v>
      </c>
      <c r="D24" s="75">
        <v>99.5</v>
      </c>
      <c r="E24" s="459">
        <v>0.2</v>
      </c>
      <c r="F24" s="458">
        <v>0.01</v>
      </c>
      <c r="G24" s="457">
        <v>581</v>
      </c>
      <c r="H24" s="73">
        <v>26</v>
      </c>
      <c r="I24" s="183"/>
      <c r="J24" s="5"/>
    </row>
    <row r="25" spans="1:10" ht="15" customHeight="1">
      <c r="A25" s="480" t="s">
        <v>19</v>
      </c>
      <c r="B25" s="481"/>
      <c r="C25" s="393">
        <v>99.6</v>
      </c>
      <c r="D25" s="393">
        <v>99.5</v>
      </c>
      <c r="E25" s="401">
        <v>-0.1</v>
      </c>
      <c r="F25" s="415">
        <v>-0.02</v>
      </c>
      <c r="G25" s="394">
        <v>2209</v>
      </c>
      <c r="H25" s="395">
        <v>21</v>
      </c>
      <c r="I25" s="183"/>
      <c r="J25" s="5"/>
    </row>
    <row r="26" spans="1:10" ht="15" customHeight="1">
      <c r="A26" s="183"/>
      <c r="B26" s="467" t="s">
        <v>20</v>
      </c>
      <c r="C26" s="75">
        <v>99.9</v>
      </c>
      <c r="D26" s="75">
        <v>99.7</v>
      </c>
      <c r="E26" s="459">
        <v>-0.1</v>
      </c>
      <c r="F26" s="458">
        <v>-0.01</v>
      </c>
      <c r="G26" s="457">
        <v>969</v>
      </c>
      <c r="H26" s="74">
        <v>20</v>
      </c>
      <c r="I26" s="183"/>
      <c r="J26" s="5"/>
    </row>
    <row r="27" spans="1:10" ht="15" customHeight="1">
      <c r="A27" s="183"/>
      <c r="B27" s="467" t="s">
        <v>21</v>
      </c>
      <c r="C27" s="75">
        <v>99.4</v>
      </c>
      <c r="D27" s="75">
        <v>99.4</v>
      </c>
      <c r="E27" s="459">
        <v>0</v>
      </c>
      <c r="F27" s="458">
        <v>0</v>
      </c>
      <c r="G27" s="457">
        <v>2106</v>
      </c>
      <c r="H27" s="74">
        <v>4</v>
      </c>
      <c r="I27" s="183"/>
      <c r="J27" s="5"/>
    </row>
    <row r="28" spans="1:10" ht="15" customHeight="1">
      <c r="A28" s="183"/>
      <c r="B28" s="467" t="s">
        <v>401</v>
      </c>
      <c r="C28" s="75">
        <v>99.4</v>
      </c>
      <c r="D28" s="75">
        <v>99.5</v>
      </c>
      <c r="E28" s="459">
        <v>0.1</v>
      </c>
      <c r="F28" s="458">
        <v>0</v>
      </c>
      <c r="G28" s="457">
        <v>866</v>
      </c>
      <c r="H28" s="74">
        <v>3</v>
      </c>
      <c r="I28" s="183"/>
      <c r="J28" s="5"/>
    </row>
    <row r="29" spans="1:10" ht="15" customHeight="1">
      <c r="A29" s="183"/>
      <c r="B29" s="467" t="s">
        <v>22</v>
      </c>
      <c r="C29" s="75">
        <v>103.5</v>
      </c>
      <c r="D29" s="75">
        <v>101.9</v>
      </c>
      <c r="E29" s="459">
        <v>-1.5</v>
      </c>
      <c r="F29" s="413">
        <v>-0.02</v>
      </c>
      <c r="G29" s="457">
        <v>103</v>
      </c>
      <c r="H29" s="74">
        <v>17</v>
      </c>
      <c r="I29" s="183"/>
      <c r="J29" s="5"/>
    </row>
    <row r="30" spans="1:10" ht="15" customHeight="1">
      <c r="A30" s="480" t="s">
        <v>23</v>
      </c>
      <c r="B30" s="481"/>
      <c r="C30" s="393">
        <v>103.1</v>
      </c>
      <c r="D30" s="393">
        <v>105</v>
      </c>
      <c r="E30" s="401">
        <v>1.8</v>
      </c>
      <c r="F30" s="402">
        <v>0.15</v>
      </c>
      <c r="G30" s="394">
        <v>803</v>
      </c>
      <c r="H30" s="395">
        <v>6</v>
      </c>
      <c r="I30" s="183"/>
      <c r="J30" s="5"/>
    </row>
    <row r="31" spans="1:10" ht="15" customHeight="1">
      <c r="A31" s="183"/>
      <c r="B31" s="467" t="s">
        <v>25</v>
      </c>
      <c r="C31" s="75">
        <v>106.9</v>
      </c>
      <c r="D31" s="75">
        <v>108.7</v>
      </c>
      <c r="E31" s="459">
        <v>1.7</v>
      </c>
      <c r="F31" s="458">
        <v>7.0000000000000007E-2</v>
      </c>
      <c r="G31" s="457">
        <v>375</v>
      </c>
      <c r="H31" s="74">
        <v>1</v>
      </c>
      <c r="I31" s="183"/>
      <c r="J31" s="5"/>
    </row>
    <row r="32" spans="1:10" ht="15" customHeight="1">
      <c r="A32" s="183"/>
      <c r="B32" s="467" t="s">
        <v>26</v>
      </c>
      <c r="C32" s="75">
        <v>102.3</v>
      </c>
      <c r="D32" s="75">
        <v>106.1</v>
      </c>
      <c r="E32" s="459">
        <v>3.7</v>
      </c>
      <c r="F32" s="458">
        <v>7.0000000000000007E-2</v>
      </c>
      <c r="G32" s="457">
        <v>192</v>
      </c>
      <c r="H32" s="74">
        <v>2</v>
      </c>
      <c r="I32" s="183"/>
      <c r="J32" s="5"/>
    </row>
    <row r="33" spans="1:11" ht="15" customHeight="1">
      <c r="A33" s="183"/>
      <c r="B33" s="467" t="s">
        <v>27</v>
      </c>
      <c r="C33" s="75">
        <v>124.6</v>
      </c>
      <c r="D33" s="75">
        <v>129.5</v>
      </c>
      <c r="E33" s="459">
        <v>4</v>
      </c>
      <c r="F33" s="458">
        <v>0.01</v>
      </c>
      <c r="G33" s="457">
        <v>19</v>
      </c>
      <c r="H33" s="74">
        <v>1</v>
      </c>
      <c r="I33" s="183"/>
      <c r="J33" s="5"/>
    </row>
    <row r="34" spans="1:11" ht="15" customHeight="1">
      <c r="A34" s="183"/>
      <c r="B34" s="467" t="s">
        <v>28</v>
      </c>
      <c r="C34" s="36">
        <v>95.4</v>
      </c>
      <c r="D34" s="36">
        <v>95.4</v>
      </c>
      <c r="E34" s="459">
        <v>0</v>
      </c>
      <c r="F34" s="412">
        <v>0</v>
      </c>
      <c r="G34" s="457">
        <v>217</v>
      </c>
      <c r="H34" s="74">
        <v>2</v>
      </c>
      <c r="I34" s="183"/>
      <c r="J34" s="5"/>
    </row>
    <row r="35" spans="1:11" ht="15" customHeight="1">
      <c r="A35" s="480" t="s">
        <v>402</v>
      </c>
      <c r="B35" s="481"/>
      <c r="C35" s="393">
        <v>94.9</v>
      </c>
      <c r="D35" s="393">
        <v>93.2</v>
      </c>
      <c r="E35" s="401">
        <v>-1.7</v>
      </c>
      <c r="F35" s="416">
        <v>-0.05</v>
      </c>
      <c r="G35" s="394">
        <v>320</v>
      </c>
      <c r="H35" s="395">
        <v>53</v>
      </c>
      <c r="I35" s="183"/>
      <c r="J35" s="5"/>
    </row>
    <row r="36" spans="1:11" ht="15" customHeight="1">
      <c r="A36" s="183"/>
      <c r="B36" s="467" t="s">
        <v>30</v>
      </c>
      <c r="C36" s="75">
        <v>86.5</v>
      </c>
      <c r="D36" s="75">
        <v>84.5</v>
      </c>
      <c r="E36" s="459">
        <v>-2.2999999999999998</v>
      </c>
      <c r="F36" s="458">
        <v>-0.02</v>
      </c>
      <c r="G36" s="457">
        <v>89</v>
      </c>
      <c r="H36" s="74">
        <v>15</v>
      </c>
      <c r="I36" s="183"/>
      <c r="J36" s="5"/>
    </row>
    <row r="37" spans="1:11" ht="15" customHeight="1">
      <c r="A37" s="183"/>
      <c r="B37" s="467" t="s">
        <v>31</v>
      </c>
      <c r="C37" s="75">
        <v>90.6</v>
      </c>
      <c r="D37" s="75">
        <v>88.1</v>
      </c>
      <c r="E37" s="459">
        <v>-2.7</v>
      </c>
      <c r="F37" s="458">
        <v>0</v>
      </c>
      <c r="G37" s="457">
        <v>14</v>
      </c>
      <c r="H37" s="74">
        <v>4</v>
      </c>
      <c r="I37" s="183"/>
      <c r="J37" s="5"/>
    </row>
    <row r="38" spans="1:11" ht="15" customHeight="1">
      <c r="A38" s="183"/>
      <c r="B38" s="467" t="s">
        <v>32</v>
      </c>
      <c r="C38" s="76">
        <v>104</v>
      </c>
      <c r="D38" s="76">
        <v>108.1</v>
      </c>
      <c r="E38" s="459">
        <v>4</v>
      </c>
      <c r="F38" s="413">
        <v>0.01</v>
      </c>
      <c r="G38" s="457">
        <v>27</v>
      </c>
      <c r="H38" s="74">
        <v>5</v>
      </c>
      <c r="I38" s="183"/>
      <c r="J38" s="5"/>
    </row>
    <row r="39" spans="1:11" ht="15" customHeight="1">
      <c r="A39" s="183"/>
      <c r="B39" s="467" t="s">
        <v>33</v>
      </c>
      <c r="C39" s="76">
        <v>99.3</v>
      </c>
      <c r="D39" s="76">
        <v>98</v>
      </c>
      <c r="E39" s="459">
        <v>-1.3</v>
      </c>
      <c r="F39" s="458">
        <v>-0.01</v>
      </c>
      <c r="G39" s="457">
        <v>69</v>
      </c>
      <c r="H39" s="74">
        <v>14</v>
      </c>
      <c r="I39" s="183"/>
      <c r="J39" s="5"/>
    </row>
    <row r="40" spans="1:11" ht="15" customHeight="1">
      <c r="A40" s="183"/>
      <c r="B40" s="467" t="s">
        <v>34</v>
      </c>
      <c r="C40" s="76">
        <v>96.4</v>
      </c>
      <c r="D40" s="76">
        <v>93.2</v>
      </c>
      <c r="E40" s="459">
        <v>-3.4</v>
      </c>
      <c r="F40" s="412">
        <v>-0.03</v>
      </c>
      <c r="G40" s="457">
        <v>102</v>
      </c>
      <c r="H40" s="74">
        <v>11</v>
      </c>
      <c r="I40" s="183"/>
      <c r="J40" s="5"/>
    </row>
    <row r="41" spans="1:11" ht="15" customHeight="1">
      <c r="A41" s="183"/>
      <c r="B41" s="467" t="s">
        <v>35</v>
      </c>
      <c r="C41" s="76">
        <v>99.7</v>
      </c>
      <c r="D41" s="76">
        <v>99.6</v>
      </c>
      <c r="E41" s="459">
        <v>-0.2</v>
      </c>
      <c r="F41" s="458">
        <v>0</v>
      </c>
      <c r="G41" s="457">
        <v>18</v>
      </c>
      <c r="H41" s="74">
        <v>4</v>
      </c>
      <c r="I41" s="183"/>
      <c r="J41" s="5"/>
    </row>
    <row r="42" spans="1:11" ht="15" customHeight="1">
      <c r="A42" s="480" t="s">
        <v>36</v>
      </c>
      <c r="B42" s="481"/>
      <c r="C42" s="397">
        <v>100.9</v>
      </c>
      <c r="D42" s="397">
        <v>100.7</v>
      </c>
      <c r="E42" s="401">
        <v>-0.2</v>
      </c>
      <c r="F42" s="402">
        <v>-0.01</v>
      </c>
      <c r="G42" s="394">
        <v>347</v>
      </c>
      <c r="H42" s="395">
        <v>65</v>
      </c>
      <c r="I42" s="183"/>
      <c r="J42" s="5"/>
    </row>
    <row r="43" spans="1:11" ht="15" customHeight="1">
      <c r="A43" s="183"/>
      <c r="B43" s="467" t="s">
        <v>37</v>
      </c>
      <c r="C43" s="76">
        <v>103.7</v>
      </c>
      <c r="D43" s="76">
        <v>105</v>
      </c>
      <c r="E43" s="459">
        <v>1.2</v>
      </c>
      <c r="F43" s="458">
        <v>0.02</v>
      </c>
      <c r="G43" s="457">
        <v>143</v>
      </c>
      <c r="H43" s="74">
        <v>28</v>
      </c>
      <c r="I43" s="183"/>
      <c r="J43" s="5"/>
    </row>
    <row r="44" spans="1:11" ht="15" customHeight="1">
      <c r="A44" s="183"/>
      <c r="B44" s="121" t="s">
        <v>403</v>
      </c>
      <c r="C44" s="76">
        <v>122</v>
      </c>
      <c r="D44" s="76">
        <v>123.5</v>
      </c>
      <c r="E44" s="459">
        <v>1.2</v>
      </c>
      <c r="F44" s="413">
        <v>0</v>
      </c>
      <c r="G44" s="457">
        <v>3</v>
      </c>
      <c r="H44" s="74">
        <v>2</v>
      </c>
      <c r="I44" s="183"/>
      <c r="J44" s="5"/>
    </row>
    <row r="45" spans="1:11" ht="15" customHeight="1">
      <c r="A45" s="183"/>
      <c r="B45" s="121" t="s">
        <v>404</v>
      </c>
      <c r="C45" s="76">
        <v>103.4</v>
      </c>
      <c r="D45" s="76">
        <v>104.6</v>
      </c>
      <c r="E45" s="459">
        <v>1.2</v>
      </c>
      <c r="F45" s="458">
        <v>0.02</v>
      </c>
      <c r="G45" s="457">
        <v>140</v>
      </c>
      <c r="H45" s="74">
        <v>26</v>
      </c>
      <c r="I45" s="183"/>
      <c r="J45" s="5"/>
      <c r="K45" s="9"/>
    </row>
    <row r="46" spans="1:11" ht="6" customHeight="1" thickBot="1">
      <c r="A46" s="187"/>
      <c r="B46" s="188"/>
      <c r="C46" s="189"/>
      <c r="D46" s="190"/>
      <c r="E46" s="191"/>
      <c r="F46" s="143"/>
      <c r="G46" s="192"/>
      <c r="H46" s="193"/>
      <c r="I46" s="183"/>
      <c r="J46" s="5"/>
    </row>
    <row r="47" spans="1:11" ht="15" customHeight="1">
      <c r="A47" s="181"/>
      <c r="B47" s="460"/>
      <c r="C47" s="194"/>
      <c r="D47" s="194"/>
      <c r="E47" s="136"/>
      <c r="F47" s="144"/>
      <c r="G47" s="136"/>
      <c r="H47" s="465" t="s">
        <v>405</v>
      </c>
      <c r="I47" s="4"/>
      <c r="J47" s="5"/>
    </row>
    <row r="48" spans="1:11" s="2" customFormat="1" ht="16.5" customHeight="1">
      <c r="A48" s="482" t="s">
        <v>406</v>
      </c>
      <c r="B48" s="482"/>
      <c r="C48" s="17"/>
      <c r="D48" s="17"/>
      <c r="E48" s="17"/>
      <c r="F48" s="19"/>
      <c r="G48" s="17"/>
      <c r="H48" s="17"/>
      <c r="I48" s="17"/>
    </row>
    <row r="49" spans="1:9" s="2" customFormat="1" ht="12.75" customHeight="1">
      <c r="A49" s="17"/>
      <c r="B49" s="482" t="s">
        <v>407</v>
      </c>
      <c r="C49" s="482"/>
      <c r="D49" s="482"/>
      <c r="E49" s="482"/>
      <c r="F49" s="19"/>
      <c r="G49" s="17"/>
      <c r="H49" s="17"/>
      <c r="I49" s="17"/>
    </row>
    <row r="50" spans="1:9" s="2" customFormat="1" ht="6" customHeight="1">
      <c r="A50" s="17"/>
      <c r="B50" s="482"/>
      <c r="C50" s="17"/>
      <c r="D50" s="17"/>
      <c r="E50" s="17"/>
      <c r="F50" s="19"/>
      <c r="G50" s="17"/>
      <c r="H50" s="17"/>
      <c r="I50" s="17"/>
    </row>
    <row r="51" spans="1:9" s="2" customFormat="1" ht="15.75" customHeight="1">
      <c r="A51" s="17"/>
      <c r="B51" s="482"/>
      <c r="C51" s="17"/>
      <c r="D51" s="17"/>
      <c r="E51" s="17"/>
      <c r="F51" s="19"/>
      <c r="G51" s="17"/>
      <c r="H51" s="17"/>
      <c r="I51" s="17"/>
    </row>
    <row r="52" spans="1:9" ht="15.95" customHeight="1">
      <c r="B52" s="2"/>
      <c r="H52" s="3"/>
    </row>
    <row r="53" spans="1:9" ht="15.95" customHeight="1">
      <c r="B53" s="2"/>
    </row>
    <row r="54" spans="1:9" ht="15.95" customHeight="1">
      <c r="B54" s="2"/>
      <c r="H54" s="3"/>
    </row>
  </sheetData>
  <sheetProtection selectLockedCells="1" selectUnlockedCells="1"/>
  <mergeCells count="17">
    <mergeCell ref="A1:I1"/>
    <mergeCell ref="A3:E3"/>
    <mergeCell ref="A4:B5"/>
    <mergeCell ref="C4:D4"/>
    <mergeCell ref="H4:H5"/>
    <mergeCell ref="E4:F4"/>
    <mergeCell ref="A25:B25"/>
    <mergeCell ref="A30:B30"/>
    <mergeCell ref="C49:E49"/>
    <mergeCell ref="B49:B51"/>
    <mergeCell ref="G4:G5"/>
    <mergeCell ref="A48:B48"/>
    <mergeCell ref="A35:B35"/>
    <mergeCell ref="A42:B42"/>
    <mergeCell ref="A6:B6"/>
    <mergeCell ref="A7:B7"/>
    <mergeCell ref="A9:B9"/>
  </mergeCells>
  <phoneticPr fontId="29"/>
  <printOptions horizontalCentered="1"/>
  <pageMargins left="0.59055118110236227" right="0.59055118110236227" top="0.59055118110236227" bottom="0.59055118110236227" header="0.39370078740157483" footer="0.39370078740157483"/>
  <pageSetup paperSize="9" firstPageNumber="172" orientation="portrait" useFirstPageNumber="1" verticalDpi="300" r:id="rId1"/>
  <headerFooter scaleWithDoc="0" alignWithMargins="0">
    <oddHeader>&amp;L&amp;"ＭＳ 明朝,標準"&amp;10物価・消費及び金融</oddHeader>
    <oddFooter>&amp;C&amp;"ＭＳ 明朝,標準"&amp;12&amp;A</oddFooter>
  </headerFooter>
  <drawing r:id="rId2"/>
</worksheet>
</file>

<file path=xl/worksheets/sheet10.xml><?xml version="1.0" encoding="utf-8"?>
<worksheet xmlns="http://schemas.openxmlformats.org/spreadsheetml/2006/main" xmlns:r="http://schemas.openxmlformats.org/officeDocument/2006/relationships">
  <dimension ref="A1:I29"/>
  <sheetViews>
    <sheetView view="pageBreakPreview" zoomScaleNormal="100" zoomScaleSheetLayoutView="100" workbookViewId="0">
      <selection activeCell="G24" sqref="G24"/>
    </sheetView>
  </sheetViews>
  <sheetFormatPr defaultRowHeight="18" customHeight="1"/>
  <cols>
    <col min="1" max="1" width="8.625" style="181" customWidth="1"/>
    <col min="2" max="3" width="10.875" style="181" customWidth="1"/>
    <col min="4" max="4" width="11.625" style="181" customWidth="1"/>
    <col min="5" max="5" width="10.875" style="181" customWidth="1"/>
    <col min="6" max="6" width="10.75" style="181" customWidth="1"/>
    <col min="7" max="7" width="10" style="181" customWidth="1"/>
    <col min="8" max="9" width="7.625" style="181" customWidth="1"/>
    <col min="10" max="16384" width="9" style="181"/>
  </cols>
  <sheetData>
    <row r="1" spans="1:9" ht="5.0999999999999996" customHeight="1">
      <c r="A1" s="17"/>
      <c r="I1" s="4"/>
    </row>
    <row r="2" spans="1:9" ht="15" customHeight="1" thickBot="1">
      <c r="A2" s="683" t="s">
        <v>294</v>
      </c>
      <c r="B2" s="683"/>
      <c r="C2" s="683"/>
      <c r="D2" s="683"/>
      <c r="I2" s="4" t="s">
        <v>225</v>
      </c>
    </row>
    <row r="3" spans="1:9" ht="24.95" customHeight="1" thickBot="1">
      <c r="A3" s="496" t="s">
        <v>226</v>
      </c>
      <c r="B3" s="505" t="s">
        <v>227</v>
      </c>
      <c r="C3" s="505"/>
      <c r="D3" s="505"/>
      <c r="E3" s="505"/>
      <c r="F3" s="505" t="s">
        <v>228</v>
      </c>
      <c r="G3" s="505"/>
      <c r="H3" s="690" t="s">
        <v>229</v>
      </c>
      <c r="I3" s="690"/>
    </row>
    <row r="4" spans="1:9" ht="24.95" customHeight="1">
      <c r="A4" s="496"/>
      <c r="B4" s="446" t="s">
        <v>230</v>
      </c>
      <c r="C4" s="446" t="s">
        <v>231</v>
      </c>
      <c r="D4" s="446" t="s">
        <v>390</v>
      </c>
      <c r="E4" s="446" t="s">
        <v>82</v>
      </c>
      <c r="F4" s="446" t="s">
        <v>232</v>
      </c>
      <c r="G4" s="446" t="s">
        <v>82</v>
      </c>
      <c r="H4" s="646" t="s">
        <v>220</v>
      </c>
      <c r="I4" s="646"/>
    </row>
    <row r="5" spans="1:9" s="381" customFormat="1" ht="18" customHeight="1">
      <c r="A5" s="263" t="s">
        <v>391</v>
      </c>
      <c r="B5" s="167">
        <v>1065139</v>
      </c>
      <c r="C5" s="156">
        <v>2271723</v>
      </c>
      <c r="D5" s="157">
        <v>3336862</v>
      </c>
      <c r="E5" s="141">
        <v>100.9</v>
      </c>
      <c r="F5" s="51">
        <v>1375159</v>
      </c>
      <c r="G5" s="140">
        <v>111.5</v>
      </c>
      <c r="H5" s="686">
        <f>F5/D5*100</f>
        <v>41.211143883085363</v>
      </c>
      <c r="I5" s="687"/>
    </row>
    <row r="6" spans="1:9" ht="18" customHeight="1">
      <c r="A6" s="276"/>
      <c r="B6" s="264"/>
      <c r="C6" s="265"/>
      <c r="D6" s="266"/>
      <c r="E6" s="141"/>
      <c r="F6" s="265"/>
      <c r="G6" s="140"/>
      <c r="H6" s="419"/>
      <c r="I6" s="442"/>
    </row>
    <row r="7" spans="1:9" s="381" customFormat="1" ht="18" customHeight="1">
      <c r="A7" s="276">
        <v>22</v>
      </c>
      <c r="B7" s="168">
        <v>1119623</v>
      </c>
      <c r="C7" s="51">
        <v>2262147</v>
      </c>
      <c r="D7" s="158">
        <v>3381770</v>
      </c>
      <c r="E7" s="141">
        <f>D7/D5*100</f>
        <v>101.34581531990234</v>
      </c>
      <c r="F7" s="51">
        <v>1442565</v>
      </c>
      <c r="G7" s="140">
        <f>ROUNDDOWN(F7/F5*100,1)</f>
        <v>104.9</v>
      </c>
      <c r="H7" s="508">
        <f>F7/D7*100</f>
        <v>42.657099684484749</v>
      </c>
      <c r="I7" s="655"/>
    </row>
    <row r="8" spans="1:9" ht="18" customHeight="1">
      <c r="A8" s="276"/>
      <c r="B8" s="382"/>
      <c r="C8" s="383"/>
      <c r="D8" s="383"/>
      <c r="E8" s="384"/>
      <c r="F8" s="383"/>
      <c r="G8" s="385"/>
      <c r="H8" s="386"/>
      <c r="I8" s="387"/>
    </row>
    <row r="9" spans="1:9" s="381" customFormat="1" ht="18" customHeight="1">
      <c r="A9" s="276">
        <v>23</v>
      </c>
      <c r="B9" s="168">
        <v>1118314</v>
      </c>
      <c r="C9" s="51">
        <v>2218235</v>
      </c>
      <c r="D9" s="158">
        <v>3336550</v>
      </c>
      <c r="E9" s="141">
        <f>D9/D7*100</f>
        <v>98.662830411293484</v>
      </c>
      <c r="F9" s="51">
        <v>1424680</v>
      </c>
      <c r="G9" s="140">
        <f>ROUNDDOWN(F9/F7*100,1)</f>
        <v>98.7</v>
      </c>
      <c r="H9" s="508">
        <f>F9/D9*100</f>
        <v>42.699195276558122</v>
      </c>
      <c r="I9" s="655"/>
    </row>
    <row r="10" spans="1:9" ht="18" customHeight="1">
      <c r="A10" s="276"/>
      <c r="B10" s="168"/>
      <c r="C10" s="51"/>
      <c r="D10" s="158"/>
      <c r="E10" s="141"/>
      <c r="F10" s="51"/>
      <c r="G10" s="140"/>
      <c r="H10" s="419"/>
      <c r="I10" s="442"/>
    </row>
    <row r="11" spans="1:9" s="381" customFormat="1" ht="18" customHeight="1">
      <c r="A11" s="276">
        <v>24</v>
      </c>
      <c r="B11" s="168">
        <v>1184526</v>
      </c>
      <c r="C11" s="51">
        <v>2185578</v>
      </c>
      <c r="D11" s="158">
        <v>3370104</v>
      </c>
      <c r="E11" s="141">
        <f>D11/D9*100</f>
        <v>101.005649548186</v>
      </c>
      <c r="F11" s="51">
        <v>1356676</v>
      </c>
      <c r="G11" s="140">
        <f>F11/F9*100</f>
        <v>95.226717578684344</v>
      </c>
      <c r="H11" s="688">
        <f>F11/D11*100</f>
        <v>40.256205743205555</v>
      </c>
      <c r="I11" s="688"/>
    </row>
    <row r="12" spans="1:9" s="381" customFormat="1" ht="18" customHeight="1">
      <c r="A12" s="276"/>
      <c r="B12" s="168"/>
      <c r="C12" s="51"/>
      <c r="D12" s="158"/>
      <c r="E12" s="141"/>
      <c r="F12" s="51"/>
      <c r="G12" s="140"/>
      <c r="H12" s="140"/>
      <c r="I12" s="448"/>
    </row>
    <row r="13" spans="1:9" s="381" customFormat="1" ht="18" customHeight="1" thickBot="1">
      <c r="A13" s="353">
        <v>25</v>
      </c>
      <c r="B13" s="347">
        <v>1224095</v>
      </c>
      <c r="C13" s="348">
        <v>2150932</v>
      </c>
      <c r="D13" s="349">
        <v>3375027</v>
      </c>
      <c r="E13" s="267">
        <f>D13/D11*100</f>
        <v>100.14607857799047</v>
      </c>
      <c r="F13" s="348">
        <v>1299693</v>
      </c>
      <c r="G13" s="268">
        <f>F13/F11*100</f>
        <v>95.799807765450268</v>
      </c>
      <c r="H13" s="689">
        <f>F13/D13*100</f>
        <v>38.509114149309028</v>
      </c>
      <c r="I13" s="689"/>
    </row>
    <row r="14" spans="1:9" ht="15" customHeight="1">
      <c r="B14" s="181" t="s">
        <v>233</v>
      </c>
      <c r="F14" s="554" t="s">
        <v>234</v>
      </c>
      <c r="G14" s="554"/>
      <c r="H14" s="554"/>
      <c r="I14" s="554"/>
    </row>
    <row r="15" spans="1:9" ht="15" customHeight="1">
      <c r="A15" s="17"/>
    </row>
    <row r="16" spans="1:9" ht="15" customHeight="1" thickBot="1">
      <c r="A16" s="683" t="s">
        <v>295</v>
      </c>
      <c r="B16" s="683"/>
      <c r="C16" s="683"/>
      <c r="D16" s="683"/>
      <c r="I16" s="388" t="s">
        <v>170</v>
      </c>
    </row>
    <row r="17" spans="1:9" ht="24.95" customHeight="1" thickBot="1">
      <c r="A17" s="496" t="s">
        <v>226</v>
      </c>
      <c r="B17" s="505" t="s">
        <v>235</v>
      </c>
      <c r="C17" s="505"/>
      <c r="D17" s="505"/>
      <c r="E17" s="505"/>
      <c r="F17" s="505" t="s">
        <v>228</v>
      </c>
      <c r="G17" s="505"/>
      <c r="H17" s="690" t="s">
        <v>216</v>
      </c>
      <c r="I17" s="690"/>
    </row>
    <row r="18" spans="1:9" ht="24.95" customHeight="1">
      <c r="A18" s="496"/>
      <c r="B18" s="446" t="s">
        <v>258</v>
      </c>
      <c r="C18" s="446" t="s">
        <v>259</v>
      </c>
      <c r="D18" s="446" t="s">
        <v>390</v>
      </c>
      <c r="E18" s="446" t="s">
        <v>82</v>
      </c>
      <c r="F18" s="446" t="s">
        <v>392</v>
      </c>
      <c r="G18" s="446" t="s">
        <v>82</v>
      </c>
      <c r="H18" s="646" t="s">
        <v>220</v>
      </c>
      <c r="I18" s="646"/>
    </row>
    <row r="19" spans="1:9" ht="18" customHeight="1">
      <c r="A19" s="263" t="s">
        <v>391</v>
      </c>
      <c r="B19" s="119">
        <v>2900</v>
      </c>
      <c r="C19" s="269">
        <v>4511</v>
      </c>
      <c r="D19" s="155">
        <v>7410</v>
      </c>
      <c r="E19" s="52">
        <v>102.1</v>
      </c>
      <c r="F19" s="120">
        <v>8555</v>
      </c>
      <c r="G19" s="75">
        <v>107.2</v>
      </c>
      <c r="H19" s="691">
        <f>F19/D19*100</f>
        <v>115.45209176788124</v>
      </c>
      <c r="I19" s="692"/>
    </row>
    <row r="20" spans="1:9" ht="18" customHeight="1">
      <c r="A20" s="276"/>
      <c r="B20" s="270"/>
      <c r="C20" s="90"/>
      <c r="D20" s="90"/>
      <c r="E20" s="52"/>
      <c r="F20" s="90"/>
      <c r="G20" s="137"/>
      <c r="H20" s="75"/>
      <c r="I20" s="443"/>
    </row>
    <row r="21" spans="1:9" s="381" customFormat="1" ht="18" customHeight="1">
      <c r="A21" s="276">
        <v>22</v>
      </c>
      <c r="B21" s="119">
        <v>3054</v>
      </c>
      <c r="C21" s="90">
        <v>4655</v>
      </c>
      <c r="D21" s="120">
        <v>7710</v>
      </c>
      <c r="E21" s="52">
        <f>ROUNDDOWN(D21/D19*100,1)</f>
        <v>104</v>
      </c>
      <c r="F21" s="120">
        <v>9305</v>
      </c>
      <c r="G21" s="75">
        <f>ROUNDDOWN(F21/F19*100,1)</f>
        <v>108.7</v>
      </c>
      <c r="H21" s="684">
        <f>F21/D21*100</f>
        <v>120.68741893644616</v>
      </c>
      <c r="I21" s="685"/>
    </row>
    <row r="22" spans="1:9" ht="18" customHeight="1">
      <c r="A22" s="276"/>
      <c r="B22" s="119"/>
      <c r="C22" s="90"/>
      <c r="D22" s="120"/>
      <c r="E22" s="52"/>
      <c r="F22" s="120"/>
      <c r="G22" s="75"/>
      <c r="H22" s="75"/>
      <c r="I22" s="443"/>
    </row>
    <row r="23" spans="1:9" s="381" customFormat="1" ht="18" customHeight="1">
      <c r="A23" s="276">
        <v>23</v>
      </c>
      <c r="B23" s="119">
        <v>2614</v>
      </c>
      <c r="C23" s="90">
        <v>4924</v>
      </c>
      <c r="D23" s="120">
        <v>7538</v>
      </c>
      <c r="E23" s="52">
        <f>ROUNDDOWN(D23/D21*100,1)</f>
        <v>97.7</v>
      </c>
      <c r="F23" s="120">
        <v>9014</v>
      </c>
      <c r="G23" s="75">
        <f>ROUNDDOWN(F23/F21*100,1)</f>
        <v>96.8</v>
      </c>
      <c r="H23" s="684">
        <f>F23/D23*100</f>
        <v>119.5807906606527</v>
      </c>
      <c r="I23" s="685"/>
    </row>
    <row r="24" spans="1:9" ht="18" customHeight="1">
      <c r="A24" s="276"/>
      <c r="B24" s="119"/>
      <c r="C24" s="389"/>
      <c r="D24" s="120"/>
      <c r="E24" s="390"/>
      <c r="F24" s="120"/>
      <c r="G24" s="391"/>
      <c r="H24" s="391"/>
      <c r="I24" s="392"/>
    </row>
    <row r="25" spans="1:9" s="381" customFormat="1" ht="18" customHeight="1">
      <c r="A25" s="276">
        <v>24</v>
      </c>
      <c r="B25" s="119">
        <v>2795</v>
      </c>
      <c r="C25" s="90">
        <v>5118</v>
      </c>
      <c r="D25" s="120">
        <v>7913</v>
      </c>
      <c r="E25" s="52">
        <f>D25/D23*100</f>
        <v>104.97479437516584</v>
      </c>
      <c r="F25" s="120">
        <v>8337</v>
      </c>
      <c r="G25" s="75">
        <f>F25/F23*100</f>
        <v>92.489460838695365</v>
      </c>
      <c r="H25" s="653">
        <f>F25/D25*100</f>
        <v>105.3582711992923</v>
      </c>
      <c r="I25" s="653"/>
    </row>
    <row r="26" spans="1:9" s="381" customFormat="1" ht="18" customHeight="1">
      <c r="A26" s="276"/>
      <c r="B26" s="119"/>
      <c r="C26" s="389"/>
      <c r="D26" s="120"/>
      <c r="E26" s="390"/>
      <c r="F26" s="120"/>
      <c r="G26" s="391"/>
      <c r="H26" s="391"/>
      <c r="I26" s="392"/>
    </row>
    <row r="27" spans="1:9" s="381" customFormat="1" ht="18" customHeight="1" thickBot="1">
      <c r="A27" s="353">
        <v>25</v>
      </c>
      <c r="B27" s="350">
        <v>3088</v>
      </c>
      <c r="C27" s="351">
        <v>5338</v>
      </c>
      <c r="D27" s="352">
        <v>8426</v>
      </c>
      <c r="E27" s="271">
        <f>D27/D25*100</f>
        <v>106.48300265386072</v>
      </c>
      <c r="F27" s="352">
        <v>7807</v>
      </c>
      <c r="G27" s="272">
        <f>F27/F25*100</f>
        <v>93.642797169245526</v>
      </c>
      <c r="H27" s="693">
        <f>F27/D27*100</f>
        <v>92.653690956563011</v>
      </c>
      <c r="I27" s="693"/>
    </row>
    <row r="28" spans="1:9" ht="15" customHeight="1">
      <c r="A28" s="17"/>
      <c r="G28" s="425"/>
      <c r="I28" s="449" t="s">
        <v>236</v>
      </c>
    </row>
    <row r="29" spans="1:9" ht="15" customHeight="1">
      <c r="A29" s="17"/>
      <c r="F29" s="17"/>
    </row>
  </sheetData>
  <sheetProtection selectLockedCells="1" selectUnlockedCells="1"/>
  <mergeCells count="23">
    <mergeCell ref="H27:I27"/>
    <mergeCell ref="A17:A18"/>
    <mergeCell ref="B17:E17"/>
    <mergeCell ref="F17:G17"/>
    <mergeCell ref="H17:I17"/>
    <mergeCell ref="H18:I18"/>
    <mergeCell ref="H25:I25"/>
    <mergeCell ref="H21:I21"/>
    <mergeCell ref="A2:D2"/>
    <mergeCell ref="A16:D16"/>
    <mergeCell ref="H23:I23"/>
    <mergeCell ref="A3:A4"/>
    <mergeCell ref="B3:E3"/>
    <mergeCell ref="H7:I7"/>
    <mergeCell ref="H9:I9"/>
    <mergeCell ref="H5:I5"/>
    <mergeCell ref="H11:I11"/>
    <mergeCell ref="H13:I13"/>
    <mergeCell ref="F3:G3"/>
    <mergeCell ref="H3:I3"/>
    <mergeCell ref="H4:I4"/>
    <mergeCell ref="F14:I14"/>
    <mergeCell ref="H19:I19"/>
  </mergeCells>
  <phoneticPr fontId="29"/>
  <printOptions horizontalCentered="1"/>
  <pageMargins left="0.59055118110236227" right="0.59055118110236227" top="0.59055118110236227" bottom="0.59055118110236227" header="0.39370078740157483" footer="0.39370078740157483"/>
  <pageSetup paperSize="9" firstPageNumber="181" orientation="portrait" useFirstPageNumber="1" horizontalDpi="300" verticalDpi="300" r:id="rId1"/>
  <headerFooter scaleWithDoc="0" alignWithMargins="0">
    <oddHeader>&amp;R&amp;"ＭＳ 明朝,標準"&amp;10物価・消費及び金融</oddHeader>
    <oddFooter>&amp;C&amp;"ＭＳ 明朝,標準"&amp;12&amp;A</oddFooter>
  </headerFooter>
</worksheet>
</file>

<file path=xl/worksheets/sheet11.xml><?xml version="1.0" encoding="utf-8"?>
<worksheet xmlns="http://schemas.openxmlformats.org/spreadsheetml/2006/main" xmlns:r="http://schemas.openxmlformats.org/officeDocument/2006/relationships">
  <dimension ref="A1:M45"/>
  <sheetViews>
    <sheetView view="pageBreakPreview" zoomScaleNormal="100" zoomScaleSheetLayoutView="100" workbookViewId="0">
      <selection activeCell="A2" sqref="A2"/>
    </sheetView>
  </sheetViews>
  <sheetFormatPr defaultRowHeight="13.5"/>
  <cols>
    <col min="1" max="6" width="15.25" style="10" customWidth="1"/>
    <col min="7" max="7" width="2.375" style="10" customWidth="1"/>
    <col min="8" max="8" width="11.75" style="10" customWidth="1"/>
    <col min="9" max="12" width="10.625" style="10" customWidth="1"/>
    <col min="13" max="13" width="11.5" style="10" customWidth="1"/>
    <col min="14" max="16384" width="9" style="10"/>
  </cols>
  <sheetData>
    <row r="1" spans="1:13" ht="17.25">
      <c r="A1" s="694" t="s">
        <v>237</v>
      </c>
      <c r="B1" s="694"/>
      <c r="C1" s="694"/>
      <c r="D1" s="694"/>
      <c r="E1" s="694"/>
      <c r="F1" s="694"/>
    </row>
    <row r="3" spans="1:13">
      <c r="H3" s="53" t="s">
        <v>238</v>
      </c>
    </row>
    <row r="4" spans="1:13">
      <c r="H4" s="54"/>
      <c r="I4" s="55" t="s">
        <v>261</v>
      </c>
      <c r="J4" s="55" t="s">
        <v>273</v>
      </c>
      <c r="K4" s="55" t="s">
        <v>274</v>
      </c>
      <c r="L4" s="55" t="s">
        <v>283</v>
      </c>
    </row>
    <row r="5" spans="1:13">
      <c r="A5" s="17"/>
      <c r="B5" s="273" t="s">
        <v>296</v>
      </c>
      <c r="E5" s="273" t="s">
        <v>297</v>
      </c>
      <c r="H5" s="56" t="s">
        <v>92</v>
      </c>
      <c r="I5" s="178">
        <f>'-176-'!C8</f>
        <v>100</v>
      </c>
      <c r="J5" s="178">
        <f>+'-176-'!G8</f>
        <v>99.6</v>
      </c>
      <c r="K5" s="178">
        <f>'-176-'!I8</f>
        <v>99</v>
      </c>
      <c r="L5" s="178">
        <f>'-176-'!K8</f>
        <v>99.6</v>
      </c>
    </row>
    <row r="6" spans="1:13">
      <c r="A6" s="17"/>
      <c r="H6" s="58" t="s">
        <v>268</v>
      </c>
      <c r="I6" s="178">
        <f>'-176-'!C9</f>
        <v>100</v>
      </c>
      <c r="J6" s="178">
        <f>+'-176-'!G9</f>
        <v>99.6</v>
      </c>
      <c r="K6" s="178">
        <f>'-176-'!I9</f>
        <v>99.6</v>
      </c>
      <c r="L6" s="178">
        <f>'-176-'!K9</f>
        <v>99.5</v>
      </c>
      <c r="M6" s="29"/>
    </row>
    <row r="7" spans="1:13">
      <c r="A7" s="17"/>
      <c r="H7" s="56" t="s">
        <v>269</v>
      </c>
      <c r="I7" s="178">
        <f>'-176-'!C10</f>
        <v>101.5</v>
      </c>
      <c r="J7" s="178">
        <f>+'-176-'!G10</f>
        <v>102.1</v>
      </c>
      <c r="K7" s="178">
        <f>'-176-'!I10</f>
        <v>103.1</v>
      </c>
      <c r="L7" s="178">
        <f>'-176-'!K10</f>
        <v>105</v>
      </c>
      <c r="M7" s="29"/>
    </row>
    <row r="8" spans="1:13">
      <c r="A8" s="17"/>
      <c r="H8" s="56" t="s">
        <v>270</v>
      </c>
      <c r="I8" s="178">
        <f>'-176-'!C13</f>
        <v>101.6</v>
      </c>
      <c r="J8" s="178">
        <f>+'-176-'!G13</f>
        <v>99.3</v>
      </c>
      <c r="K8" s="178">
        <f>'-176-'!I13</f>
        <v>98.6</v>
      </c>
      <c r="L8" s="178">
        <f>'-176-'!K13</f>
        <v>98.8</v>
      </c>
      <c r="M8" s="59"/>
    </row>
    <row r="9" spans="1:13">
      <c r="A9" s="17"/>
      <c r="H9" s="56" t="s">
        <v>271</v>
      </c>
      <c r="I9" s="179">
        <f>'-176-'!C14</f>
        <v>98.8</v>
      </c>
      <c r="J9" s="179">
        <f>+'-176-'!G14</f>
        <v>101.8</v>
      </c>
      <c r="K9" s="179">
        <f>'-176-'!I14</f>
        <v>101.7</v>
      </c>
      <c r="L9" s="179">
        <f>'-176-'!K14</f>
        <v>103.2</v>
      </c>
      <c r="M9" s="59"/>
    </row>
    <row r="10" spans="1:13">
      <c r="A10" s="17"/>
      <c r="H10" s="177" t="s">
        <v>272</v>
      </c>
      <c r="I10" s="180">
        <f>'-176-'!C15</f>
        <v>118.8</v>
      </c>
      <c r="J10" s="180">
        <f>+'-176-'!G15</f>
        <v>96.8</v>
      </c>
      <c r="K10" s="180">
        <f>'-176-'!I15</f>
        <v>96.8</v>
      </c>
      <c r="L10" s="180">
        <f>'-176-'!K15</f>
        <v>96.9</v>
      </c>
    </row>
    <row r="11" spans="1:13">
      <c r="A11" s="17"/>
      <c r="H11" s="287" t="s">
        <v>311</v>
      </c>
    </row>
    <row r="12" spans="1:13">
      <c r="A12" s="17"/>
      <c r="H12" s="53" t="s">
        <v>239</v>
      </c>
    </row>
    <row r="13" spans="1:13">
      <c r="A13" s="17"/>
      <c r="H13" s="57"/>
      <c r="I13" s="55" t="s">
        <v>261</v>
      </c>
      <c r="J13" s="55" t="s">
        <v>275</v>
      </c>
      <c r="K13" s="55" t="s">
        <v>273</v>
      </c>
      <c r="L13" s="55" t="s">
        <v>284</v>
      </c>
    </row>
    <row r="14" spans="1:13">
      <c r="A14" s="17"/>
      <c r="H14" s="56" t="s">
        <v>154</v>
      </c>
      <c r="I14" s="60">
        <v>87751727</v>
      </c>
      <c r="J14" s="60">
        <f>+‐178‐!E7</f>
        <v>86286760</v>
      </c>
      <c r="K14" s="60">
        <f>+‐178‐!G7</f>
        <v>86211809</v>
      </c>
      <c r="L14" s="60">
        <f>+‐178‐!I7</f>
        <v>87420814</v>
      </c>
    </row>
    <row r="15" spans="1:13">
      <c r="A15" s="17"/>
      <c r="H15" s="56" t="s">
        <v>240</v>
      </c>
      <c r="I15" s="61">
        <v>3313662</v>
      </c>
      <c r="J15" s="61">
        <f>+‐178‐!E8</f>
        <v>3526072</v>
      </c>
      <c r="K15" s="61">
        <f>+‐178‐!G8</f>
        <v>3474500</v>
      </c>
      <c r="L15" s="61">
        <f>+‐178‐!I8</f>
        <v>3819849</v>
      </c>
      <c r="M15" s="29"/>
    </row>
    <row r="16" spans="1:13">
      <c r="A16" s="17"/>
      <c r="H16" s="285" t="s">
        <v>241</v>
      </c>
      <c r="I16" s="62">
        <f>6732+11682874+960582</f>
        <v>12650188</v>
      </c>
      <c r="J16" s="62">
        <f>+‐178‐!E9+‐178‐!E10+‐178‐!E11</f>
        <v>13143131</v>
      </c>
      <c r="K16" s="62">
        <f>+‐178‐!G9+‐178‐!G10+‐178‐!G11</f>
        <v>13249114</v>
      </c>
      <c r="L16" s="63">
        <f>+‐178‐!I9+‐178‐!I10+‐178‐!I11</f>
        <v>13702360</v>
      </c>
      <c r="M16" s="29"/>
    </row>
    <row r="17" spans="1:13">
      <c r="A17" s="17"/>
      <c r="H17" s="58" t="s">
        <v>301</v>
      </c>
      <c r="I17" s="470">
        <f>SUM(I14:I16)</f>
        <v>103715577</v>
      </c>
      <c r="J17" s="470">
        <f>SUM(J14:J16)</f>
        <v>102955963</v>
      </c>
      <c r="K17" s="470">
        <f>SUM(K14:K16)</f>
        <v>102935423</v>
      </c>
      <c r="L17" s="470">
        <f>SUM(L14:L16)</f>
        <v>104943023</v>
      </c>
      <c r="M17" s="59"/>
    </row>
    <row r="18" spans="1:13">
      <c r="A18" s="17"/>
      <c r="H18" s="64"/>
      <c r="I18" s="64"/>
      <c r="J18" s="64"/>
      <c r="K18" s="64"/>
      <c r="L18" s="11"/>
      <c r="M18" s="65"/>
    </row>
    <row r="19" spans="1:13">
      <c r="A19" s="17"/>
      <c r="K19" s="35"/>
      <c r="L19" s="66"/>
      <c r="M19" s="29"/>
    </row>
    <row r="20" spans="1:13">
      <c r="A20" s="17"/>
      <c r="K20" s="35"/>
      <c r="L20" s="11"/>
      <c r="M20" s="29"/>
    </row>
    <row r="21" spans="1:13">
      <c r="A21" s="17"/>
      <c r="M21" s="11"/>
    </row>
    <row r="22" spans="1:13">
      <c r="A22" s="17"/>
    </row>
    <row r="23" spans="1:13">
      <c r="A23" s="17"/>
    </row>
    <row r="24" spans="1:13">
      <c r="A24" s="17"/>
    </row>
    <row r="25" spans="1:13">
      <c r="A25" s="17"/>
    </row>
    <row r="26" spans="1:13">
      <c r="A26" s="17"/>
    </row>
    <row r="27" spans="1:13">
      <c r="A27" s="17"/>
    </row>
    <row r="28" spans="1:13">
      <c r="A28" s="17"/>
    </row>
    <row r="29" spans="1:13">
      <c r="A29" s="17"/>
    </row>
    <row r="30" spans="1:13">
      <c r="A30" s="17"/>
    </row>
    <row r="31" spans="1:13">
      <c r="A31" s="17"/>
    </row>
    <row r="32" spans="1:13">
      <c r="A32" s="17"/>
    </row>
    <row r="33" spans="1:13">
      <c r="A33" s="17"/>
      <c r="H33" s="286" t="s">
        <v>300</v>
      </c>
    </row>
    <row r="34" spans="1:13">
      <c r="H34" s="53" t="s">
        <v>242</v>
      </c>
    </row>
    <row r="35" spans="1:13">
      <c r="A35" s="17"/>
      <c r="B35" s="273" t="s">
        <v>298</v>
      </c>
      <c r="E35" s="273" t="s">
        <v>299</v>
      </c>
      <c r="H35" s="67"/>
      <c r="I35" s="68" t="s">
        <v>249</v>
      </c>
      <c r="J35" s="68" t="s">
        <v>285</v>
      </c>
      <c r="K35" s="68" t="s">
        <v>275</v>
      </c>
    </row>
    <row r="36" spans="1:13">
      <c r="A36" s="17"/>
      <c r="H36" s="69" t="s">
        <v>243</v>
      </c>
      <c r="I36" s="70">
        <f>+‐179‐!G44</f>
        <v>2262</v>
      </c>
      <c r="J36" s="70">
        <f>+‐179‐!H44</f>
        <v>2285</v>
      </c>
      <c r="K36" s="70">
        <f>‐179‐!I44</f>
        <v>2237</v>
      </c>
      <c r="M36" s="71"/>
    </row>
    <row r="37" spans="1:13">
      <c r="A37" s="17"/>
      <c r="H37" s="69" t="s">
        <v>244</v>
      </c>
      <c r="I37" s="70">
        <f>+‐179‐!G45</f>
        <v>2009</v>
      </c>
      <c r="J37" s="70">
        <f>+‐179‐!H45</f>
        <v>2039</v>
      </c>
      <c r="K37" s="70">
        <f>+‐179‐!I45</f>
        <v>2025</v>
      </c>
      <c r="M37" s="71"/>
    </row>
    <row r="38" spans="1:13">
      <c r="A38" s="17"/>
    </row>
    <row r="40" spans="1:13">
      <c r="H40" s="286" t="s">
        <v>300</v>
      </c>
    </row>
    <row r="41" spans="1:13">
      <c r="H41" s="53" t="s">
        <v>245</v>
      </c>
    </row>
    <row r="42" spans="1:13">
      <c r="H42" s="72"/>
      <c r="I42" s="68" t="s">
        <v>249</v>
      </c>
      <c r="J42" s="68" t="s">
        <v>285</v>
      </c>
      <c r="K42" s="68" t="s">
        <v>275</v>
      </c>
    </row>
    <row r="43" spans="1:13">
      <c r="H43" s="69" t="s">
        <v>246</v>
      </c>
      <c r="I43" s="70">
        <f>+‐179‐!E5</f>
        <v>222</v>
      </c>
      <c r="J43" s="70">
        <f>+‐179‐!F5</f>
        <v>221</v>
      </c>
      <c r="K43" s="70">
        <f>+‐179‐!G5</f>
        <v>213</v>
      </c>
    </row>
    <row r="44" spans="1:13">
      <c r="H44" s="69" t="s">
        <v>247</v>
      </c>
      <c r="I44" s="70">
        <f>+‐179‐!E9</f>
        <v>16676</v>
      </c>
      <c r="J44" s="70">
        <f>+‐179‐!F9</f>
        <v>18389</v>
      </c>
      <c r="K44" s="70">
        <f>+‐179‐!G9</f>
        <v>19539</v>
      </c>
    </row>
    <row r="45" spans="1:13">
      <c r="H45" s="69" t="s">
        <v>248</v>
      </c>
      <c r="I45" s="70">
        <f>+‐179‐!E13</f>
        <v>228731</v>
      </c>
      <c r="J45" s="70">
        <f>+‐179‐!F13</f>
        <v>235222</v>
      </c>
      <c r="K45" s="70">
        <f>+‐179‐!G13</f>
        <v>232141</v>
      </c>
    </row>
  </sheetData>
  <sheetProtection selectLockedCells="1" selectUnlockedCells="1"/>
  <mergeCells count="1">
    <mergeCell ref="A1:F1"/>
  </mergeCells>
  <phoneticPr fontId="29"/>
  <printOptions horizontalCentered="1"/>
  <pageMargins left="0.59055118110236227" right="0.59055118110236227" top="0.59055118110236227" bottom="0.59055118110236227" header="0.51181102362204722" footer="0.39370078740157483"/>
  <pageSetup paperSize="9" firstPageNumber="29" orientation="portrait" useFirstPageNumber="1" horizontalDpi="300" verticalDpi="300" r:id="rId1"/>
  <headerFooter scaleWithDoc="0" alignWithMargins="0">
    <oddFooter>&amp;C&amp;"ＭＳ 明朝,標準"－&amp;12&amp;P&amp;11－</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A1:K59"/>
  <sheetViews>
    <sheetView view="pageBreakPreview" zoomScale="115" zoomScaleNormal="100" zoomScaleSheetLayoutView="115" workbookViewId="0">
      <pane ySplit="4" topLeftCell="A5" activePane="bottomLeft" state="frozen"/>
      <selection pane="bottomLeft" activeCell="C20" sqref="C20"/>
    </sheetView>
  </sheetViews>
  <sheetFormatPr defaultRowHeight="15.95" customHeight="1"/>
  <cols>
    <col min="1" max="1" width="3.625" style="17" customWidth="1"/>
    <col min="2" max="2" width="22.875" style="17" customWidth="1"/>
    <col min="3" max="3" width="9.375" style="425" customWidth="1"/>
    <col min="4" max="5" width="9.375" style="17" customWidth="1"/>
    <col min="6" max="6" width="9.375" style="18" customWidth="1"/>
    <col min="7" max="7" width="9.375" style="19" customWidth="1"/>
    <col min="8" max="9" width="9.375" style="17" customWidth="1"/>
    <col min="10" max="16384" width="9" style="31"/>
  </cols>
  <sheetData>
    <row r="1" spans="1:11" ht="5.0999999999999996" customHeight="1">
      <c r="A1" s="504"/>
      <c r="B1" s="504"/>
      <c r="C1" s="504"/>
      <c r="D1" s="504"/>
      <c r="E1" s="504"/>
      <c r="I1" s="4"/>
      <c r="J1" s="17"/>
      <c r="K1" s="17"/>
    </row>
    <row r="2" spans="1:11" ht="15" customHeight="1" thickBot="1">
      <c r="A2" s="504" t="s">
        <v>291</v>
      </c>
      <c r="B2" s="504"/>
      <c r="C2" s="504"/>
      <c r="D2" s="504"/>
      <c r="E2" s="504"/>
      <c r="H2" s="4" t="s">
        <v>264</v>
      </c>
      <c r="I2" s="176"/>
      <c r="J2" s="17"/>
      <c r="K2" s="17"/>
    </row>
    <row r="3" spans="1:11" ht="21" customHeight="1" thickBot="1">
      <c r="A3" s="496" t="s">
        <v>1</v>
      </c>
      <c r="B3" s="496"/>
      <c r="C3" s="505" t="s">
        <v>2</v>
      </c>
      <c r="D3" s="505"/>
      <c r="E3" s="500" t="s">
        <v>313</v>
      </c>
      <c r="F3" s="501"/>
      <c r="G3" s="502" t="s">
        <v>3</v>
      </c>
      <c r="H3" s="503" t="s">
        <v>4</v>
      </c>
      <c r="J3" s="425"/>
    </row>
    <row r="4" spans="1:11" ht="21" customHeight="1">
      <c r="A4" s="496"/>
      <c r="B4" s="496"/>
      <c r="C4" s="184" t="s">
        <v>342</v>
      </c>
      <c r="D4" s="184" t="s">
        <v>344</v>
      </c>
      <c r="E4" s="275" t="s">
        <v>345</v>
      </c>
      <c r="F4" s="185" t="s">
        <v>5</v>
      </c>
      <c r="G4" s="484"/>
      <c r="H4" s="503"/>
      <c r="J4" s="425"/>
    </row>
    <row r="5" spans="1:11" ht="5.25" customHeight="1">
      <c r="A5" s="506"/>
      <c r="B5" s="506"/>
      <c r="C5" s="12"/>
      <c r="D5" s="439"/>
      <c r="E5" s="439"/>
      <c r="F5" s="13"/>
      <c r="G5" s="439"/>
      <c r="H5" s="15"/>
      <c r="J5" s="425"/>
    </row>
    <row r="6" spans="1:11" ht="15" customHeight="1">
      <c r="A6" s="104"/>
      <c r="B6" s="441" t="s">
        <v>346</v>
      </c>
      <c r="C6" s="78">
        <v>99.9</v>
      </c>
      <c r="D6" s="78">
        <v>99.7</v>
      </c>
      <c r="E6" s="423">
        <v>-0.2</v>
      </c>
      <c r="F6" s="400">
        <v>0</v>
      </c>
      <c r="G6" s="420">
        <v>106</v>
      </c>
      <c r="H6" s="424">
        <v>20</v>
      </c>
      <c r="J6" s="425"/>
    </row>
    <row r="7" spans="1:11" ht="15" customHeight="1">
      <c r="A7" s="104"/>
      <c r="B7" s="441" t="s">
        <v>347</v>
      </c>
      <c r="C7" s="78">
        <v>101</v>
      </c>
      <c r="D7" s="78">
        <v>100.5</v>
      </c>
      <c r="E7" s="423">
        <v>-0.5</v>
      </c>
      <c r="F7" s="400">
        <v>0</v>
      </c>
      <c r="G7" s="420">
        <v>75</v>
      </c>
      <c r="H7" s="424">
        <v>13</v>
      </c>
      <c r="J7" s="425"/>
    </row>
    <row r="8" spans="1:11" ht="15" customHeight="1">
      <c r="A8" s="104"/>
      <c r="B8" s="121" t="s">
        <v>348</v>
      </c>
      <c r="C8" s="78">
        <v>97.4</v>
      </c>
      <c r="D8" s="78">
        <v>97.7</v>
      </c>
      <c r="E8" s="423">
        <v>0.3</v>
      </c>
      <c r="F8" s="400">
        <v>0</v>
      </c>
      <c r="G8" s="420">
        <v>30</v>
      </c>
      <c r="H8" s="424">
        <v>7</v>
      </c>
      <c r="J8" s="425"/>
    </row>
    <row r="9" spans="1:11" ht="15" customHeight="1">
      <c r="A9" s="104"/>
      <c r="B9" s="441" t="s">
        <v>41</v>
      </c>
      <c r="C9" s="78">
        <v>98.1</v>
      </c>
      <c r="D9" s="78">
        <v>95.1</v>
      </c>
      <c r="E9" s="423">
        <v>-3.1</v>
      </c>
      <c r="F9" s="421">
        <v>-0.02</v>
      </c>
      <c r="G9" s="420">
        <v>51</v>
      </c>
      <c r="H9" s="424">
        <v>6</v>
      </c>
      <c r="J9" s="425"/>
    </row>
    <row r="10" spans="1:11" ht="15" customHeight="1">
      <c r="A10" s="104"/>
      <c r="B10" s="441" t="s">
        <v>262</v>
      </c>
      <c r="C10" s="78">
        <v>92.2</v>
      </c>
      <c r="D10" s="78">
        <v>91.1</v>
      </c>
      <c r="E10" s="423">
        <v>-1.1000000000000001</v>
      </c>
      <c r="F10" s="421">
        <v>0</v>
      </c>
      <c r="G10" s="420">
        <v>29</v>
      </c>
      <c r="H10" s="424">
        <v>7</v>
      </c>
      <c r="J10" s="425"/>
    </row>
    <row r="11" spans="1:11" ht="15" customHeight="1">
      <c r="A11" s="104"/>
      <c r="B11" s="441" t="s">
        <v>43</v>
      </c>
      <c r="C11" s="78">
        <v>105.1</v>
      </c>
      <c r="D11" s="78">
        <v>102.7</v>
      </c>
      <c r="E11" s="423">
        <v>-2.2000000000000002</v>
      </c>
      <c r="F11" s="421">
        <v>0</v>
      </c>
      <c r="G11" s="420">
        <v>19</v>
      </c>
      <c r="H11" s="424">
        <v>4</v>
      </c>
      <c r="J11" s="425"/>
    </row>
    <row r="12" spans="1:11" ht="15" customHeight="1">
      <c r="A12" s="481" t="s">
        <v>44</v>
      </c>
      <c r="B12" s="481"/>
      <c r="C12" s="398">
        <v>98.6</v>
      </c>
      <c r="D12" s="398">
        <v>98.8</v>
      </c>
      <c r="E12" s="401">
        <v>0.2</v>
      </c>
      <c r="F12" s="402">
        <v>0.01</v>
      </c>
      <c r="G12" s="394">
        <v>412</v>
      </c>
      <c r="H12" s="399">
        <v>27</v>
      </c>
      <c r="J12" s="425"/>
    </row>
    <row r="13" spans="1:11" ht="15" customHeight="1">
      <c r="A13" s="104"/>
      <c r="B13" s="77" t="s">
        <v>45</v>
      </c>
      <c r="C13" s="78">
        <v>95.7</v>
      </c>
      <c r="D13" s="78">
        <v>95.2</v>
      </c>
      <c r="E13" s="423">
        <v>-0.5</v>
      </c>
      <c r="F13" s="421">
        <v>-0.01</v>
      </c>
      <c r="G13" s="420">
        <v>138</v>
      </c>
      <c r="H13" s="424">
        <v>12</v>
      </c>
      <c r="J13" s="425"/>
    </row>
    <row r="14" spans="1:11" ht="15" customHeight="1">
      <c r="A14" s="104"/>
      <c r="B14" s="441" t="s">
        <v>46</v>
      </c>
      <c r="C14" s="78">
        <v>100.1</v>
      </c>
      <c r="D14" s="78">
        <v>101.8</v>
      </c>
      <c r="E14" s="423">
        <v>1.7</v>
      </c>
      <c r="F14" s="421">
        <v>0.01</v>
      </c>
      <c r="G14" s="420">
        <v>74</v>
      </c>
      <c r="H14" s="424">
        <v>10</v>
      </c>
      <c r="J14" s="425"/>
    </row>
    <row r="15" spans="1:11" ht="15" customHeight="1">
      <c r="A15" s="104"/>
      <c r="B15" s="441" t="s">
        <v>47</v>
      </c>
      <c r="C15" s="78">
        <v>100.2</v>
      </c>
      <c r="D15" s="78">
        <v>100.2</v>
      </c>
      <c r="E15" s="423">
        <v>0</v>
      </c>
      <c r="F15" s="421">
        <v>0</v>
      </c>
      <c r="G15" s="420">
        <v>200</v>
      </c>
      <c r="H15" s="424">
        <v>5</v>
      </c>
      <c r="J15" s="425"/>
    </row>
    <row r="16" spans="1:11" ht="15" customHeight="1">
      <c r="A16" s="481" t="s">
        <v>48</v>
      </c>
      <c r="B16" s="481"/>
      <c r="C16" s="398">
        <v>101.7</v>
      </c>
      <c r="D16" s="398">
        <v>103.2</v>
      </c>
      <c r="E16" s="401">
        <v>1.4</v>
      </c>
      <c r="F16" s="402">
        <v>0.2</v>
      </c>
      <c r="G16" s="394">
        <v>1346</v>
      </c>
      <c r="H16" s="399">
        <v>44</v>
      </c>
      <c r="J16" s="425"/>
    </row>
    <row r="17" spans="1:10" ht="15" customHeight="1">
      <c r="A17" s="104"/>
      <c r="B17" s="441" t="s">
        <v>49</v>
      </c>
      <c r="C17" s="78">
        <v>101.5</v>
      </c>
      <c r="D17" s="78">
        <v>100.7</v>
      </c>
      <c r="E17" s="423">
        <v>-0.8</v>
      </c>
      <c r="F17" s="421">
        <v>-0.02</v>
      </c>
      <c r="G17" s="420">
        <v>244</v>
      </c>
      <c r="H17" s="424">
        <v>14</v>
      </c>
      <c r="J17" s="425"/>
    </row>
    <row r="18" spans="1:10" ht="15" customHeight="1">
      <c r="A18" s="104"/>
      <c r="B18" s="441" t="s">
        <v>50</v>
      </c>
      <c r="C18" s="78">
        <v>104.8</v>
      </c>
      <c r="D18" s="78">
        <v>108.6</v>
      </c>
      <c r="E18" s="423">
        <v>3.6</v>
      </c>
      <c r="F18" s="421">
        <v>0.23</v>
      </c>
      <c r="G18" s="420">
        <v>611</v>
      </c>
      <c r="H18" s="424">
        <v>23</v>
      </c>
      <c r="J18" s="425"/>
    </row>
    <row r="19" spans="1:10" ht="15" customHeight="1">
      <c r="A19" s="104"/>
      <c r="B19" s="441" t="s">
        <v>51</v>
      </c>
      <c r="C19" s="78">
        <v>97.9</v>
      </c>
      <c r="D19" s="78">
        <v>97.7</v>
      </c>
      <c r="E19" s="423">
        <v>-0.2</v>
      </c>
      <c r="F19" s="421">
        <v>-0.01</v>
      </c>
      <c r="G19" s="420">
        <v>491</v>
      </c>
      <c r="H19" s="424">
        <v>7</v>
      </c>
      <c r="J19" s="425"/>
    </row>
    <row r="20" spans="1:10" ht="15" customHeight="1">
      <c r="A20" s="481" t="s">
        <v>52</v>
      </c>
      <c r="B20" s="481"/>
      <c r="C20" s="398">
        <v>96.8</v>
      </c>
      <c r="D20" s="398">
        <v>96.9</v>
      </c>
      <c r="E20" s="401">
        <v>0.1</v>
      </c>
      <c r="F20" s="402">
        <v>0</v>
      </c>
      <c r="G20" s="394">
        <v>382</v>
      </c>
      <c r="H20" s="399">
        <v>16</v>
      </c>
      <c r="J20" s="425"/>
    </row>
    <row r="21" spans="1:10" ht="15" customHeight="1">
      <c r="A21" s="104"/>
      <c r="B21" s="441" t="s">
        <v>53</v>
      </c>
      <c r="C21" s="78">
        <v>95.1</v>
      </c>
      <c r="D21" s="78">
        <v>95.1</v>
      </c>
      <c r="E21" s="423">
        <v>0</v>
      </c>
      <c r="F21" s="421">
        <v>0</v>
      </c>
      <c r="G21" s="420">
        <v>271</v>
      </c>
      <c r="H21" s="424">
        <v>11</v>
      </c>
      <c r="J21" s="425"/>
    </row>
    <row r="22" spans="1:10" ht="15" customHeight="1">
      <c r="A22" s="104"/>
      <c r="B22" s="441" t="s">
        <v>54</v>
      </c>
      <c r="C22" s="78">
        <v>101.8</v>
      </c>
      <c r="D22" s="78">
        <v>104.6</v>
      </c>
      <c r="E22" s="423">
        <v>2.7</v>
      </c>
      <c r="F22" s="421">
        <v>0</v>
      </c>
      <c r="G22" s="420">
        <v>10</v>
      </c>
      <c r="H22" s="424">
        <v>2</v>
      </c>
      <c r="J22" s="425"/>
    </row>
    <row r="23" spans="1:10" ht="15" customHeight="1">
      <c r="A23" s="104"/>
      <c r="B23" s="441" t="s">
        <v>55</v>
      </c>
      <c r="C23" s="78">
        <v>100.9</v>
      </c>
      <c r="D23" s="78">
        <v>100.9</v>
      </c>
      <c r="E23" s="423">
        <v>-0.1</v>
      </c>
      <c r="F23" s="421">
        <v>0</v>
      </c>
      <c r="G23" s="420">
        <v>101</v>
      </c>
      <c r="H23" s="424">
        <v>3</v>
      </c>
      <c r="J23" s="425"/>
    </row>
    <row r="24" spans="1:10" ht="15" customHeight="1">
      <c r="A24" s="481" t="s">
        <v>56</v>
      </c>
      <c r="B24" s="481"/>
      <c r="C24" s="398">
        <v>96.3</v>
      </c>
      <c r="D24" s="398">
        <v>94.9</v>
      </c>
      <c r="E24" s="401">
        <v>-1.5</v>
      </c>
      <c r="F24" s="402">
        <v>-0.14000000000000001</v>
      </c>
      <c r="G24" s="394">
        <v>986</v>
      </c>
      <c r="H24" s="399">
        <v>82</v>
      </c>
      <c r="J24" s="425"/>
    </row>
    <row r="25" spans="1:10" ht="15" customHeight="1">
      <c r="A25" s="104"/>
      <c r="B25" s="441" t="s">
        <v>57</v>
      </c>
      <c r="C25" s="78">
        <v>70.2</v>
      </c>
      <c r="D25" s="78">
        <v>69</v>
      </c>
      <c r="E25" s="423">
        <v>-1.7</v>
      </c>
      <c r="F25" s="421">
        <v>-0.02</v>
      </c>
      <c r="G25" s="420">
        <v>134</v>
      </c>
      <c r="H25" s="424">
        <v>11</v>
      </c>
      <c r="J25" s="425"/>
    </row>
    <row r="26" spans="1:10" ht="15" customHeight="1">
      <c r="A26" s="104"/>
      <c r="B26" s="441" t="s">
        <v>58</v>
      </c>
      <c r="C26" s="78">
        <v>103.7</v>
      </c>
      <c r="D26" s="78">
        <v>98.8</v>
      </c>
      <c r="E26" s="423">
        <v>-4.7</v>
      </c>
      <c r="F26" s="421">
        <v>-0.09</v>
      </c>
      <c r="G26" s="420">
        <v>180</v>
      </c>
      <c r="H26" s="424">
        <v>32</v>
      </c>
      <c r="J26" s="425"/>
    </row>
    <row r="27" spans="1:10" ht="15" customHeight="1">
      <c r="A27" s="104"/>
      <c r="B27" s="441" t="s">
        <v>59</v>
      </c>
      <c r="C27" s="78">
        <v>100.8</v>
      </c>
      <c r="D27" s="78">
        <v>101</v>
      </c>
      <c r="E27" s="423">
        <v>0.2</v>
      </c>
      <c r="F27" s="421">
        <v>0</v>
      </c>
      <c r="G27" s="420">
        <v>143</v>
      </c>
      <c r="H27" s="424">
        <v>7</v>
      </c>
      <c r="J27" s="425"/>
    </row>
    <row r="28" spans="1:10" ht="15" customHeight="1">
      <c r="A28" s="104"/>
      <c r="B28" s="441" t="s">
        <v>60</v>
      </c>
      <c r="C28" s="78">
        <v>99.2</v>
      </c>
      <c r="D28" s="78">
        <v>98.4</v>
      </c>
      <c r="E28" s="423">
        <v>-0.8</v>
      </c>
      <c r="F28" s="421">
        <v>-0.04</v>
      </c>
      <c r="G28" s="420">
        <v>529</v>
      </c>
      <c r="H28" s="424">
        <v>32</v>
      </c>
      <c r="J28" s="425"/>
    </row>
    <row r="29" spans="1:10" ht="15" customHeight="1">
      <c r="A29" s="481" t="s">
        <v>61</v>
      </c>
      <c r="B29" s="481"/>
      <c r="C29" s="398">
        <v>103.2</v>
      </c>
      <c r="D29" s="398">
        <v>104.3</v>
      </c>
      <c r="E29" s="401">
        <v>1</v>
      </c>
      <c r="F29" s="402">
        <v>0.06</v>
      </c>
      <c r="G29" s="394">
        <v>577</v>
      </c>
      <c r="H29" s="399">
        <v>43</v>
      </c>
      <c r="J29" s="425"/>
    </row>
    <row r="30" spans="1:10" ht="15" customHeight="1">
      <c r="A30" s="104"/>
      <c r="B30" s="441" t="s">
        <v>62</v>
      </c>
      <c r="C30" s="78">
        <v>99.8</v>
      </c>
      <c r="D30" s="78">
        <v>98.5</v>
      </c>
      <c r="E30" s="423">
        <v>-1.3</v>
      </c>
      <c r="F30" s="421">
        <v>-0.01</v>
      </c>
      <c r="G30" s="420">
        <v>93</v>
      </c>
      <c r="H30" s="424">
        <v>6</v>
      </c>
      <c r="J30" s="425"/>
    </row>
    <row r="31" spans="1:10" ht="15" customHeight="1">
      <c r="A31" s="104"/>
      <c r="B31" s="441" t="s">
        <v>63</v>
      </c>
      <c r="C31" s="78">
        <v>95.8</v>
      </c>
      <c r="D31" s="78">
        <v>97.5</v>
      </c>
      <c r="E31" s="423">
        <v>1.8</v>
      </c>
      <c r="F31" s="421">
        <v>0.02</v>
      </c>
      <c r="G31" s="420">
        <v>137</v>
      </c>
      <c r="H31" s="424">
        <v>20</v>
      </c>
      <c r="J31" s="425"/>
    </row>
    <row r="32" spans="1:10" ht="15" customHeight="1">
      <c r="A32" s="104"/>
      <c r="B32" s="441" t="s">
        <v>64</v>
      </c>
      <c r="C32" s="78">
        <v>103</v>
      </c>
      <c r="D32" s="78">
        <v>106.7</v>
      </c>
      <c r="E32" s="423">
        <v>3.6</v>
      </c>
      <c r="F32" s="421">
        <v>0.02</v>
      </c>
      <c r="G32" s="420">
        <v>62</v>
      </c>
      <c r="H32" s="424">
        <v>8</v>
      </c>
      <c r="J32" s="425"/>
    </row>
    <row r="33" spans="1:11" ht="15" customHeight="1">
      <c r="A33" s="104"/>
      <c r="B33" s="441" t="s">
        <v>65</v>
      </c>
      <c r="C33" s="78">
        <v>126.2</v>
      </c>
      <c r="D33" s="78">
        <v>126.2</v>
      </c>
      <c r="E33" s="423">
        <v>0</v>
      </c>
      <c r="F33" s="421">
        <v>0</v>
      </c>
      <c r="G33" s="420">
        <v>53</v>
      </c>
      <c r="H33" s="424">
        <v>2</v>
      </c>
      <c r="J33" s="425"/>
    </row>
    <row r="34" spans="1:11" ht="15" customHeight="1">
      <c r="A34" s="104"/>
      <c r="B34" s="441" t="s">
        <v>66</v>
      </c>
      <c r="C34" s="78">
        <v>103.7</v>
      </c>
      <c r="D34" s="78">
        <v>104.9</v>
      </c>
      <c r="E34" s="423">
        <v>1.1000000000000001</v>
      </c>
      <c r="F34" s="421">
        <v>0.03</v>
      </c>
      <c r="G34" s="420">
        <v>232</v>
      </c>
      <c r="H34" s="424">
        <v>7</v>
      </c>
      <c r="J34" s="425"/>
    </row>
    <row r="35" spans="1:11" ht="15" customHeight="1">
      <c r="A35" s="509" t="s">
        <v>67</v>
      </c>
      <c r="B35" s="509"/>
      <c r="C35" s="7"/>
      <c r="D35" s="7"/>
      <c r="E35" s="423"/>
      <c r="F35" s="7"/>
      <c r="G35" s="7"/>
      <c r="H35" s="8"/>
      <c r="J35" s="425"/>
    </row>
    <row r="36" spans="1:11" ht="15" customHeight="1">
      <c r="A36" s="104"/>
      <c r="B36" s="441" t="s">
        <v>68</v>
      </c>
      <c r="C36" s="78">
        <v>94.1</v>
      </c>
      <c r="D36" s="78">
        <v>94.7</v>
      </c>
      <c r="E36" s="423">
        <v>0.7</v>
      </c>
      <c r="F36" s="421">
        <v>0.02</v>
      </c>
      <c r="G36" s="420">
        <v>368</v>
      </c>
      <c r="H36" s="424">
        <v>66</v>
      </c>
      <c r="J36" s="425"/>
    </row>
    <row r="37" spans="1:11" ht="15" customHeight="1">
      <c r="A37" s="104"/>
      <c r="B37" s="441" t="s">
        <v>349</v>
      </c>
      <c r="C37" s="78">
        <v>99.9</v>
      </c>
      <c r="D37" s="78">
        <v>100.2</v>
      </c>
      <c r="E37" s="423">
        <v>0.4</v>
      </c>
      <c r="F37" s="421">
        <v>0.34</v>
      </c>
      <c r="G37" s="420">
        <v>9632</v>
      </c>
      <c r="H37" s="424">
        <v>527</v>
      </c>
      <c r="J37" s="425"/>
    </row>
    <row r="38" spans="1:11" ht="15" customHeight="1">
      <c r="A38" s="104"/>
      <c r="B38" s="441" t="s">
        <v>70</v>
      </c>
      <c r="C38" s="508">
        <v>99.9</v>
      </c>
      <c r="D38" s="508">
        <v>100.3</v>
      </c>
      <c r="E38" s="507">
        <v>0.4</v>
      </c>
      <c r="F38" s="514">
        <v>0.33</v>
      </c>
      <c r="G38" s="513">
        <v>8392</v>
      </c>
      <c r="H38" s="512">
        <v>526</v>
      </c>
      <c r="J38" s="425"/>
    </row>
    <row r="39" spans="1:11" ht="18" customHeight="1">
      <c r="A39" s="104"/>
      <c r="B39" s="441" t="s">
        <v>69</v>
      </c>
      <c r="C39" s="508"/>
      <c r="D39" s="508"/>
      <c r="E39" s="507"/>
      <c r="F39" s="514"/>
      <c r="G39" s="513"/>
      <c r="H39" s="512"/>
      <c r="J39" s="425"/>
      <c r="K39" s="17"/>
    </row>
    <row r="40" spans="1:11" ht="5.25" customHeight="1" thickBot="1">
      <c r="A40" s="127"/>
      <c r="B40" s="16"/>
      <c r="C40" s="122"/>
      <c r="D40" s="122"/>
      <c r="E40" s="122"/>
      <c r="F40" s="123"/>
      <c r="G40" s="124"/>
      <c r="H40" s="128"/>
      <c r="J40" s="17"/>
      <c r="K40" s="17"/>
    </row>
    <row r="41" spans="1:11" ht="18" customHeight="1">
      <c r="B41" s="425"/>
      <c r="D41" s="425"/>
      <c r="E41" s="425"/>
      <c r="F41" s="125"/>
      <c r="G41" s="126"/>
      <c r="H41" s="4" t="s">
        <v>39</v>
      </c>
      <c r="I41" s="4"/>
      <c r="J41" s="17"/>
      <c r="K41" s="17"/>
    </row>
    <row r="42" spans="1:11" ht="12.75" customHeight="1">
      <c r="B42" s="425"/>
      <c r="D42" s="425"/>
      <c r="E42" s="425"/>
      <c r="F42" s="125"/>
      <c r="G42" s="126"/>
      <c r="I42" s="4"/>
      <c r="J42" s="17"/>
      <c r="K42" s="17"/>
    </row>
    <row r="43" spans="1:11" ht="12.75" customHeight="1">
      <c r="A43" s="492" t="s">
        <v>350</v>
      </c>
      <c r="B43" s="492"/>
      <c r="D43" s="425"/>
      <c r="E43" s="425"/>
      <c r="F43" s="125"/>
      <c r="G43" s="126"/>
      <c r="I43" s="4"/>
      <c r="J43" s="17"/>
      <c r="K43" s="17"/>
    </row>
    <row r="44" spans="1:11" ht="24.75" customHeight="1">
      <c r="B44" s="515" t="s">
        <v>254</v>
      </c>
      <c r="C44" s="515"/>
      <c r="D44" s="515"/>
      <c r="E44" s="515"/>
      <c r="F44" s="515"/>
      <c r="G44" s="515"/>
      <c r="H44" s="515"/>
      <c r="I44" s="274"/>
      <c r="J44" s="17"/>
      <c r="K44" s="17"/>
    </row>
    <row r="45" spans="1:11" ht="7.5" customHeight="1">
      <c r="B45" s="422"/>
      <c r="C45" s="422"/>
      <c r="D45" s="422"/>
      <c r="E45" s="422"/>
      <c r="F45" s="422"/>
      <c r="G45" s="422"/>
      <c r="H45" s="422"/>
      <c r="I45" s="422"/>
      <c r="J45" s="17"/>
      <c r="K45" s="17"/>
    </row>
    <row r="46" spans="1:11" ht="15.75" customHeight="1">
      <c r="B46" s="17" t="s">
        <v>351</v>
      </c>
      <c r="C46" s="17" t="s">
        <v>352</v>
      </c>
      <c r="E46" s="17" t="s">
        <v>353</v>
      </c>
      <c r="F46" s="511" t="s">
        <v>253</v>
      </c>
      <c r="G46" s="511"/>
      <c r="H46" s="511"/>
      <c r="J46" s="17"/>
      <c r="K46" s="17"/>
    </row>
    <row r="47" spans="1:11" ht="12" customHeight="1">
      <c r="B47" s="17" t="s">
        <v>354</v>
      </c>
      <c r="C47" s="482" t="s">
        <v>252</v>
      </c>
      <c r="D47" s="482"/>
      <c r="E47" s="482"/>
      <c r="F47" s="511" t="s">
        <v>355</v>
      </c>
      <c r="G47" s="511"/>
      <c r="H47" s="511"/>
      <c r="J47" s="17"/>
      <c r="K47" s="17"/>
    </row>
    <row r="48" spans="1:11" ht="12" customHeight="1">
      <c r="B48" s="17" t="s">
        <v>251</v>
      </c>
      <c r="E48" s="425"/>
      <c r="H48" s="17" t="s">
        <v>343</v>
      </c>
      <c r="J48" s="17"/>
      <c r="K48" s="17"/>
    </row>
    <row r="49" spans="1:11" ht="12" customHeight="1">
      <c r="B49" s="17" t="s">
        <v>356</v>
      </c>
      <c r="C49" s="510" t="s">
        <v>357</v>
      </c>
      <c r="D49" s="510"/>
      <c r="E49" s="510"/>
      <c r="F49" s="510"/>
      <c r="G49" s="510"/>
      <c r="J49" s="17"/>
      <c r="K49" s="17"/>
    </row>
    <row r="50" spans="1:11" ht="12" customHeight="1">
      <c r="C50" s="17"/>
      <c r="J50" s="17"/>
      <c r="K50" s="17"/>
    </row>
    <row r="51" spans="1:11" ht="12.75" customHeight="1">
      <c r="A51" s="482" t="s">
        <v>71</v>
      </c>
      <c r="B51" s="482"/>
      <c r="C51" s="17"/>
      <c r="J51" s="17"/>
      <c r="K51" s="17"/>
    </row>
    <row r="52" spans="1:11" ht="13.5" customHeight="1">
      <c r="B52" s="482" t="s">
        <v>358</v>
      </c>
      <c r="C52" s="482"/>
      <c r="D52" s="482"/>
      <c r="E52" s="482"/>
      <c r="F52" s="482"/>
      <c r="G52" s="482"/>
      <c r="H52" s="482"/>
      <c r="J52" s="17"/>
      <c r="K52" s="17"/>
    </row>
    <row r="53" spans="1:11" ht="7.5" customHeight="1">
      <c r="C53" s="17"/>
      <c r="J53" s="17"/>
      <c r="K53" s="17"/>
    </row>
    <row r="54" spans="1:11" ht="12" customHeight="1">
      <c r="B54" s="510" t="s">
        <v>359</v>
      </c>
      <c r="C54" s="482" t="s">
        <v>255</v>
      </c>
      <c r="D54" s="482"/>
      <c r="E54" s="482"/>
      <c r="J54" s="17"/>
      <c r="K54" s="17"/>
    </row>
    <row r="55" spans="1:11" ht="5.25" customHeight="1">
      <c r="B55" s="510"/>
      <c r="C55" s="418"/>
      <c r="D55" s="418"/>
      <c r="E55" s="418"/>
      <c r="J55" s="17"/>
      <c r="K55" s="17"/>
    </row>
    <row r="56" spans="1:11" ht="12" customHeight="1">
      <c r="B56" s="510"/>
      <c r="C56" s="425" t="s">
        <v>360</v>
      </c>
      <c r="J56" s="17"/>
      <c r="K56" s="17"/>
    </row>
    <row r="57" spans="1:11" ht="12" customHeight="1">
      <c r="B57" s="17" t="s">
        <v>361</v>
      </c>
      <c r="C57" s="482"/>
      <c r="D57" s="482"/>
      <c r="E57" s="482"/>
      <c r="J57" s="17"/>
      <c r="K57" s="17"/>
    </row>
    <row r="58" spans="1:11" ht="15.95" customHeight="1">
      <c r="C58" s="17"/>
      <c r="J58" s="17"/>
      <c r="K58" s="17"/>
    </row>
    <row r="59" spans="1:11" ht="15.95" customHeight="1">
      <c r="C59" s="17"/>
      <c r="J59" s="17"/>
      <c r="K59" s="17"/>
    </row>
  </sheetData>
  <sheetProtection selectLockedCells="1" selectUnlockedCells="1"/>
  <mergeCells count="31">
    <mergeCell ref="C47:E47"/>
    <mergeCell ref="C38:C39"/>
    <mergeCell ref="G38:G39"/>
    <mergeCell ref="F38:F39"/>
    <mergeCell ref="B44:H44"/>
    <mergeCell ref="C57:E57"/>
    <mergeCell ref="C54:E54"/>
    <mergeCell ref="A5:B5"/>
    <mergeCell ref="E38:E39"/>
    <mergeCell ref="D38:D39"/>
    <mergeCell ref="A43:B43"/>
    <mergeCell ref="A35:B35"/>
    <mergeCell ref="A29:B29"/>
    <mergeCell ref="A51:B51"/>
    <mergeCell ref="B52:H52"/>
    <mergeCell ref="B54:B56"/>
    <mergeCell ref="C49:G49"/>
    <mergeCell ref="F47:H47"/>
    <mergeCell ref="A12:B12"/>
    <mergeCell ref="H38:H39"/>
    <mergeCell ref="F46:H46"/>
    <mergeCell ref="A1:E1"/>
    <mergeCell ref="A2:E2"/>
    <mergeCell ref="A3:B4"/>
    <mergeCell ref="C3:D3"/>
    <mergeCell ref="E3:F3"/>
    <mergeCell ref="G3:G4"/>
    <mergeCell ref="A24:B24"/>
    <mergeCell ref="A16:B16"/>
    <mergeCell ref="H3:H4"/>
    <mergeCell ref="A20:B20"/>
  </mergeCells>
  <phoneticPr fontId="29"/>
  <printOptions horizontalCentered="1"/>
  <pageMargins left="0.59055118110236227" right="0.59055118110236227" top="0.59055118110236227" bottom="0.59055118110236227" header="0.39370078740157483" footer="0.39370078740157483"/>
  <pageSetup paperSize="9" firstPageNumber="173" orientation="portrait" useFirstPageNumber="1" verticalDpi="300" r:id="rId1"/>
  <headerFooter scaleWithDoc="0" alignWithMargins="0">
    <oddHeader>&amp;R&amp;"ＭＳ 明朝,標準"&amp;10物価・消費及び金融</oddHeader>
    <oddFooter>&amp;C&amp;"ＭＳ 明朝,標準"&amp;12&amp;A</oddFooter>
  </headerFooter>
  <drawing r:id="rId2"/>
</worksheet>
</file>

<file path=xl/worksheets/sheet3.xml><?xml version="1.0" encoding="utf-8"?>
<worksheet xmlns="http://schemas.openxmlformats.org/spreadsheetml/2006/main" xmlns:r="http://schemas.openxmlformats.org/officeDocument/2006/relationships">
  <sheetPr>
    <pageSetUpPr fitToPage="1"/>
  </sheetPr>
  <dimension ref="A1:H50"/>
  <sheetViews>
    <sheetView view="pageBreakPreview" zoomScale="115" zoomScaleNormal="100" zoomScaleSheetLayoutView="115" workbookViewId="0">
      <pane xSplit="2" ySplit="2" topLeftCell="C36" activePane="bottomRight" state="frozen"/>
      <selection pane="topRight" activeCell="C1" sqref="C1"/>
      <selection pane="bottomLeft" activeCell="A3" sqref="A3"/>
      <selection pane="bottomRight" activeCell="G17" sqref="G17"/>
    </sheetView>
  </sheetViews>
  <sheetFormatPr defaultRowHeight="16.5" customHeight="1"/>
  <cols>
    <col min="1" max="1" width="3.625" style="195" customWidth="1"/>
    <col min="2" max="2" width="23.375" style="195" customWidth="1"/>
    <col min="3" max="7" width="10.875" style="195" customWidth="1"/>
    <col min="8" max="16384" width="9" style="195"/>
  </cols>
  <sheetData>
    <row r="1" spans="1:8" ht="5.0999999999999996" customHeight="1">
      <c r="A1" s="504"/>
      <c r="B1" s="504"/>
      <c r="C1" s="504"/>
      <c r="D1" s="504"/>
      <c r="E1" s="504"/>
      <c r="F1" s="181"/>
      <c r="G1" s="181"/>
      <c r="H1" s="181"/>
    </row>
    <row r="2" spans="1:8" ht="15" customHeight="1" thickBot="1">
      <c r="A2" s="518" t="s">
        <v>362</v>
      </c>
      <c r="B2" s="518"/>
      <c r="C2" s="518"/>
      <c r="D2" s="518"/>
      <c r="E2" s="518"/>
      <c r="F2" s="181"/>
      <c r="G2" s="176" t="s">
        <v>264</v>
      </c>
      <c r="H2" s="181"/>
    </row>
    <row r="3" spans="1:8" ht="20.100000000000001" customHeight="1" thickBot="1">
      <c r="A3" s="496" t="s">
        <v>72</v>
      </c>
      <c r="B3" s="496"/>
      <c r="C3" s="196"/>
      <c r="D3" s="197" t="s">
        <v>73</v>
      </c>
      <c r="E3" s="198"/>
      <c r="F3" s="516" t="s">
        <v>266</v>
      </c>
      <c r="G3" s="517"/>
      <c r="H3" s="425"/>
    </row>
    <row r="4" spans="1:8" ht="20.100000000000001" customHeight="1" thickBot="1">
      <c r="A4" s="496"/>
      <c r="B4" s="496"/>
      <c r="C4" s="199" t="s">
        <v>363</v>
      </c>
      <c r="D4" s="199" t="s">
        <v>364</v>
      </c>
      <c r="E4" s="12" t="s">
        <v>74</v>
      </c>
      <c r="F4" s="199" t="s">
        <v>365</v>
      </c>
      <c r="G4" s="200" t="s">
        <v>366</v>
      </c>
      <c r="H4" s="425"/>
    </row>
    <row r="5" spans="1:8" ht="20.100000000000001" customHeight="1">
      <c r="A5" s="496"/>
      <c r="B5" s="496"/>
      <c r="C5" s="201" t="s">
        <v>75</v>
      </c>
      <c r="D5" s="201" t="s">
        <v>75</v>
      </c>
      <c r="E5" s="201" t="s">
        <v>265</v>
      </c>
      <c r="F5" s="201" t="s">
        <v>75</v>
      </c>
      <c r="G5" s="444" t="s">
        <v>75</v>
      </c>
      <c r="H5" s="425"/>
    </row>
    <row r="6" spans="1:8" ht="5.25" customHeight="1">
      <c r="A6" s="519"/>
      <c r="B6" s="519"/>
      <c r="C6" s="12"/>
      <c r="D6" s="439"/>
      <c r="E6" s="439"/>
      <c r="F6" s="439"/>
      <c r="G6" s="15"/>
      <c r="H6" s="425"/>
    </row>
    <row r="7" spans="1:8" s="203" customFormat="1" ht="15" customHeight="1">
      <c r="A7" s="488" t="s">
        <v>76</v>
      </c>
      <c r="B7" s="488"/>
      <c r="C7" s="476">
        <v>100.5</v>
      </c>
      <c r="D7" s="476">
        <v>100.8</v>
      </c>
      <c r="E7" s="477">
        <v>0.3</v>
      </c>
      <c r="F7" s="476">
        <v>99.7</v>
      </c>
      <c r="G7" s="478">
        <v>100</v>
      </c>
      <c r="H7" s="202"/>
    </row>
    <row r="8" spans="1:8" ht="15" customHeight="1">
      <c r="A8" s="104"/>
      <c r="B8" s="441" t="s">
        <v>337</v>
      </c>
      <c r="C8" s="78">
        <v>100.4</v>
      </c>
      <c r="D8" s="78">
        <v>100.8</v>
      </c>
      <c r="E8" s="427">
        <v>0.4</v>
      </c>
      <c r="F8" s="419">
        <v>99.7</v>
      </c>
      <c r="G8" s="442">
        <v>100.2</v>
      </c>
      <c r="H8" s="425"/>
    </row>
    <row r="9" spans="1:8" ht="15" customHeight="1">
      <c r="A9" s="519"/>
      <c r="B9" s="519"/>
      <c r="C9" s="78"/>
      <c r="D9" s="78"/>
      <c r="E9" s="403"/>
      <c r="F9" s="419"/>
      <c r="G9" s="442"/>
      <c r="H9" s="425"/>
    </row>
    <row r="10" spans="1:8" ht="15" customHeight="1">
      <c r="A10" s="520" t="s">
        <v>77</v>
      </c>
      <c r="B10" s="490"/>
      <c r="C10" s="398">
        <v>99.6</v>
      </c>
      <c r="D10" s="398">
        <v>100.1</v>
      </c>
      <c r="E10" s="404">
        <v>0.5</v>
      </c>
      <c r="F10" s="398">
        <v>99.7</v>
      </c>
      <c r="G10" s="410">
        <v>99.6</v>
      </c>
      <c r="H10" s="425"/>
    </row>
    <row r="11" spans="1:8" ht="15" customHeight="1">
      <c r="A11" s="204"/>
      <c r="B11" s="441" t="s">
        <v>7</v>
      </c>
      <c r="C11" s="78">
        <v>105.2</v>
      </c>
      <c r="D11" s="78">
        <v>108.2</v>
      </c>
      <c r="E11" s="405">
        <v>2.8</v>
      </c>
      <c r="F11" s="419">
        <v>101.3</v>
      </c>
      <c r="G11" s="442">
        <v>100.8</v>
      </c>
      <c r="H11" s="425"/>
    </row>
    <row r="12" spans="1:8" ht="15" customHeight="1">
      <c r="A12" s="204"/>
      <c r="B12" s="441" t="s">
        <v>8</v>
      </c>
      <c r="C12" s="78">
        <v>98.7</v>
      </c>
      <c r="D12" s="78">
        <v>99.6</v>
      </c>
      <c r="E12" s="405">
        <v>0.8</v>
      </c>
      <c r="F12" s="419">
        <v>101.4</v>
      </c>
      <c r="G12" s="442">
        <v>102.4</v>
      </c>
      <c r="H12" s="425"/>
    </row>
    <row r="13" spans="1:8" ht="15" customHeight="1">
      <c r="A13" s="204"/>
      <c r="B13" s="121" t="s">
        <v>256</v>
      </c>
      <c r="C13" s="78">
        <v>99</v>
      </c>
      <c r="D13" s="78">
        <v>98</v>
      </c>
      <c r="E13" s="423">
        <v>-1</v>
      </c>
      <c r="F13" s="419">
        <v>101.6</v>
      </c>
      <c r="G13" s="442">
        <v>102.2</v>
      </c>
      <c r="H13" s="425"/>
    </row>
    <row r="14" spans="1:8" ht="15" customHeight="1">
      <c r="A14" s="204"/>
      <c r="B14" s="441" t="s">
        <v>9</v>
      </c>
      <c r="C14" s="78">
        <v>100.7</v>
      </c>
      <c r="D14" s="78">
        <v>103</v>
      </c>
      <c r="E14" s="427">
        <v>2.2999999999999998</v>
      </c>
      <c r="F14" s="419">
        <v>99</v>
      </c>
      <c r="G14" s="442">
        <v>99.3</v>
      </c>
      <c r="H14" s="425"/>
    </row>
    <row r="15" spans="1:8" ht="15" customHeight="1">
      <c r="A15" s="204"/>
      <c r="B15" s="441" t="s">
        <v>10</v>
      </c>
      <c r="C15" s="78">
        <v>97.1</v>
      </c>
      <c r="D15" s="78">
        <v>98.4</v>
      </c>
      <c r="E15" s="423">
        <v>1.3</v>
      </c>
      <c r="F15" s="419">
        <v>98.1</v>
      </c>
      <c r="G15" s="442">
        <v>98.1</v>
      </c>
      <c r="H15" s="425"/>
    </row>
    <row r="16" spans="1:8" ht="15" customHeight="1">
      <c r="A16" s="204"/>
      <c r="B16" s="441" t="s">
        <v>78</v>
      </c>
      <c r="C16" s="78">
        <v>97.3</v>
      </c>
      <c r="D16" s="78">
        <v>98.5</v>
      </c>
      <c r="E16" s="405">
        <v>1.3</v>
      </c>
      <c r="F16" s="419">
        <v>97.3</v>
      </c>
      <c r="G16" s="442">
        <v>97.2</v>
      </c>
      <c r="H16" s="425"/>
    </row>
    <row r="17" spans="1:8" ht="15" customHeight="1">
      <c r="A17" s="204"/>
      <c r="B17" s="121" t="s">
        <v>367</v>
      </c>
      <c r="C17" s="78">
        <v>95</v>
      </c>
      <c r="D17" s="78">
        <v>96.4</v>
      </c>
      <c r="E17" s="405">
        <v>1.5</v>
      </c>
      <c r="F17" s="419">
        <v>96.1</v>
      </c>
      <c r="G17" s="442">
        <v>96.4</v>
      </c>
      <c r="H17" s="425"/>
    </row>
    <row r="18" spans="1:8" ht="15" customHeight="1">
      <c r="A18" s="204"/>
      <c r="B18" s="441" t="s">
        <v>12</v>
      </c>
      <c r="C18" s="78">
        <v>102.7</v>
      </c>
      <c r="D18" s="78">
        <v>101.5</v>
      </c>
      <c r="E18" s="406">
        <v>-1.2</v>
      </c>
      <c r="F18" s="419">
        <v>103.4</v>
      </c>
      <c r="G18" s="442">
        <v>101.7</v>
      </c>
      <c r="H18" s="425"/>
    </row>
    <row r="19" spans="1:8" ht="15" customHeight="1">
      <c r="A19" s="204"/>
      <c r="B19" s="121" t="s">
        <v>368</v>
      </c>
      <c r="C19" s="78">
        <v>102</v>
      </c>
      <c r="D19" s="78">
        <v>101</v>
      </c>
      <c r="E19" s="406">
        <v>-1</v>
      </c>
      <c r="F19" s="419">
        <v>103.3</v>
      </c>
      <c r="G19" s="442">
        <v>101.6</v>
      </c>
      <c r="H19" s="425"/>
    </row>
    <row r="20" spans="1:8" ht="15" customHeight="1">
      <c r="A20" s="204"/>
      <c r="B20" s="441" t="s">
        <v>79</v>
      </c>
      <c r="C20" s="78">
        <v>102.6</v>
      </c>
      <c r="D20" s="78">
        <v>102</v>
      </c>
      <c r="E20" s="406">
        <v>-0.6</v>
      </c>
      <c r="F20" s="419">
        <v>97.9</v>
      </c>
      <c r="G20" s="442">
        <v>97.3</v>
      </c>
      <c r="H20" s="425"/>
    </row>
    <row r="21" spans="1:8" ht="15" customHeight="1">
      <c r="A21" s="204"/>
      <c r="B21" s="441" t="s">
        <v>14</v>
      </c>
      <c r="C21" s="78">
        <v>98.7</v>
      </c>
      <c r="D21" s="78">
        <v>98</v>
      </c>
      <c r="E21" s="405">
        <v>-0.7</v>
      </c>
      <c r="F21" s="419">
        <v>98.9</v>
      </c>
      <c r="G21" s="442">
        <v>99</v>
      </c>
      <c r="H21" s="425"/>
    </row>
    <row r="22" spans="1:8" ht="15" customHeight="1">
      <c r="A22" s="204"/>
      <c r="B22" s="441" t="s">
        <v>15</v>
      </c>
      <c r="C22" s="78">
        <v>99.4</v>
      </c>
      <c r="D22" s="78">
        <v>99.4</v>
      </c>
      <c r="E22" s="407">
        <v>0</v>
      </c>
      <c r="F22" s="419">
        <v>101.2</v>
      </c>
      <c r="G22" s="442">
        <v>100.8</v>
      </c>
      <c r="H22" s="425"/>
    </row>
    <row r="23" spans="1:8" ht="15" customHeight="1">
      <c r="A23" s="204"/>
      <c r="B23" s="441" t="s">
        <v>16</v>
      </c>
      <c r="C23" s="78">
        <v>95.1</v>
      </c>
      <c r="D23" s="78">
        <v>93</v>
      </c>
      <c r="E23" s="405">
        <v>-2.2000000000000002</v>
      </c>
      <c r="F23" s="419">
        <v>98.4</v>
      </c>
      <c r="G23" s="442">
        <v>96.9</v>
      </c>
      <c r="H23" s="425"/>
    </row>
    <row r="24" spans="1:8" ht="15" customHeight="1">
      <c r="A24" s="204"/>
      <c r="B24" s="441" t="s">
        <v>17</v>
      </c>
      <c r="C24" s="78">
        <v>99.7</v>
      </c>
      <c r="D24" s="78">
        <v>99</v>
      </c>
      <c r="E24" s="405">
        <v>-0.8</v>
      </c>
      <c r="F24" s="419">
        <v>97.7</v>
      </c>
      <c r="G24" s="442">
        <v>96.7</v>
      </c>
      <c r="H24" s="425"/>
    </row>
    <row r="25" spans="1:8" ht="15" customHeight="1">
      <c r="A25" s="204"/>
      <c r="B25" s="441" t="s">
        <v>18</v>
      </c>
      <c r="C25" s="78">
        <v>99.1</v>
      </c>
      <c r="D25" s="78">
        <v>99.4</v>
      </c>
      <c r="E25" s="423">
        <v>0.3</v>
      </c>
      <c r="F25" s="419">
        <v>100.2</v>
      </c>
      <c r="G25" s="442">
        <v>100.5</v>
      </c>
      <c r="H25" s="425"/>
    </row>
    <row r="26" spans="1:8" ht="15" customHeight="1">
      <c r="A26" s="204"/>
      <c r="B26" s="205"/>
      <c r="C26" s="79"/>
      <c r="D26" s="79"/>
      <c r="E26" s="403"/>
      <c r="F26" s="419"/>
      <c r="G26" s="442"/>
      <c r="H26" s="425"/>
    </row>
    <row r="27" spans="1:8" s="203" customFormat="1" ht="15" customHeight="1">
      <c r="A27" s="520" t="s">
        <v>369</v>
      </c>
      <c r="B27" s="490"/>
      <c r="C27" s="398">
        <v>101.1</v>
      </c>
      <c r="D27" s="398">
        <v>100.8</v>
      </c>
      <c r="E27" s="408">
        <v>-0.3</v>
      </c>
      <c r="F27" s="398">
        <v>99.5</v>
      </c>
      <c r="G27" s="410">
        <v>99.1</v>
      </c>
      <c r="H27" s="202"/>
    </row>
    <row r="28" spans="1:8" ht="15" customHeight="1">
      <c r="A28" s="204"/>
      <c r="B28" s="441" t="s">
        <v>338</v>
      </c>
      <c r="C28" s="78">
        <v>101.4</v>
      </c>
      <c r="D28" s="78">
        <v>101</v>
      </c>
      <c r="E28" s="406">
        <v>-0.5</v>
      </c>
      <c r="F28" s="419">
        <v>99.5</v>
      </c>
      <c r="G28" s="442">
        <v>99.2</v>
      </c>
      <c r="H28" s="425"/>
    </row>
    <row r="29" spans="1:8" ht="15" customHeight="1">
      <c r="A29" s="204"/>
      <c r="B29" s="441" t="s">
        <v>21</v>
      </c>
      <c r="C29" s="78">
        <v>101</v>
      </c>
      <c r="D29" s="78">
        <v>100.8</v>
      </c>
      <c r="E29" s="423">
        <v>-0.1</v>
      </c>
      <c r="F29" s="419">
        <v>99.4</v>
      </c>
      <c r="G29" s="442">
        <v>99</v>
      </c>
      <c r="H29" s="425"/>
    </row>
    <row r="30" spans="1:8" ht="15" customHeight="1">
      <c r="A30" s="204"/>
      <c r="B30" s="441" t="s">
        <v>339</v>
      </c>
      <c r="C30" s="78">
        <v>101.2</v>
      </c>
      <c r="D30" s="78">
        <v>101.1</v>
      </c>
      <c r="E30" s="406">
        <v>-0.1</v>
      </c>
      <c r="F30" s="419">
        <v>99.2</v>
      </c>
      <c r="G30" s="442">
        <v>98.8</v>
      </c>
      <c r="H30" s="425"/>
    </row>
    <row r="31" spans="1:8" ht="15" customHeight="1">
      <c r="A31" s="204"/>
      <c r="B31" s="441" t="s">
        <v>80</v>
      </c>
      <c r="C31" s="78">
        <v>102.3</v>
      </c>
      <c r="D31" s="78">
        <v>100.3</v>
      </c>
      <c r="E31" s="406">
        <v>-1.9</v>
      </c>
      <c r="F31" s="419">
        <v>99.9</v>
      </c>
      <c r="G31" s="442">
        <v>99.7</v>
      </c>
      <c r="H31" s="425"/>
    </row>
    <row r="32" spans="1:8" ht="15" customHeight="1">
      <c r="A32" s="204"/>
      <c r="B32" s="205"/>
      <c r="C32" s="78"/>
      <c r="D32" s="78"/>
      <c r="E32" s="403"/>
      <c r="F32" s="419"/>
      <c r="G32" s="442"/>
      <c r="H32" s="425"/>
    </row>
    <row r="33" spans="1:8" s="203" customFormat="1" ht="15" customHeight="1">
      <c r="A33" s="481" t="s">
        <v>23</v>
      </c>
      <c r="B33" s="481"/>
      <c r="C33" s="398">
        <v>104.5</v>
      </c>
      <c r="D33" s="398">
        <v>106.4</v>
      </c>
      <c r="E33" s="409">
        <v>1.9</v>
      </c>
      <c r="F33" s="398">
        <v>107.3</v>
      </c>
      <c r="G33" s="410">
        <v>112.3</v>
      </c>
      <c r="H33" s="202"/>
    </row>
    <row r="34" spans="1:8" ht="15" customHeight="1">
      <c r="A34" s="204"/>
      <c r="B34" s="441" t="s">
        <v>25</v>
      </c>
      <c r="C34" s="78">
        <v>106.9</v>
      </c>
      <c r="D34" s="78">
        <v>108.7</v>
      </c>
      <c r="E34" s="427">
        <v>1.7</v>
      </c>
      <c r="F34" s="419">
        <v>108.8</v>
      </c>
      <c r="G34" s="442">
        <v>116.6</v>
      </c>
      <c r="H34" s="425"/>
    </row>
    <row r="35" spans="1:8" ht="15" customHeight="1">
      <c r="A35" s="204"/>
      <c r="B35" s="441" t="s">
        <v>26</v>
      </c>
      <c r="C35" s="78">
        <v>103.5</v>
      </c>
      <c r="D35" s="78">
        <v>106.7</v>
      </c>
      <c r="E35" s="427">
        <v>3.1</v>
      </c>
      <c r="F35" s="419">
        <v>107</v>
      </c>
      <c r="G35" s="442">
        <v>109.9</v>
      </c>
      <c r="H35" s="425"/>
    </row>
    <row r="36" spans="1:8" ht="15" customHeight="1">
      <c r="A36" s="204"/>
      <c r="B36" s="441" t="s">
        <v>27</v>
      </c>
      <c r="C36" s="78">
        <v>116.3</v>
      </c>
      <c r="D36" s="78">
        <v>126</v>
      </c>
      <c r="E36" s="427">
        <v>8.3000000000000007</v>
      </c>
      <c r="F36" s="419">
        <v>120.7</v>
      </c>
      <c r="G36" s="442">
        <v>130.30000000000001</v>
      </c>
      <c r="H36" s="425"/>
    </row>
    <row r="37" spans="1:8" ht="15" customHeight="1">
      <c r="A37" s="204"/>
      <c r="B37" s="441" t="s">
        <v>28</v>
      </c>
      <c r="C37" s="78">
        <v>98.9</v>
      </c>
      <c r="D37" s="78">
        <v>98.9</v>
      </c>
      <c r="E37" s="405">
        <v>0</v>
      </c>
      <c r="F37" s="419">
        <v>100.4</v>
      </c>
      <c r="G37" s="442">
        <v>100.9</v>
      </c>
      <c r="H37" s="425"/>
    </row>
    <row r="38" spans="1:8" ht="15" customHeight="1">
      <c r="A38" s="204"/>
      <c r="B38" s="205"/>
      <c r="C38" s="79"/>
      <c r="D38" s="79"/>
      <c r="E38" s="403"/>
      <c r="F38" s="419"/>
      <c r="G38" s="442"/>
      <c r="H38" s="425"/>
    </row>
    <row r="39" spans="1:8" s="203" customFormat="1" ht="15" customHeight="1">
      <c r="A39" s="481" t="s">
        <v>29</v>
      </c>
      <c r="B39" s="481"/>
      <c r="C39" s="398">
        <v>95.7</v>
      </c>
      <c r="D39" s="398">
        <v>93.7</v>
      </c>
      <c r="E39" s="404">
        <v>-2.1</v>
      </c>
      <c r="F39" s="398">
        <v>91.7</v>
      </c>
      <c r="G39" s="410">
        <v>89.7</v>
      </c>
      <c r="H39" s="202"/>
    </row>
    <row r="40" spans="1:8" ht="15" customHeight="1">
      <c r="A40" s="204"/>
      <c r="B40" s="441" t="s">
        <v>81</v>
      </c>
      <c r="C40" s="78">
        <v>87.3</v>
      </c>
      <c r="D40" s="78">
        <v>83.9</v>
      </c>
      <c r="E40" s="405">
        <v>-3.9</v>
      </c>
      <c r="F40" s="419">
        <v>78.7</v>
      </c>
      <c r="G40" s="442">
        <v>73.2</v>
      </c>
      <c r="H40" s="425"/>
    </row>
    <row r="41" spans="1:8" ht="15" customHeight="1">
      <c r="A41" s="204"/>
      <c r="B41" s="441" t="s">
        <v>31</v>
      </c>
      <c r="C41" s="78">
        <v>91.8</v>
      </c>
      <c r="D41" s="78">
        <v>91.4</v>
      </c>
      <c r="E41" s="405">
        <v>-0.5</v>
      </c>
      <c r="F41" s="419">
        <v>95.1</v>
      </c>
      <c r="G41" s="442">
        <v>93.3</v>
      </c>
      <c r="H41" s="425"/>
    </row>
    <row r="42" spans="1:8" ht="15" customHeight="1">
      <c r="A42" s="204"/>
      <c r="B42" s="441" t="s">
        <v>32</v>
      </c>
      <c r="C42" s="78">
        <v>102.4</v>
      </c>
      <c r="D42" s="78">
        <v>105.2</v>
      </c>
      <c r="E42" s="405">
        <v>2.8</v>
      </c>
      <c r="F42" s="419">
        <v>101.6</v>
      </c>
      <c r="G42" s="442">
        <v>101.6</v>
      </c>
      <c r="H42" s="425"/>
    </row>
    <row r="43" spans="1:8" ht="15" customHeight="1">
      <c r="A43" s="204"/>
      <c r="B43" s="441" t="s">
        <v>33</v>
      </c>
      <c r="C43" s="78">
        <v>102.8</v>
      </c>
      <c r="D43" s="78">
        <v>102.9</v>
      </c>
      <c r="E43" s="427">
        <v>0.1</v>
      </c>
      <c r="F43" s="419">
        <v>101.4</v>
      </c>
      <c r="G43" s="442">
        <v>102.1</v>
      </c>
      <c r="H43" s="425"/>
    </row>
    <row r="44" spans="1:8" ht="15" customHeight="1">
      <c r="A44" s="204"/>
      <c r="B44" s="441" t="s">
        <v>34</v>
      </c>
      <c r="C44" s="78">
        <v>97.1</v>
      </c>
      <c r="D44" s="78">
        <v>93.9</v>
      </c>
      <c r="E44" s="405">
        <v>-3.3</v>
      </c>
      <c r="F44" s="419">
        <v>96.2</v>
      </c>
      <c r="G44" s="442">
        <v>95.8</v>
      </c>
      <c r="H44" s="425"/>
    </row>
    <row r="45" spans="1:8" ht="15" customHeight="1">
      <c r="A45" s="204"/>
      <c r="B45" s="441" t="s">
        <v>35</v>
      </c>
      <c r="C45" s="78">
        <v>99.7</v>
      </c>
      <c r="D45" s="78">
        <v>99.5</v>
      </c>
      <c r="E45" s="405">
        <v>-0.2</v>
      </c>
      <c r="F45" s="419">
        <v>99.6</v>
      </c>
      <c r="G45" s="442">
        <v>99.2</v>
      </c>
      <c r="H45" s="425"/>
    </row>
    <row r="46" spans="1:8" ht="5.25" customHeight="1" thickBot="1">
      <c r="A46" s="206"/>
      <c r="B46" s="207"/>
      <c r="C46" s="38"/>
      <c r="D46" s="38"/>
      <c r="E46" s="208"/>
      <c r="F46" s="38"/>
      <c r="G46" s="209"/>
      <c r="H46" s="425"/>
    </row>
    <row r="47" spans="1:8" ht="16.5" customHeight="1">
      <c r="B47" s="181"/>
      <c r="C47" s="181"/>
      <c r="D47" s="181"/>
      <c r="E47" s="181"/>
      <c r="F47" s="181"/>
      <c r="G47" s="181"/>
    </row>
    <row r="48" spans="1:8" ht="16.5" customHeight="1">
      <c r="B48" s="17"/>
      <c r="C48" s="181"/>
      <c r="D48" s="181"/>
      <c r="E48" s="181"/>
      <c r="F48" s="181"/>
      <c r="G48" s="181"/>
    </row>
    <row r="49" spans="2:7" ht="16.5" customHeight="1">
      <c r="B49" s="17"/>
      <c r="C49" s="181"/>
      <c r="D49" s="181"/>
      <c r="E49" s="181"/>
      <c r="F49" s="181"/>
      <c r="G49" s="181"/>
    </row>
    <row r="50" spans="2:7" ht="16.5" customHeight="1">
      <c r="B50" s="17"/>
      <c r="C50" s="181"/>
      <c r="D50" s="181"/>
      <c r="E50" s="181"/>
      <c r="F50" s="181"/>
      <c r="G50" s="181"/>
    </row>
  </sheetData>
  <sheetProtection selectLockedCells="1" selectUnlockedCells="1"/>
  <mergeCells count="11">
    <mergeCell ref="A39:B39"/>
    <mergeCell ref="A7:B7"/>
    <mergeCell ref="A9:B9"/>
    <mergeCell ref="A10:B10"/>
    <mergeCell ref="A27:B27"/>
    <mergeCell ref="A33:B33"/>
    <mergeCell ref="F3:G3"/>
    <mergeCell ref="A1:E1"/>
    <mergeCell ref="A2:E2"/>
    <mergeCell ref="A3:B5"/>
    <mergeCell ref="A6:B6"/>
  </mergeCells>
  <phoneticPr fontId="29"/>
  <printOptions horizontalCentered="1"/>
  <pageMargins left="0.59055118110236227" right="0.59055118110236227" top="0.59055118110236227" bottom="0.59055118110236227" header="0.39370078740157483" footer="0.39370078740157483"/>
  <pageSetup paperSize="9" firstPageNumber="174" orientation="portrait" useFirstPageNumber="1" verticalDpi="300" r:id="rId1"/>
  <headerFooter scaleWithDoc="0" alignWithMargins="0">
    <oddHeader>&amp;L&amp;"ＭＳ 明朝,標準"&amp;10物価・消費及び金融</oddHeader>
    <oddFooter>&amp;C&amp;"ＭＳ 明朝,標準"&amp;12&amp;A</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H53"/>
  <sheetViews>
    <sheetView view="pageBreakPreview" zoomScale="115" zoomScaleNormal="100" zoomScaleSheetLayoutView="115" workbookViewId="0">
      <pane xSplit="2" ySplit="2" topLeftCell="C3" activePane="bottomRight" state="frozen"/>
      <selection pane="topRight" activeCell="C1" sqref="C1"/>
      <selection pane="bottomLeft" activeCell="A3" sqref="A3"/>
      <selection pane="bottomRight" activeCell="E12" sqref="E12"/>
    </sheetView>
  </sheetViews>
  <sheetFormatPr defaultRowHeight="15.95" customHeight="1"/>
  <cols>
    <col min="1" max="1" width="3.625" style="195" customWidth="1"/>
    <col min="2" max="2" width="23.125" style="195" customWidth="1"/>
    <col min="3" max="7" width="10.875" style="195" customWidth="1"/>
    <col min="8" max="16384" width="9" style="195"/>
  </cols>
  <sheetData>
    <row r="1" spans="1:8" ht="5.0999999999999996" customHeight="1">
      <c r="A1" s="504"/>
      <c r="B1" s="504"/>
      <c r="C1" s="504"/>
      <c r="D1" s="504"/>
      <c r="E1" s="504"/>
      <c r="F1" s="181"/>
      <c r="G1" s="181"/>
      <c r="H1" s="181"/>
    </row>
    <row r="2" spans="1:8" ht="15" customHeight="1" thickBot="1">
      <c r="A2" s="504" t="s">
        <v>370</v>
      </c>
      <c r="B2" s="504"/>
      <c r="C2" s="504"/>
      <c r="D2" s="504"/>
      <c r="E2" s="504"/>
      <c r="F2" s="181"/>
      <c r="G2" s="4" t="s">
        <v>264</v>
      </c>
      <c r="H2" s="181"/>
    </row>
    <row r="3" spans="1:8" ht="20.100000000000001" customHeight="1" thickBot="1">
      <c r="A3" s="493" t="s">
        <v>72</v>
      </c>
      <c r="B3" s="494"/>
      <c r="C3" s="363"/>
      <c r="D3" s="210" t="s">
        <v>73</v>
      </c>
      <c r="E3" s="211"/>
      <c r="F3" s="523" t="s">
        <v>266</v>
      </c>
      <c r="G3" s="524"/>
      <c r="H3" s="425"/>
    </row>
    <row r="4" spans="1:8" ht="20.100000000000001" customHeight="1" thickBot="1">
      <c r="A4" s="495"/>
      <c r="B4" s="496"/>
      <c r="C4" s="199" t="s">
        <v>363</v>
      </c>
      <c r="D4" s="199" t="s">
        <v>364</v>
      </c>
      <c r="E4" s="199" t="s">
        <v>74</v>
      </c>
      <c r="F4" s="199" t="s">
        <v>365</v>
      </c>
      <c r="G4" s="212" t="s">
        <v>366</v>
      </c>
      <c r="H4" s="425"/>
    </row>
    <row r="5" spans="1:8" ht="20.100000000000001" customHeight="1">
      <c r="A5" s="495"/>
      <c r="B5" s="496"/>
      <c r="C5" s="201" t="s">
        <v>75</v>
      </c>
      <c r="D5" s="201" t="s">
        <v>75</v>
      </c>
      <c r="E5" s="201" t="s">
        <v>265</v>
      </c>
      <c r="F5" s="201" t="s">
        <v>75</v>
      </c>
      <c r="G5" s="445" t="s">
        <v>75</v>
      </c>
      <c r="H5" s="425"/>
    </row>
    <row r="6" spans="1:8" ht="5.25" customHeight="1">
      <c r="A6" s="521"/>
      <c r="B6" s="522"/>
      <c r="C6" s="12"/>
      <c r="D6" s="439"/>
      <c r="E6" s="439"/>
      <c r="F6" s="439"/>
      <c r="G6" s="146"/>
      <c r="H6" s="425"/>
    </row>
    <row r="7" spans="1:8" s="203" customFormat="1" ht="15" customHeight="1">
      <c r="A7" s="525" t="s">
        <v>83</v>
      </c>
      <c r="B7" s="526"/>
      <c r="C7" s="476">
        <v>100.9</v>
      </c>
      <c r="D7" s="476">
        <v>100.3</v>
      </c>
      <c r="E7" s="477">
        <v>-0.6</v>
      </c>
      <c r="F7" s="476">
        <v>99.7</v>
      </c>
      <c r="G7" s="479">
        <v>100.1</v>
      </c>
      <c r="H7" s="202"/>
    </row>
    <row r="8" spans="1:8" ht="15" customHeight="1">
      <c r="A8" s="364"/>
      <c r="B8" s="441" t="s">
        <v>37</v>
      </c>
      <c r="C8" s="419">
        <v>104.5</v>
      </c>
      <c r="D8" s="419">
        <v>105</v>
      </c>
      <c r="E8" s="427">
        <v>0.4</v>
      </c>
      <c r="F8" s="419">
        <v>100</v>
      </c>
      <c r="G8" s="426">
        <v>100.5</v>
      </c>
      <c r="H8" s="425"/>
    </row>
    <row r="9" spans="1:8" ht="15" customHeight="1">
      <c r="A9" s="364"/>
      <c r="B9" s="121" t="s">
        <v>371</v>
      </c>
      <c r="C9" s="419">
        <v>123.5</v>
      </c>
      <c r="D9" s="419">
        <v>124.8</v>
      </c>
      <c r="E9" s="427">
        <v>1.1000000000000001</v>
      </c>
      <c r="F9" s="419">
        <v>101.4</v>
      </c>
      <c r="G9" s="426">
        <v>101.3</v>
      </c>
      <c r="H9" s="425"/>
    </row>
    <row r="10" spans="1:8" ht="15" customHeight="1">
      <c r="A10" s="364"/>
      <c r="B10" s="121" t="s">
        <v>372</v>
      </c>
      <c r="C10" s="419">
        <v>104.2</v>
      </c>
      <c r="D10" s="419">
        <v>104.7</v>
      </c>
      <c r="E10" s="427">
        <v>0.4</v>
      </c>
      <c r="F10" s="419">
        <v>99.9</v>
      </c>
      <c r="G10" s="426">
        <v>100.5</v>
      </c>
      <c r="H10" s="425"/>
    </row>
    <row r="11" spans="1:8" ht="15" customHeight="1">
      <c r="A11" s="364"/>
      <c r="B11" s="441" t="s">
        <v>40</v>
      </c>
      <c r="C11" s="419">
        <v>100.2</v>
      </c>
      <c r="D11" s="419">
        <v>99.9</v>
      </c>
      <c r="E11" s="423">
        <v>-0.3</v>
      </c>
      <c r="F11" s="419">
        <v>100</v>
      </c>
      <c r="G11" s="426">
        <v>100.7</v>
      </c>
      <c r="H11" s="425"/>
    </row>
    <row r="12" spans="1:8" ht="15" customHeight="1">
      <c r="A12" s="364"/>
      <c r="B12" s="441" t="s">
        <v>373</v>
      </c>
      <c r="C12" s="419">
        <v>101.7</v>
      </c>
      <c r="D12" s="419">
        <v>101.2</v>
      </c>
      <c r="E12" s="427">
        <v>-0.5</v>
      </c>
      <c r="F12" s="419">
        <v>100.7</v>
      </c>
      <c r="G12" s="426">
        <v>101.4</v>
      </c>
      <c r="H12" s="425"/>
    </row>
    <row r="13" spans="1:8" ht="15" customHeight="1">
      <c r="A13" s="364"/>
      <c r="B13" s="121" t="s">
        <v>374</v>
      </c>
      <c r="C13" s="419">
        <v>96.6</v>
      </c>
      <c r="D13" s="419">
        <v>96.7</v>
      </c>
      <c r="E13" s="423">
        <v>0.1</v>
      </c>
      <c r="F13" s="419">
        <v>98.6</v>
      </c>
      <c r="G13" s="426">
        <v>99.1</v>
      </c>
      <c r="H13" s="425"/>
    </row>
    <row r="14" spans="1:8" ht="15" customHeight="1">
      <c r="A14" s="364"/>
      <c r="B14" s="441" t="s">
        <v>41</v>
      </c>
      <c r="C14" s="419">
        <v>95.2</v>
      </c>
      <c r="D14" s="419">
        <v>92.3</v>
      </c>
      <c r="E14" s="423">
        <v>-3.1</v>
      </c>
      <c r="F14" s="419">
        <v>98.2</v>
      </c>
      <c r="G14" s="426">
        <v>97.9</v>
      </c>
      <c r="H14" s="425"/>
    </row>
    <row r="15" spans="1:8" ht="15" customHeight="1">
      <c r="A15" s="364"/>
      <c r="B15" s="441" t="s">
        <v>42</v>
      </c>
      <c r="C15" s="419">
        <v>95.3</v>
      </c>
      <c r="D15" s="419">
        <v>93.2</v>
      </c>
      <c r="E15" s="423">
        <v>-2.2000000000000002</v>
      </c>
      <c r="F15" s="419">
        <v>99.1</v>
      </c>
      <c r="G15" s="426">
        <v>98.3</v>
      </c>
      <c r="H15" s="425"/>
    </row>
    <row r="16" spans="1:8" ht="15" customHeight="1">
      <c r="A16" s="364"/>
      <c r="B16" s="441" t="s">
        <v>84</v>
      </c>
      <c r="C16" s="419">
        <v>103.4</v>
      </c>
      <c r="D16" s="419">
        <v>102.7</v>
      </c>
      <c r="E16" s="427">
        <v>-0.7</v>
      </c>
      <c r="F16" s="419">
        <v>100.2</v>
      </c>
      <c r="G16" s="426">
        <v>100.6</v>
      </c>
      <c r="H16" s="425"/>
    </row>
    <row r="17" spans="1:8" ht="15" customHeight="1">
      <c r="A17" s="364"/>
      <c r="B17" s="365"/>
      <c r="C17" s="419"/>
      <c r="D17" s="419"/>
      <c r="E17" s="427"/>
      <c r="F17" s="419"/>
      <c r="G17" s="426"/>
      <c r="H17" s="425"/>
    </row>
    <row r="18" spans="1:8" s="203" customFormat="1" ht="15" customHeight="1">
      <c r="A18" s="480" t="s">
        <v>44</v>
      </c>
      <c r="B18" s="481"/>
      <c r="C18" s="398">
        <v>99.2</v>
      </c>
      <c r="D18" s="398">
        <v>99.4</v>
      </c>
      <c r="E18" s="401">
        <v>0.2</v>
      </c>
      <c r="F18" s="398">
        <v>98.5</v>
      </c>
      <c r="G18" s="417">
        <v>98</v>
      </c>
      <c r="H18" s="202"/>
    </row>
    <row r="19" spans="1:8" ht="15" customHeight="1">
      <c r="A19" s="364"/>
      <c r="B19" s="80" t="s">
        <v>45</v>
      </c>
      <c r="C19" s="419">
        <v>97.7</v>
      </c>
      <c r="D19" s="419">
        <v>96.9</v>
      </c>
      <c r="E19" s="423">
        <v>-0.8</v>
      </c>
      <c r="F19" s="419">
        <v>95.8</v>
      </c>
      <c r="G19" s="426">
        <v>94.9</v>
      </c>
      <c r="H19" s="425"/>
    </row>
    <row r="20" spans="1:8" ht="15" customHeight="1">
      <c r="A20" s="364"/>
      <c r="B20" s="441" t="s">
        <v>46</v>
      </c>
      <c r="C20" s="419">
        <v>99.3</v>
      </c>
      <c r="D20" s="419">
        <v>101.7</v>
      </c>
      <c r="E20" s="423">
        <v>2.5</v>
      </c>
      <c r="F20" s="419">
        <v>98.4</v>
      </c>
      <c r="G20" s="426">
        <v>96.6</v>
      </c>
      <c r="H20" s="425"/>
    </row>
    <row r="21" spans="1:8" ht="15" customHeight="1">
      <c r="A21" s="364"/>
      <c r="B21" s="441" t="s">
        <v>47</v>
      </c>
      <c r="C21" s="419">
        <v>100.2</v>
      </c>
      <c r="D21" s="419">
        <v>100.2</v>
      </c>
      <c r="E21" s="427">
        <v>0</v>
      </c>
      <c r="F21" s="419">
        <v>100.2</v>
      </c>
      <c r="G21" s="426">
        <v>100.3</v>
      </c>
      <c r="H21" s="425"/>
    </row>
    <row r="22" spans="1:8" ht="15" customHeight="1">
      <c r="A22" s="364"/>
      <c r="B22" s="205"/>
      <c r="C22" s="419"/>
      <c r="D22" s="419"/>
      <c r="E22" s="427"/>
      <c r="F22" s="419"/>
      <c r="G22" s="426"/>
      <c r="H22" s="425"/>
    </row>
    <row r="23" spans="1:8" s="203" customFormat="1" ht="15" customHeight="1">
      <c r="A23" s="480" t="s">
        <v>48</v>
      </c>
      <c r="B23" s="481"/>
      <c r="C23" s="398">
        <v>102.2</v>
      </c>
      <c r="D23" s="398">
        <v>103.9</v>
      </c>
      <c r="E23" s="409">
        <v>1.7</v>
      </c>
      <c r="F23" s="398">
        <v>101.5</v>
      </c>
      <c r="G23" s="417">
        <v>102.9</v>
      </c>
      <c r="H23" s="202"/>
    </row>
    <row r="24" spans="1:8" ht="15" customHeight="1">
      <c r="A24" s="364"/>
      <c r="B24" s="441" t="s">
        <v>49</v>
      </c>
      <c r="C24" s="419">
        <v>102.9</v>
      </c>
      <c r="D24" s="419">
        <v>101.9</v>
      </c>
      <c r="E24" s="423">
        <v>-1</v>
      </c>
      <c r="F24" s="419">
        <v>101</v>
      </c>
      <c r="G24" s="426">
        <v>101</v>
      </c>
      <c r="H24" s="425"/>
    </row>
    <row r="25" spans="1:8" ht="15" customHeight="1">
      <c r="A25" s="364"/>
      <c r="B25" s="441" t="s">
        <v>50</v>
      </c>
      <c r="C25" s="419">
        <v>104.9</v>
      </c>
      <c r="D25" s="419">
        <v>108.5</v>
      </c>
      <c r="E25" s="427">
        <v>3.5</v>
      </c>
      <c r="F25" s="419">
        <v>103.1</v>
      </c>
      <c r="G25" s="426">
        <v>105.9</v>
      </c>
      <c r="H25" s="425"/>
    </row>
    <row r="26" spans="1:8" ht="15" customHeight="1">
      <c r="A26" s="364"/>
      <c r="B26" s="441" t="s">
        <v>51</v>
      </c>
      <c r="C26" s="419">
        <v>98</v>
      </c>
      <c r="D26" s="419">
        <v>97.8</v>
      </c>
      <c r="E26" s="423">
        <v>-0.2</v>
      </c>
      <c r="F26" s="419">
        <v>98.3</v>
      </c>
      <c r="G26" s="426">
        <v>97.8</v>
      </c>
      <c r="H26" s="425"/>
    </row>
    <row r="27" spans="1:8" ht="15" customHeight="1">
      <c r="A27" s="364"/>
      <c r="B27" s="205"/>
      <c r="C27" s="419"/>
      <c r="D27" s="419"/>
      <c r="E27" s="427"/>
      <c r="F27" s="419"/>
      <c r="G27" s="426"/>
      <c r="H27" s="425"/>
    </row>
    <row r="28" spans="1:8" s="203" customFormat="1" ht="15" customHeight="1">
      <c r="A28" s="480" t="s">
        <v>52</v>
      </c>
      <c r="B28" s="481"/>
      <c r="C28" s="398">
        <v>96.7</v>
      </c>
      <c r="D28" s="398">
        <v>96.9</v>
      </c>
      <c r="E28" s="401">
        <v>0.1</v>
      </c>
      <c r="F28" s="398">
        <v>98.2</v>
      </c>
      <c r="G28" s="417">
        <v>98.8</v>
      </c>
      <c r="H28" s="202"/>
    </row>
    <row r="29" spans="1:8" ht="15" customHeight="1">
      <c r="A29" s="364"/>
      <c r="B29" s="441" t="s">
        <v>53</v>
      </c>
      <c r="C29" s="419">
        <v>94</v>
      </c>
      <c r="D29" s="419">
        <v>93.9</v>
      </c>
      <c r="E29" s="423">
        <v>-0.1</v>
      </c>
      <c r="F29" s="419">
        <v>97.3</v>
      </c>
      <c r="G29" s="426">
        <v>97.6</v>
      </c>
      <c r="H29" s="425"/>
    </row>
    <row r="30" spans="1:8" ht="15" customHeight="1">
      <c r="A30" s="364"/>
      <c r="B30" s="441" t="s">
        <v>54</v>
      </c>
      <c r="C30" s="419">
        <v>102.3</v>
      </c>
      <c r="D30" s="419">
        <v>107.1</v>
      </c>
      <c r="E30" s="427">
        <v>4.7</v>
      </c>
      <c r="F30" s="419">
        <v>102</v>
      </c>
      <c r="G30" s="426">
        <v>105.5</v>
      </c>
      <c r="H30" s="425"/>
    </row>
    <row r="31" spans="1:8" ht="15" customHeight="1">
      <c r="A31" s="364"/>
      <c r="B31" s="441" t="s">
        <v>55</v>
      </c>
      <c r="C31" s="419">
        <v>101.8</v>
      </c>
      <c r="D31" s="419">
        <v>101.8</v>
      </c>
      <c r="E31" s="427">
        <v>0</v>
      </c>
      <c r="F31" s="419">
        <v>100</v>
      </c>
      <c r="G31" s="426">
        <v>100.8</v>
      </c>
      <c r="H31" s="425"/>
    </row>
    <row r="32" spans="1:8" ht="15" customHeight="1">
      <c r="A32" s="364"/>
      <c r="B32" s="205"/>
      <c r="C32" s="419"/>
      <c r="D32" s="419"/>
      <c r="E32" s="427"/>
      <c r="F32" s="419"/>
      <c r="G32" s="426"/>
      <c r="H32" s="425"/>
    </row>
    <row r="33" spans="1:8" s="203" customFormat="1" ht="15" customHeight="1">
      <c r="A33" s="480" t="s">
        <v>85</v>
      </c>
      <c r="B33" s="481"/>
      <c r="C33" s="398">
        <v>96.4</v>
      </c>
      <c r="D33" s="398">
        <v>94.8</v>
      </c>
      <c r="E33" s="401">
        <v>-1.6</v>
      </c>
      <c r="F33" s="398">
        <v>94.5</v>
      </c>
      <c r="G33" s="417">
        <v>93.6</v>
      </c>
      <c r="H33" s="202"/>
    </row>
    <row r="34" spans="1:8" ht="15" customHeight="1">
      <c r="A34" s="364"/>
      <c r="B34" s="441" t="s">
        <v>57</v>
      </c>
      <c r="C34" s="419">
        <v>71.5</v>
      </c>
      <c r="D34" s="419">
        <v>68.8</v>
      </c>
      <c r="E34" s="423">
        <v>-3.8</v>
      </c>
      <c r="F34" s="419">
        <v>66</v>
      </c>
      <c r="G34" s="426">
        <v>62.5</v>
      </c>
      <c r="H34" s="425"/>
    </row>
    <row r="35" spans="1:8" ht="15" customHeight="1">
      <c r="A35" s="364"/>
      <c r="B35" s="441" t="s">
        <v>58</v>
      </c>
      <c r="C35" s="419">
        <v>102.9</v>
      </c>
      <c r="D35" s="419">
        <v>98.2</v>
      </c>
      <c r="E35" s="423">
        <v>-4.5999999999999996</v>
      </c>
      <c r="F35" s="419">
        <v>97.2</v>
      </c>
      <c r="G35" s="426">
        <v>96.9</v>
      </c>
      <c r="H35" s="425"/>
    </row>
    <row r="36" spans="1:8" ht="15" customHeight="1">
      <c r="A36" s="364"/>
      <c r="B36" s="441" t="s">
        <v>59</v>
      </c>
      <c r="C36" s="419">
        <v>100.6</v>
      </c>
      <c r="D36" s="419">
        <v>100.8</v>
      </c>
      <c r="E36" s="427">
        <v>0.2</v>
      </c>
      <c r="F36" s="419">
        <v>100.7</v>
      </c>
      <c r="G36" s="426">
        <v>101</v>
      </c>
      <c r="H36" s="425"/>
    </row>
    <row r="37" spans="1:8" ht="15" customHeight="1">
      <c r="A37" s="364"/>
      <c r="B37" s="441" t="s">
        <v>60</v>
      </c>
      <c r="C37" s="419">
        <v>99.8</v>
      </c>
      <c r="D37" s="419">
        <v>99.2</v>
      </c>
      <c r="E37" s="423">
        <v>-0.6</v>
      </c>
      <c r="F37" s="419">
        <v>100</v>
      </c>
      <c r="G37" s="426">
        <v>99.4</v>
      </c>
      <c r="H37" s="425"/>
    </row>
    <row r="38" spans="1:8" ht="15" customHeight="1">
      <c r="A38" s="364"/>
      <c r="B38" s="205"/>
      <c r="C38" s="419"/>
      <c r="D38" s="419"/>
      <c r="E38" s="427"/>
      <c r="F38" s="419"/>
      <c r="G38" s="426"/>
      <c r="H38" s="425"/>
    </row>
    <row r="39" spans="1:8" s="203" customFormat="1" ht="15" customHeight="1">
      <c r="A39" s="480" t="s">
        <v>86</v>
      </c>
      <c r="B39" s="481"/>
      <c r="C39" s="398">
        <v>103.5</v>
      </c>
      <c r="D39" s="398">
        <v>104.6</v>
      </c>
      <c r="E39" s="401">
        <v>1.1000000000000001</v>
      </c>
      <c r="F39" s="398">
        <v>103.5</v>
      </c>
      <c r="G39" s="417">
        <v>104.8</v>
      </c>
      <c r="H39" s="202"/>
    </row>
    <row r="40" spans="1:8" ht="15" customHeight="1">
      <c r="A40" s="364"/>
      <c r="B40" s="441" t="s">
        <v>62</v>
      </c>
      <c r="C40" s="419">
        <v>100</v>
      </c>
      <c r="D40" s="419">
        <v>99.1</v>
      </c>
      <c r="E40" s="423">
        <v>-0.9</v>
      </c>
      <c r="F40" s="419">
        <v>99.5</v>
      </c>
      <c r="G40" s="426">
        <v>99.5</v>
      </c>
      <c r="H40" s="425"/>
    </row>
    <row r="41" spans="1:8" ht="15" customHeight="1">
      <c r="A41" s="364"/>
      <c r="B41" s="441" t="s">
        <v>63</v>
      </c>
      <c r="C41" s="419">
        <v>95.4</v>
      </c>
      <c r="D41" s="419">
        <v>96.4</v>
      </c>
      <c r="E41" s="423">
        <v>1.1000000000000001</v>
      </c>
      <c r="F41" s="419">
        <v>97.5</v>
      </c>
      <c r="G41" s="426">
        <v>97.8</v>
      </c>
      <c r="H41" s="425"/>
    </row>
    <row r="42" spans="1:8" ht="15" customHeight="1">
      <c r="A42" s="364"/>
      <c r="B42" s="441" t="s">
        <v>64</v>
      </c>
      <c r="C42" s="419">
        <v>101.7</v>
      </c>
      <c r="D42" s="419">
        <v>107.2</v>
      </c>
      <c r="E42" s="423">
        <v>5.4</v>
      </c>
      <c r="F42" s="419">
        <v>99.3</v>
      </c>
      <c r="G42" s="426">
        <v>104.3</v>
      </c>
      <c r="H42" s="425"/>
    </row>
    <row r="43" spans="1:8" ht="15" customHeight="1">
      <c r="A43" s="364"/>
      <c r="B43" s="441" t="s">
        <v>65</v>
      </c>
      <c r="C43" s="419">
        <v>126.2</v>
      </c>
      <c r="D43" s="419">
        <v>126.2</v>
      </c>
      <c r="E43" s="427">
        <v>0</v>
      </c>
      <c r="F43" s="419">
        <v>126.2</v>
      </c>
      <c r="G43" s="426">
        <v>126.2</v>
      </c>
      <c r="H43" s="425"/>
    </row>
    <row r="44" spans="1:8" ht="15" customHeight="1">
      <c r="A44" s="364"/>
      <c r="B44" s="441" t="s">
        <v>66</v>
      </c>
      <c r="C44" s="419">
        <v>103.8</v>
      </c>
      <c r="D44" s="419">
        <v>105.1</v>
      </c>
      <c r="E44" s="423">
        <v>1.2</v>
      </c>
      <c r="F44" s="419">
        <v>105.5</v>
      </c>
      <c r="G44" s="426">
        <v>107.3</v>
      </c>
      <c r="H44" s="425"/>
    </row>
    <row r="45" spans="1:8" ht="15" customHeight="1">
      <c r="A45" s="364"/>
      <c r="B45" s="205"/>
      <c r="C45" s="419"/>
      <c r="D45" s="419"/>
      <c r="E45" s="427"/>
      <c r="F45" s="419"/>
      <c r="G45" s="426"/>
      <c r="H45" s="425"/>
    </row>
    <row r="46" spans="1:8" ht="15" customHeight="1">
      <c r="A46" s="528" t="s">
        <v>67</v>
      </c>
      <c r="B46" s="509"/>
      <c r="C46" s="419"/>
      <c r="D46" s="419"/>
      <c r="E46" s="427"/>
      <c r="F46" s="419"/>
      <c r="G46" s="426"/>
      <c r="H46" s="425"/>
    </row>
    <row r="47" spans="1:8" ht="15" customHeight="1">
      <c r="A47" s="364"/>
      <c r="B47" s="441" t="s">
        <v>68</v>
      </c>
      <c r="C47" s="419">
        <v>97.7</v>
      </c>
      <c r="D47" s="419">
        <v>97.9</v>
      </c>
      <c r="E47" s="423">
        <v>0.2</v>
      </c>
      <c r="F47" s="419">
        <v>99.6</v>
      </c>
      <c r="G47" s="426">
        <v>99.5</v>
      </c>
      <c r="H47" s="425"/>
    </row>
    <row r="48" spans="1:8" ht="15" customHeight="1">
      <c r="A48" s="364"/>
      <c r="B48" s="441" t="s">
        <v>69</v>
      </c>
      <c r="C48" s="419">
        <v>100.6</v>
      </c>
      <c r="D48" s="419">
        <v>100.9</v>
      </c>
      <c r="E48" s="427">
        <v>0.3</v>
      </c>
      <c r="F48" s="419">
        <v>99.7</v>
      </c>
      <c r="G48" s="426">
        <v>100.1</v>
      </c>
      <c r="H48" s="425"/>
    </row>
    <row r="49" spans="1:8" ht="15" customHeight="1">
      <c r="A49" s="364"/>
      <c r="B49" s="441" t="s">
        <v>70</v>
      </c>
      <c r="C49" s="508">
        <v>100.5</v>
      </c>
      <c r="D49" s="508">
        <v>100.9</v>
      </c>
      <c r="E49" s="529">
        <v>0.4</v>
      </c>
      <c r="F49" s="508">
        <v>99.7</v>
      </c>
      <c r="G49" s="527">
        <v>100.2</v>
      </c>
      <c r="H49" s="425"/>
    </row>
    <row r="50" spans="1:8" ht="15" customHeight="1">
      <c r="A50" s="364"/>
      <c r="B50" s="441" t="s">
        <v>69</v>
      </c>
      <c r="C50" s="508"/>
      <c r="D50" s="508"/>
      <c r="E50" s="529"/>
      <c r="F50" s="508"/>
      <c r="G50" s="527"/>
      <c r="H50" s="425"/>
    </row>
    <row r="51" spans="1:8" ht="5.25" customHeight="1" thickBot="1">
      <c r="A51" s="366"/>
      <c r="B51" s="214"/>
      <c r="C51" s="147"/>
      <c r="D51" s="147"/>
      <c r="E51" s="147"/>
      <c r="F51" s="147"/>
      <c r="G51" s="215"/>
      <c r="H51" s="425"/>
    </row>
    <row r="52" spans="1:8" ht="15" customHeight="1">
      <c r="B52" s="181"/>
      <c r="C52" s="181"/>
      <c r="D52" s="181"/>
      <c r="E52" s="181"/>
      <c r="F52" s="181"/>
      <c r="G52" s="367" t="s">
        <v>87</v>
      </c>
      <c r="H52" s="181"/>
    </row>
    <row r="53" spans="1:8" ht="15" customHeight="1">
      <c r="B53" s="17"/>
      <c r="C53" s="181"/>
      <c r="D53" s="181"/>
      <c r="E53" s="181"/>
      <c r="F53" s="181"/>
      <c r="G53" s="4" t="s">
        <v>88</v>
      </c>
      <c r="H53" s="181"/>
    </row>
  </sheetData>
  <sheetProtection selectLockedCells="1" selectUnlockedCells="1"/>
  <mergeCells count="17">
    <mergeCell ref="A7:B7"/>
    <mergeCell ref="A18:B18"/>
    <mergeCell ref="G49:G50"/>
    <mergeCell ref="A23:B23"/>
    <mergeCell ref="A28:B28"/>
    <mergeCell ref="A33:B33"/>
    <mergeCell ref="A39:B39"/>
    <mergeCell ref="A46:B46"/>
    <mergeCell ref="D49:D50"/>
    <mergeCell ref="E49:E50"/>
    <mergeCell ref="F49:F50"/>
    <mergeCell ref="C49:C50"/>
    <mergeCell ref="A1:E1"/>
    <mergeCell ref="A2:E2"/>
    <mergeCell ref="A3:B5"/>
    <mergeCell ref="A6:B6"/>
    <mergeCell ref="F3:G3"/>
  </mergeCells>
  <phoneticPr fontId="29"/>
  <printOptions horizontalCentered="1"/>
  <pageMargins left="0.59055118110236227" right="0.59055118110236227" top="0.59055118110236227" bottom="0.59055118110236227" header="0.39370078740157483" footer="0.39370078740157483"/>
  <pageSetup paperSize="9" firstPageNumber="175" orientation="portrait" useFirstPageNumber="1" verticalDpi="300" r:id="rId1"/>
  <headerFooter scaleWithDoc="0" alignWithMargins="0">
    <oddHeader>&amp;R&amp;"ＭＳ 明朝,標準"&amp;10物価・消費及び金融</oddHeader>
    <oddFooter>&amp;C&amp;"ＭＳ 明朝,標準"&amp;12&amp;A</oddFooter>
  </headerFooter>
</worksheet>
</file>

<file path=xl/worksheets/sheet5.xml><?xml version="1.0" encoding="utf-8"?>
<worksheet xmlns="http://schemas.openxmlformats.org/spreadsheetml/2006/main" xmlns:r="http://schemas.openxmlformats.org/officeDocument/2006/relationships">
  <dimension ref="A1:N47"/>
  <sheetViews>
    <sheetView view="pageBreakPreview" zoomScaleNormal="100" zoomScaleSheetLayoutView="100" workbookViewId="0">
      <selection activeCell="J39" sqref="J39:K39"/>
    </sheetView>
  </sheetViews>
  <sheetFormatPr defaultRowHeight="20.100000000000001" customHeight="1"/>
  <cols>
    <col min="1" max="1" width="1.875" style="17" customWidth="1"/>
    <col min="2" max="2" width="15.625" style="17" customWidth="1"/>
    <col min="3" max="3" width="7.375" style="17" customWidth="1"/>
    <col min="4" max="4" width="7.5" style="17" customWidth="1"/>
    <col min="5" max="5" width="7.375" style="17" customWidth="1"/>
    <col min="6" max="6" width="7.625" style="17" customWidth="1"/>
    <col min="7" max="7" width="7.375" style="17" customWidth="1"/>
    <col min="8" max="8" width="7.625" style="17" customWidth="1"/>
    <col min="9" max="9" width="6.875" style="17" customWidth="1"/>
    <col min="10" max="10" width="7.25" style="17" customWidth="1"/>
    <col min="11" max="11" width="7.375" style="17" customWidth="1"/>
    <col min="12" max="12" width="8.5" style="17" customWidth="1"/>
    <col min="13" max="16384" width="9" style="17"/>
  </cols>
  <sheetData>
    <row r="1" spans="1:12" ht="5.0999999999999996" customHeight="1">
      <c r="L1" s="4"/>
    </row>
    <row r="2" spans="1:12" ht="15" customHeight="1" thickBot="1">
      <c r="A2" s="17" t="s">
        <v>292</v>
      </c>
      <c r="H2" s="547" t="s">
        <v>263</v>
      </c>
      <c r="I2" s="547"/>
      <c r="J2" s="547"/>
      <c r="K2" s="547"/>
      <c r="L2" s="547"/>
    </row>
    <row r="3" spans="1:12" ht="24.95" customHeight="1" thickBot="1">
      <c r="A3" s="493" t="s">
        <v>89</v>
      </c>
      <c r="B3" s="494"/>
      <c r="C3" s="535" t="s">
        <v>375</v>
      </c>
      <c r="D3" s="536"/>
      <c r="E3" s="535" t="s">
        <v>278</v>
      </c>
      <c r="F3" s="536"/>
      <c r="G3" s="535" t="s">
        <v>376</v>
      </c>
      <c r="H3" s="536"/>
      <c r="I3" s="535" t="s">
        <v>314</v>
      </c>
      <c r="J3" s="536"/>
      <c r="K3" s="548" t="s">
        <v>315</v>
      </c>
      <c r="L3" s="549"/>
    </row>
    <row r="4" spans="1:12" ht="24.95" customHeight="1" thickBot="1">
      <c r="A4" s="495"/>
      <c r="B4" s="496"/>
      <c r="C4" s="530" t="s">
        <v>90</v>
      </c>
      <c r="D4" s="12" t="s">
        <v>74</v>
      </c>
      <c r="E4" s="530" t="s">
        <v>90</v>
      </c>
      <c r="F4" s="12" t="s">
        <v>74</v>
      </c>
      <c r="G4" s="530" t="s">
        <v>90</v>
      </c>
      <c r="H4" s="12" t="s">
        <v>74</v>
      </c>
      <c r="I4" s="530" t="s">
        <v>90</v>
      </c>
      <c r="J4" s="12" t="s">
        <v>74</v>
      </c>
      <c r="K4" s="530" t="s">
        <v>90</v>
      </c>
      <c r="L4" s="216" t="s">
        <v>74</v>
      </c>
    </row>
    <row r="5" spans="1:12" ht="24.95" customHeight="1">
      <c r="A5" s="495"/>
      <c r="B5" s="496"/>
      <c r="C5" s="530"/>
      <c r="D5" s="201" t="s">
        <v>267</v>
      </c>
      <c r="E5" s="530"/>
      <c r="F5" s="201" t="s">
        <v>267</v>
      </c>
      <c r="G5" s="530"/>
      <c r="H5" s="201" t="s">
        <v>267</v>
      </c>
      <c r="I5" s="530"/>
      <c r="J5" s="201" t="s">
        <v>267</v>
      </c>
      <c r="K5" s="530"/>
      <c r="L5" s="445" t="s">
        <v>267</v>
      </c>
    </row>
    <row r="6" spans="1:12" ht="5.25" customHeight="1">
      <c r="A6" s="186"/>
      <c r="B6" s="425"/>
      <c r="C6" s="12"/>
      <c r="D6" s="439"/>
      <c r="E6" s="439"/>
      <c r="F6" s="439"/>
      <c r="G6" s="32"/>
      <c r="H6" s="32"/>
      <c r="I6" s="439"/>
      <c r="J6" s="439"/>
      <c r="K6" s="32"/>
      <c r="L6" s="217"/>
    </row>
    <row r="7" spans="1:12" ht="20.100000000000001" customHeight="1">
      <c r="A7" s="533" t="s">
        <v>91</v>
      </c>
      <c r="B7" s="534"/>
      <c r="C7" s="171">
        <v>100.8</v>
      </c>
      <c r="D7" s="172">
        <v>-0.8</v>
      </c>
      <c r="E7" s="171">
        <v>100</v>
      </c>
      <c r="F7" s="145">
        <v>-0.8</v>
      </c>
      <c r="G7" s="171">
        <v>99.9</v>
      </c>
      <c r="H7" s="145">
        <v>-0.1</v>
      </c>
      <c r="I7" s="171">
        <v>99.6</v>
      </c>
      <c r="J7" s="145">
        <f t="shared" ref="J7:L14" si="0">(I7-G7)/G7*100</f>
        <v>-0.30030030030031168</v>
      </c>
      <c r="K7" s="171">
        <v>100</v>
      </c>
      <c r="L7" s="218">
        <f t="shared" si="0"/>
        <v>0.4016064257028169</v>
      </c>
    </row>
    <row r="8" spans="1:12" ht="20.100000000000001" customHeight="1">
      <c r="A8" s="186"/>
      <c r="B8" s="432" t="s">
        <v>92</v>
      </c>
      <c r="C8" s="170">
        <v>100</v>
      </c>
      <c r="D8" s="173">
        <v>1.2</v>
      </c>
      <c r="E8" s="170">
        <v>100</v>
      </c>
      <c r="F8" s="423">
        <v>0</v>
      </c>
      <c r="G8" s="170">
        <v>99.6</v>
      </c>
      <c r="H8" s="423">
        <v>-0.4</v>
      </c>
      <c r="I8" s="170">
        <v>99</v>
      </c>
      <c r="J8" s="145">
        <v>-0.5</v>
      </c>
      <c r="K8" s="171">
        <v>99.6</v>
      </c>
      <c r="L8" s="218">
        <f t="shared" si="0"/>
        <v>0.6060606060606003</v>
      </c>
    </row>
    <row r="9" spans="1:12" ht="20.100000000000001" customHeight="1">
      <c r="A9" s="186"/>
      <c r="B9" s="432" t="s">
        <v>93</v>
      </c>
      <c r="C9" s="170">
        <v>100</v>
      </c>
      <c r="D9" s="174">
        <v>-0.7</v>
      </c>
      <c r="E9" s="170">
        <v>100</v>
      </c>
      <c r="F9" s="423">
        <v>0</v>
      </c>
      <c r="G9" s="170">
        <v>99.6</v>
      </c>
      <c r="H9" s="423">
        <v>-0.4</v>
      </c>
      <c r="I9" s="170">
        <v>99.6</v>
      </c>
      <c r="J9" s="145">
        <f t="shared" si="0"/>
        <v>0</v>
      </c>
      <c r="K9" s="171">
        <v>99.5</v>
      </c>
      <c r="L9" s="218">
        <f t="shared" si="0"/>
        <v>-0.10040160642569709</v>
      </c>
    </row>
    <row r="10" spans="1:12" ht="20.100000000000001" customHeight="1">
      <c r="A10" s="186"/>
      <c r="B10" s="432" t="s">
        <v>94</v>
      </c>
      <c r="C10" s="170">
        <v>101.5</v>
      </c>
      <c r="D10" s="174">
        <v>-1.7</v>
      </c>
      <c r="E10" s="170">
        <v>100</v>
      </c>
      <c r="F10" s="423">
        <v>-1.5</v>
      </c>
      <c r="G10" s="170">
        <v>102.1</v>
      </c>
      <c r="H10" s="423">
        <v>2.1</v>
      </c>
      <c r="I10" s="170">
        <v>103.1</v>
      </c>
      <c r="J10" s="145">
        <f t="shared" si="0"/>
        <v>0.97943192948090119</v>
      </c>
      <c r="K10" s="171">
        <v>105</v>
      </c>
      <c r="L10" s="218">
        <f t="shared" si="0"/>
        <v>1.8428709990300736</v>
      </c>
    </row>
    <row r="11" spans="1:12" ht="20.100000000000001" customHeight="1">
      <c r="A11" s="186"/>
      <c r="B11" s="432" t="s">
        <v>95</v>
      </c>
      <c r="C11" s="170">
        <v>103.8</v>
      </c>
      <c r="D11" s="219">
        <v>-1.1000000000000001</v>
      </c>
      <c r="E11" s="170">
        <v>100</v>
      </c>
      <c r="F11" s="220">
        <v>-3.6</v>
      </c>
      <c r="G11" s="170">
        <v>96.9</v>
      </c>
      <c r="H11" s="423">
        <v>-3.1</v>
      </c>
      <c r="I11" s="170">
        <v>94.9</v>
      </c>
      <c r="J11" s="145">
        <f>(I11-G11)/G11*100</f>
        <v>-2.0639834881320951</v>
      </c>
      <c r="K11" s="171">
        <v>93.2</v>
      </c>
      <c r="L11" s="218">
        <f>(K11-I11)/I11*100</f>
        <v>-1.7913593256059037</v>
      </c>
    </row>
    <row r="12" spans="1:12" ht="20.100000000000001" customHeight="1">
      <c r="A12" s="186"/>
      <c r="B12" s="432" t="s">
        <v>96</v>
      </c>
      <c r="C12" s="170">
        <v>100.6</v>
      </c>
      <c r="D12" s="174">
        <v>-2.6</v>
      </c>
      <c r="E12" s="170">
        <v>100</v>
      </c>
      <c r="F12" s="423">
        <v>-0.6</v>
      </c>
      <c r="G12" s="170">
        <v>100.2</v>
      </c>
      <c r="H12" s="423">
        <v>0.2</v>
      </c>
      <c r="I12" s="170">
        <v>100.9</v>
      </c>
      <c r="J12" s="145">
        <v>0.6</v>
      </c>
      <c r="K12" s="171">
        <v>100.7</v>
      </c>
      <c r="L12" s="218">
        <f>(K12-I12)/I12*100</f>
        <v>-0.19821605550049837</v>
      </c>
    </row>
    <row r="13" spans="1:12" ht="20.100000000000001" customHeight="1">
      <c r="A13" s="186"/>
      <c r="B13" s="432" t="s">
        <v>97</v>
      </c>
      <c r="C13" s="170">
        <v>101.6</v>
      </c>
      <c r="D13" s="174">
        <v>-0.6</v>
      </c>
      <c r="E13" s="170">
        <v>100</v>
      </c>
      <c r="F13" s="423">
        <v>-1.6</v>
      </c>
      <c r="G13" s="170">
        <v>99.3</v>
      </c>
      <c r="H13" s="423">
        <v>-0.7</v>
      </c>
      <c r="I13" s="170">
        <v>98.6</v>
      </c>
      <c r="J13" s="145">
        <f t="shared" si="0"/>
        <v>-0.70493454179255066</v>
      </c>
      <c r="K13" s="171">
        <v>98.8</v>
      </c>
      <c r="L13" s="218">
        <f t="shared" si="0"/>
        <v>0.202839756592295</v>
      </c>
    </row>
    <row r="14" spans="1:12" ht="20.100000000000001" customHeight="1">
      <c r="A14" s="186"/>
      <c r="B14" s="432" t="s">
        <v>98</v>
      </c>
      <c r="C14" s="170">
        <v>98.8</v>
      </c>
      <c r="D14" s="174">
        <v>-4.3</v>
      </c>
      <c r="E14" s="170">
        <v>100</v>
      </c>
      <c r="F14" s="423">
        <v>1.2</v>
      </c>
      <c r="G14" s="170">
        <v>101.8</v>
      </c>
      <c r="H14" s="423">
        <v>1.8</v>
      </c>
      <c r="I14" s="170">
        <v>101.7</v>
      </c>
      <c r="J14" s="145">
        <v>0</v>
      </c>
      <c r="K14" s="171">
        <v>103.2</v>
      </c>
      <c r="L14" s="218">
        <f t="shared" si="0"/>
        <v>1.4749262536873156</v>
      </c>
    </row>
    <row r="15" spans="1:12" ht="20.100000000000001" customHeight="1">
      <c r="A15" s="186"/>
      <c r="B15" s="432" t="s">
        <v>99</v>
      </c>
      <c r="C15" s="170">
        <v>118.8</v>
      </c>
      <c r="D15" s="174">
        <v>1.4</v>
      </c>
      <c r="E15" s="170">
        <v>100</v>
      </c>
      <c r="F15" s="175">
        <v>-15.8</v>
      </c>
      <c r="G15" s="170">
        <v>96.8</v>
      </c>
      <c r="H15" s="220">
        <v>-3.3</v>
      </c>
      <c r="I15" s="170">
        <v>96.8</v>
      </c>
      <c r="J15" s="145">
        <v>0.1</v>
      </c>
      <c r="K15" s="171">
        <v>96.9</v>
      </c>
      <c r="L15" s="218">
        <f>(K15-I15)/I15*100</f>
        <v>0.10330578512397574</v>
      </c>
    </row>
    <row r="16" spans="1:12" ht="20.100000000000001" customHeight="1">
      <c r="A16" s="186"/>
      <c r="B16" s="432" t="s">
        <v>100</v>
      </c>
      <c r="C16" s="170">
        <v>101</v>
      </c>
      <c r="D16" s="174">
        <v>-1.4</v>
      </c>
      <c r="E16" s="170">
        <v>100</v>
      </c>
      <c r="F16" s="423">
        <v>-1</v>
      </c>
      <c r="G16" s="170">
        <v>97.6</v>
      </c>
      <c r="H16" s="423">
        <v>-2.4</v>
      </c>
      <c r="I16" s="170">
        <v>96.3</v>
      </c>
      <c r="J16" s="145">
        <f>(I16-G16)/G16*100</f>
        <v>-1.3319672131147513</v>
      </c>
      <c r="K16" s="171">
        <v>94.9</v>
      </c>
      <c r="L16" s="218">
        <f>(K16-I16)/I16*100</f>
        <v>-1.453790238836959</v>
      </c>
    </row>
    <row r="17" spans="1:14" ht="20.100000000000001" customHeight="1">
      <c r="A17" s="186"/>
      <c r="B17" s="432" t="s">
        <v>101</v>
      </c>
      <c r="C17" s="170">
        <v>98.3</v>
      </c>
      <c r="D17" s="174">
        <v>-0.1</v>
      </c>
      <c r="E17" s="170">
        <v>100</v>
      </c>
      <c r="F17" s="423">
        <v>1.7</v>
      </c>
      <c r="G17" s="170">
        <v>103.5</v>
      </c>
      <c r="H17" s="423">
        <v>3.5</v>
      </c>
      <c r="I17" s="170">
        <v>103.2</v>
      </c>
      <c r="J17" s="145">
        <f>(I17-G17)/G17*100</f>
        <v>-0.28985507246376541</v>
      </c>
      <c r="K17" s="171">
        <v>104.3</v>
      </c>
      <c r="L17" s="218">
        <f>(K17-I17)/I17*100</f>
        <v>1.0658914728682114</v>
      </c>
    </row>
    <row r="18" spans="1:14" ht="5.25" customHeight="1" thickBot="1">
      <c r="A18" s="221"/>
      <c r="B18" s="222"/>
      <c r="C18" s="147"/>
      <c r="D18" s="147"/>
      <c r="E18" s="147"/>
      <c r="F18" s="147"/>
      <c r="G18" s="147"/>
      <c r="H18" s="147"/>
      <c r="I18" s="147"/>
      <c r="J18" s="147"/>
      <c r="K18" s="147"/>
      <c r="L18" s="215"/>
    </row>
    <row r="19" spans="1:14" ht="15" customHeight="1">
      <c r="L19" s="4" t="s">
        <v>102</v>
      </c>
    </row>
    <row r="20" spans="1:14" ht="15" customHeight="1"/>
    <row r="21" spans="1:14" ht="15" customHeight="1" thickBot="1">
      <c r="A21" s="532" t="s">
        <v>340</v>
      </c>
      <c r="B21" s="532"/>
      <c r="C21" s="532"/>
      <c r="D21" s="532"/>
      <c r="E21" s="532"/>
      <c r="F21" s="532"/>
      <c r="G21" s="532"/>
      <c r="L21" s="4" t="s">
        <v>103</v>
      </c>
    </row>
    <row r="22" spans="1:14" ht="24.95" customHeight="1" thickBot="1">
      <c r="A22" s="493" t="s">
        <v>104</v>
      </c>
      <c r="B22" s="494"/>
      <c r="C22" s="223"/>
      <c r="D22" s="224"/>
      <c r="E22" s="211" t="s">
        <v>105</v>
      </c>
      <c r="F22" s="224"/>
      <c r="G22" s="225"/>
      <c r="H22" s="223"/>
      <c r="I22" s="224"/>
      <c r="J22" s="211" t="s">
        <v>106</v>
      </c>
      <c r="K22" s="224"/>
      <c r="L22" s="226"/>
    </row>
    <row r="23" spans="1:14" ht="24.95" customHeight="1">
      <c r="A23" s="495"/>
      <c r="B23" s="496"/>
      <c r="C23" s="530" t="s">
        <v>377</v>
      </c>
      <c r="D23" s="530"/>
      <c r="E23" s="531" t="s">
        <v>378</v>
      </c>
      <c r="F23" s="531"/>
      <c r="G23" s="105" t="s">
        <v>107</v>
      </c>
      <c r="H23" s="530" t="s">
        <v>379</v>
      </c>
      <c r="I23" s="530"/>
      <c r="J23" s="531" t="s">
        <v>378</v>
      </c>
      <c r="K23" s="531"/>
      <c r="L23" s="227" t="s">
        <v>107</v>
      </c>
    </row>
    <row r="24" spans="1:14" ht="5.25" customHeight="1">
      <c r="A24" s="228"/>
      <c r="B24" s="439"/>
      <c r="C24" s="12"/>
      <c r="D24" s="439"/>
      <c r="E24" s="439"/>
      <c r="F24" s="439"/>
      <c r="G24" s="229"/>
      <c r="H24" s="439"/>
      <c r="I24" s="439"/>
      <c r="J24" s="439"/>
      <c r="K24" s="439"/>
      <c r="L24" s="230"/>
    </row>
    <row r="25" spans="1:14" ht="20.100000000000001" customHeight="1">
      <c r="A25" s="186"/>
      <c r="B25" s="432" t="s">
        <v>108</v>
      </c>
      <c r="C25" s="543">
        <v>164</v>
      </c>
      <c r="D25" s="544"/>
      <c r="E25" s="545">
        <v>161</v>
      </c>
      <c r="F25" s="546"/>
      <c r="G25" s="22">
        <v>0</v>
      </c>
      <c r="H25" s="537">
        <v>269</v>
      </c>
      <c r="I25" s="537"/>
      <c r="J25" s="537">
        <v>265</v>
      </c>
      <c r="K25" s="537"/>
      <c r="L25" s="82">
        <v>0</v>
      </c>
    </row>
    <row r="26" spans="1:14" ht="20.100000000000001" customHeight="1">
      <c r="A26" s="186"/>
      <c r="B26" s="432" t="s">
        <v>109</v>
      </c>
      <c r="C26" s="538">
        <v>3.05</v>
      </c>
      <c r="D26" s="539"/>
      <c r="E26" s="540">
        <v>3.34</v>
      </c>
      <c r="F26" s="541"/>
      <c r="G26" s="22">
        <v>0</v>
      </c>
      <c r="H26" s="542">
        <v>3.27</v>
      </c>
      <c r="I26" s="542"/>
      <c r="J26" s="542">
        <v>3.22</v>
      </c>
      <c r="K26" s="542"/>
      <c r="L26" s="82">
        <v>0</v>
      </c>
    </row>
    <row r="27" spans="1:14" ht="20.100000000000001" customHeight="1">
      <c r="A27" s="186"/>
      <c r="B27" s="432" t="s">
        <v>110</v>
      </c>
      <c r="C27" s="538">
        <v>1.1299999999999999</v>
      </c>
      <c r="D27" s="539"/>
      <c r="E27" s="540">
        <v>1.33</v>
      </c>
      <c r="F27" s="541"/>
      <c r="G27" s="22">
        <v>0</v>
      </c>
      <c r="H27" s="542">
        <v>1.32</v>
      </c>
      <c r="I27" s="542"/>
      <c r="J27" s="542">
        <v>1.37</v>
      </c>
      <c r="K27" s="542"/>
      <c r="L27" s="82">
        <v>0</v>
      </c>
    </row>
    <row r="28" spans="1:14" ht="20.100000000000001" customHeight="1">
      <c r="A28" s="186"/>
      <c r="B28" s="152" t="s">
        <v>111</v>
      </c>
      <c r="C28" s="560">
        <v>58.3</v>
      </c>
      <c r="D28" s="561"/>
      <c r="E28" s="508">
        <v>55.8</v>
      </c>
      <c r="F28" s="562"/>
      <c r="G28" s="22">
        <v>0</v>
      </c>
      <c r="H28" s="559">
        <v>54</v>
      </c>
      <c r="I28" s="559"/>
      <c r="J28" s="559">
        <v>54.2</v>
      </c>
      <c r="K28" s="559"/>
      <c r="L28" s="82">
        <v>0</v>
      </c>
    </row>
    <row r="29" spans="1:14" ht="20.100000000000001" customHeight="1">
      <c r="A29" s="186"/>
      <c r="B29" s="432"/>
      <c r="C29" s="550"/>
      <c r="D29" s="551"/>
      <c r="E29" s="554"/>
      <c r="F29" s="555"/>
      <c r="G29" s="23"/>
      <c r="H29" s="552"/>
      <c r="I29" s="552"/>
      <c r="J29" s="552"/>
      <c r="K29" s="552"/>
      <c r="L29" s="83"/>
    </row>
    <row r="30" spans="1:14" ht="20.100000000000001" customHeight="1">
      <c r="A30" s="186"/>
      <c r="B30" s="431" t="s">
        <v>112</v>
      </c>
      <c r="C30" s="556">
        <v>227981</v>
      </c>
      <c r="D30" s="557"/>
      <c r="E30" s="553">
        <v>239654</v>
      </c>
      <c r="F30" s="558"/>
      <c r="G30" s="20">
        <f>ROUND(E30/C30,5)*100-100</f>
        <v>5.1199999999999903</v>
      </c>
      <c r="H30" s="553">
        <v>223185</v>
      </c>
      <c r="I30" s="553"/>
      <c r="J30" s="553">
        <v>220972</v>
      </c>
      <c r="K30" s="553"/>
      <c r="L30" s="84">
        <f>ROUND(J30/H30,5)*100-100</f>
        <v>-0.99200000000000443</v>
      </c>
    </row>
    <row r="31" spans="1:14" ht="20.100000000000001" customHeight="1">
      <c r="A31" s="186"/>
      <c r="B31" s="432" t="s">
        <v>113</v>
      </c>
      <c r="C31" s="565">
        <v>55499</v>
      </c>
      <c r="D31" s="566"/>
      <c r="E31" s="563">
        <v>57278</v>
      </c>
      <c r="F31" s="564"/>
      <c r="G31" s="21">
        <f>ROUND(E31/C31,5)*100-100</f>
        <v>3.2049999999999841</v>
      </c>
      <c r="H31" s="563">
        <v>55679</v>
      </c>
      <c r="I31" s="563"/>
      <c r="J31" s="563">
        <v>55760</v>
      </c>
      <c r="K31" s="563"/>
      <c r="L31" s="85">
        <f t="shared" ref="L31:L42" si="1">ROUND(J31/H31,5)*100-100</f>
        <v>0.14499999999999602</v>
      </c>
      <c r="N31" s="368"/>
    </row>
    <row r="32" spans="1:14" ht="20.100000000000001" customHeight="1">
      <c r="A32" s="186"/>
      <c r="B32" s="432" t="s">
        <v>114</v>
      </c>
      <c r="C32" s="565">
        <v>23731</v>
      </c>
      <c r="D32" s="566"/>
      <c r="E32" s="563">
        <v>23557</v>
      </c>
      <c r="F32" s="564"/>
      <c r="G32" s="21">
        <f t="shared" ref="G32:G42" si="2">ROUND(E32/C32,5)*100-100</f>
        <v>-0.73299999999998988</v>
      </c>
      <c r="H32" s="563">
        <v>18771</v>
      </c>
      <c r="I32" s="563"/>
      <c r="J32" s="563">
        <v>22957</v>
      </c>
      <c r="K32" s="563"/>
      <c r="L32" s="85">
        <f t="shared" si="1"/>
        <v>22.300000000000011</v>
      </c>
      <c r="N32" s="368"/>
    </row>
    <row r="33" spans="1:14" ht="20.100000000000001" customHeight="1">
      <c r="A33" s="186"/>
      <c r="B33" s="432" t="s">
        <v>94</v>
      </c>
      <c r="C33" s="565">
        <v>19756</v>
      </c>
      <c r="D33" s="566"/>
      <c r="E33" s="563">
        <v>20499</v>
      </c>
      <c r="F33" s="564"/>
      <c r="G33" s="21">
        <f t="shared" si="2"/>
        <v>3.7609999999999957</v>
      </c>
      <c r="H33" s="563">
        <v>19341</v>
      </c>
      <c r="I33" s="563"/>
      <c r="J33" s="563">
        <v>19431</v>
      </c>
      <c r="K33" s="563"/>
      <c r="L33" s="85">
        <f t="shared" si="1"/>
        <v>0.46500000000000341</v>
      </c>
      <c r="N33" s="231"/>
    </row>
    <row r="34" spans="1:14" ht="20.100000000000001" customHeight="1">
      <c r="A34" s="186"/>
      <c r="B34" s="432" t="s">
        <v>95</v>
      </c>
      <c r="C34" s="565">
        <v>7353</v>
      </c>
      <c r="D34" s="566"/>
      <c r="E34" s="563">
        <v>7335</v>
      </c>
      <c r="F34" s="564"/>
      <c r="G34" s="21">
        <f t="shared" si="2"/>
        <v>-0.24499999999999034</v>
      </c>
      <c r="H34" s="563">
        <v>7927</v>
      </c>
      <c r="I34" s="563"/>
      <c r="J34" s="563">
        <v>7470</v>
      </c>
      <c r="K34" s="563"/>
      <c r="L34" s="85">
        <f t="shared" si="1"/>
        <v>-5.7650000000000006</v>
      </c>
      <c r="N34" s="231"/>
    </row>
    <row r="35" spans="1:14" ht="20.100000000000001" customHeight="1">
      <c r="A35" s="186"/>
      <c r="B35" s="432" t="s">
        <v>115</v>
      </c>
      <c r="C35" s="565">
        <v>6856</v>
      </c>
      <c r="D35" s="566"/>
      <c r="E35" s="563">
        <v>7398</v>
      </c>
      <c r="F35" s="564"/>
      <c r="G35" s="21">
        <f t="shared" si="2"/>
        <v>7.9050000000000011</v>
      </c>
      <c r="H35" s="563">
        <v>6455</v>
      </c>
      <c r="I35" s="563"/>
      <c r="J35" s="563">
        <v>6124</v>
      </c>
      <c r="K35" s="563"/>
      <c r="L35" s="85">
        <f t="shared" si="1"/>
        <v>-5.1280000000000001</v>
      </c>
      <c r="N35" s="231"/>
    </row>
    <row r="36" spans="1:14" ht="20.100000000000001" customHeight="1">
      <c r="A36" s="186"/>
      <c r="B36" s="432" t="s">
        <v>116</v>
      </c>
      <c r="C36" s="565">
        <v>9948</v>
      </c>
      <c r="D36" s="566"/>
      <c r="E36" s="563">
        <v>9281</v>
      </c>
      <c r="F36" s="564"/>
      <c r="G36" s="21">
        <f t="shared" si="2"/>
        <v>-6.7050000000000125</v>
      </c>
      <c r="H36" s="563">
        <v>9863</v>
      </c>
      <c r="I36" s="563"/>
      <c r="J36" s="563">
        <v>9821</v>
      </c>
      <c r="K36" s="563"/>
      <c r="L36" s="85">
        <f t="shared" si="1"/>
        <v>-0.42600000000000193</v>
      </c>
      <c r="N36" s="232"/>
    </row>
    <row r="37" spans="1:14" ht="20.100000000000001" customHeight="1">
      <c r="A37" s="186"/>
      <c r="B37" s="432" t="s">
        <v>98</v>
      </c>
      <c r="C37" s="565">
        <v>27855</v>
      </c>
      <c r="D37" s="566"/>
      <c r="E37" s="563">
        <v>33976</v>
      </c>
      <c r="F37" s="564"/>
      <c r="G37" s="21">
        <f t="shared" si="2"/>
        <v>21.974999999999994</v>
      </c>
      <c r="H37" s="563">
        <v>29053</v>
      </c>
      <c r="I37" s="563"/>
      <c r="J37" s="563">
        <v>31614</v>
      </c>
      <c r="K37" s="563"/>
      <c r="L37" s="85">
        <f t="shared" si="1"/>
        <v>8.8149999999999977</v>
      </c>
      <c r="N37" s="232"/>
    </row>
    <row r="38" spans="1:14" ht="20.100000000000001" customHeight="1">
      <c r="A38" s="186"/>
      <c r="B38" s="432" t="s">
        <v>117</v>
      </c>
      <c r="C38" s="565">
        <v>7769</v>
      </c>
      <c r="D38" s="566"/>
      <c r="E38" s="563">
        <v>9714</v>
      </c>
      <c r="F38" s="564"/>
      <c r="G38" s="21">
        <f t="shared" si="2"/>
        <v>25.035000000000011</v>
      </c>
      <c r="H38" s="563">
        <v>8129</v>
      </c>
      <c r="I38" s="563"/>
      <c r="J38" s="563">
        <v>8625</v>
      </c>
      <c r="K38" s="563"/>
      <c r="L38" s="85">
        <f t="shared" si="1"/>
        <v>6.1020000000000039</v>
      </c>
      <c r="N38" s="231"/>
    </row>
    <row r="39" spans="1:14" ht="20.100000000000001" customHeight="1">
      <c r="A39" s="186"/>
      <c r="B39" s="432" t="s">
        <v>100</v>
      </c>
      <c r="C39" s="565">
        <v>19324</v>
      </c>
      <c r="D39" s="566"/>
      <c r="E39" s="563">
        <v>20199</v>
      </c>
      <c r="F39" s="564"/>
      <c r="G39" s="21">
        <f t="shared" si="2"/>
        <v>4.5279999999999916</v>
      </c>
      <c r="H39" s="563">
        <v>17756</v>
      </c>
      <c r="I39" s="563"/>
      <c r="J39" s="563">
        <v>17957</v>
      </c>
      <c r="K39" s="563"/>
      <c r="L39" s="85">
        <f t="shared" si="1"/>
        <v>1.132000000000005</v>
      </c>
      <c r="N39" s="233"/>
    </row>
    <row r="40" spans="1:14" ht="20.100000000000001" customHeight="1">
      <c r="A40" s="186"/>
      <c r="B40" s="432" t="s">
        <v>118</v>
      </c>
      <c r="C40" s="565">
        <v>49890</v>
      </c>
      <c r="D40" s="566"/>
      <c r="E40" s="563">
        <v>50418</v>
      </c>
      <c r="F40" s="564"/>
      <c r="G40" s="21">
        <f t="shared" si="2"/>
        <v>1.0580000000000069</v>
      </c>
      <c r="H40" s="563">
        <v>50210</v>
      </c>
      <c r="I40" s="563"/>
      <c r="J40" s="563">
        <v>41214</v>
      </c>
      <c r="K40" s="563"/>
      <c r="L40" s="85">
        <f t="shared" si="1"/>
        <v>-17.917000000000002</v>
      </c>
    </row>
    <row r="41" spans="1:14" ht="20.100000000000001" customHeight="1">
      <c r="A41" s="186"/>
      <c r="B41" s="234"/>
      <c r="C41" s="24"/>
      <c r="D41" s="25"/>
      <c r="E41" s="25"/>
      <c r="F41" s="25"/>
      <c r="G41" s="21"/>
      <c r="H41" s="26"/>
      <c r="I41" s="26"/>
      <c r="J41" s="26"/>
      <c r="K41" s="26"/>
      <c r="L41" s="85"/>
    </row>
    <row r="42" spans="1:14" s="237" customFormat="1" ht="20.100000000000001" customHeight="1" thickBot="1">
      <c r="A42" s="235"/>
      <c r="B42" s="236" t="s">
        <v>119</v>
      </c>
      <c r="C42" s="568">
        <v>24.3</v>
      </c>
      <c r="D42" s="569"/>
      <c r="E42" s="570">
        <v>23.9</v>
      </c>
      <c r="F42" s="571"/>
      <c r="G42" s="86">
        <f t="shared" si="2"/>
        <v>-1.6460000000000008</v>
      </c>
      <c r="H42" s="567">
        <v>24.9</v>
      </c>
      <c r="I42" s="567"/>
      <c r="J42" s="567">
        <v>25.2</v>
      </c>
      <c r="K42" s="567"/>
      <c r="L42" s="87">
        <f t="shared" si="1"/>
        <v>1.2049999999999841</v>
      </c>
    </row>
    <row r="43" spans="1:14" ht="15" customHeight="1">
      <c r="A43" s="450" t="s">
        <v>381</v>
      </c>
      <c r="B43" s="224"/>
      <c r="C43" s="224"/>
      <c r="D43" s="224"/>
      <c r="E43" s="224"/>
      <c r="F43" s="224"/>
      <c r="G43" s="224"/>
      <c r="L43" s="279" t="s">
        <v>380</v>
      </c>
    </row>
    <row r="47" spans="1:14" ht="20.100000000000001" customHeight="1">
      <c r="F47" s="231"/>
    </row>
  </sheetData>
  <sheetProtection selectLockedCells="1" selectUnlockedCells="1"/>
  <mergeCells count="87">
    <mergeCell ref="J37:K37"/>
    <mergeCell ref="C39:D39"/>
    <mergeCell ref="E39:F39"/>
    <mergeCell ref="H39:I39"/>
    <mergeCell ref="C38:D38"/>
    <mergeCell ref="H37:I37"/>
    <mergeCell ref="E37:F37"/>
    <mergeCell ref="C36:D36"/>
    <mergeCell ref="H36:I36"/>
    <mergeCell ref="E36:F36"/>
    <mergeCell ref="J42:K42"/>
    <mergeCell ref="J39:K39"/>
    <mergeCell ref="H40:I40"/>
    <mergeCell ref="J40:K40"/>
    <mergeCell ref="E38:F38"/>
    <mergeCell ref="H38:I38"/>
    <mergeCell ref="C42:D42"/>
    <mergeCell ref="E42:F42"/>
    <mergeCell ref="C40:D40"/>
    <mergeCell ref="E40:F40"/>
    <mergeCell ref="H42:I42"/>
    <mergeCell ref="J38:K38"/>
    <mergeCell ref="C37:D37"/>
    <mergeCell ref="C31:D31"/>
    <mergeCell ref="C32:D32"/>
    <mergeCell ref="E32:F32"/>
    <mergeCell ref="H32:I32"/>
    <mergeCell ref="J36:K36"/>
    <mergeCell ref="C35:D35"/>
    <mergeCell ref="E34:F34"/>
    <mergeCell ref="C34:D34"/>
    <mergeCell ref="C33:D33"/>
    <mergeCell ref="E33:F33"/>
    <mergeCell ref="J31:K31"/>
    <mergeCell ref="H34:I34"/>
    <mergeCell ref="H35:I35"/>
    <mergeCell ref="E35:F35"/>
    <mergeCell ref="J33:K33"/>
    <mergeCell ref="J32:K32"/>
    <mergeCell ref="H33:I33"/>
    <mergeCell ref="J35:K35"/>
    <mergeCell ref="J34:K34"/>
    <mergeCell ref="E31:F31"/>
    <mergeCell ref="H31:I31"/>
    <mergeCell ref="J28:K28"/>
    <mergeCell ref="C27:D27"/>
    <mergeCell ref="E27:F27"/>
    <mergeCell ref="H27:I27"/>
    <mergeCell ref="J27:K27"/>
    <mergeCell ref="C28:D28"/>
    <mergeCell ref="E28:F28"/>
    <mergeCell ref="H28:I28"/>
    <mergeCell ref="C29:D29"/>
    <mergeCell ref="J29:K29"/>
    <mergeCell ref="J30:K30"/>
    <mergeCell ref="E29:F29"/>
    <mergeCell ref="H29:I29"/>
    <mergeCell ref="C30:D30"/>
    <mergeCell ref="E30:F30"/>
    <mergeCell ref="H30:I30"/>
    <mergeCell ref="H2:L2"/>
    <mergeCell ref="J23:K23"/>
    <mergeCell ref="K3:L3"/>
    <mergeCell ref="E4:E5"/>
    <mergeCell ref="G4:G5"/>
    <mergeCell ref="H23:I23"/>
    <mergeCell ref="J25:K25"/>
    <mergeCell ref="I4:I5"/>
    <mergeCell ref="K4:K5"/>
    <mergeCell ref="I3:J3"/>
    <mergeCell ref="C26:D26"/>
    <mergeCell ref="E26:F26"/>
    <mergeCell ref="H26:I26"/>
    <mergeCell ref="J26:K26"/>
    <mergeCell ref="C25:D25"/>
    <mergeCell ref="E25:F25"/>
    <mergeCell ref="H25:I25"/>
    <mergeCell ref="A22:B23"/>
    <mergeCell ref="C23:D23"/>
    <mergeCell ref="E23:F23"/>
    <mergeCell ref="A21:G21"/>
    <mergeCell ref="C4:C5"/>
    <mergeCell ref="A7:B7"/>
    <mergeCell ref="A3:B5"/>
    <mergeCell ref="C3:D3"/>
    <mergeCell ref="E3:F3"/>
    <mergeCell ref="G3:H3"/>
  </mergeCells>
  <phoneticPr fontId="29"/>
  <printOptions horizontalCentered="1"/>
  <pageMargins left="0.59055118110236227" right="0.59055118110236227" top="0.59055118110236227" bottom="0.59055118110236227" header="0.39370078740157483" footer="0.39370078740157483"/>
  <pageSetup paperSize="9" scale="99" firstPageNumber="176" orientation="portrait" useFirstPageNumber="1" horizontalDpi="300" verticalDpi="300" r:id="rId1"/>
  <headerFooter scaleWithDoc="0" alignWithMargins="0">
    <oddHeader>&amp;L&amp;"ＭＳ 明朝,標準"&amp;10物価・消費及び金融</oddHeader>
    <oddFooter>&amp;C&amp;"ＭＳ 明朝,標準"&amp;12&amp;A</oddFooter>
  </headerFooter>
</worksheet>
</file>

<file path=xl/worksheets/sheet6.xml><?xml version="1.0" encoding="utf-8"?>
<worksheet xmlns="http://schemas.openxmlformats.org/spreadsheetml/2006/main" xmlns:r="http://schemas.openxmlformats.org/officeDocument/2006/relationships">
  <dimension ref="A1:M51"/>
  <sheetViews>
    <sheetView view="pageBreakPreview" zoomScaleNormal="100" zoomScaleSheetLayoutView="130" workbookViewId="0">
      <pane ySplit="4" topLeftCell="A5" activePane="bottomLeft" state="frozen"/>
      <selection activeCell="F1" sqref="F1"/>
      <selection pane="bottomLeft" activeCell="H22" sqref="H22"/>
    </sheetView>
  </sheetViews>
  <sheetFormatPr defaultRowHeight="18" customHeight="1"/>
  <cols>
    <col min="1" max="1" width="2.625" style="195" customWidth="1"/>
    <col min="2" max="4" width="1.625" style="195" customWidth="1"/>
    <col min="5" max="5" width="18.625" style="195" customWidth="1"/>
    <col min="6" max="11" width="11" style="195" customWidth="1"/>
    <col min="12" max="12" width="10.25" style="195" customWidth="1"/>
    <col min="13" max="13" width="10.375" style="195" customWidth="1"/>
    <col min="14" max="16384" width="9" style="195"/>
  </cols>
  <sheetData>
    <row r="1" spans="1:12" ht="5.0999999999999996" customHeight="1">
      <c r="A1" s="573"/>
      <c r="B1" s="573"/>
      <c r="C1" s="573"/>
      <c r="D1" s="573"/>
      <c r="E1" s="573"/>
      <c r="F1" s="573"/>
      <c r="G1" s="573"/>
      <c r="H1" s="573"/>
      <c r="I1" s="573"/>
      <c r="J1" s="181"/>
      <c r="K1" s="4"/>
      <c r="L1" s="181"/>
    </row>
    <row r="2" spans="1:12" ht="15" customHeight="1">
      <c r="A2" s="573" t="s">
        <v>382</v>
      </c>
      <c r="B2" s="573"/>
      <c r="C2" s="573"/>
      <c r="D2" s="573"/>
      <c r="E2" s="573"/>
      <c r="F2" s="573"/>
      <c r="G2" s="573"/>
      <c r="H2" s="573"/>
      <c r="I2" s="573"/>
      <c r="J2" s="181"/>
      <c r="K2" s="4" t="s">
        <v>120</v>
      </c>
      <c r="L2" s="181"/>
    </row>
    <row r="3" spans="1:12" ht="24.95" customHeight="1">
      <c r="A3" s="493" t="s">
        <v>121</v>
      </c>
      <c r="B3" s="494"/>
      <c r="C3" s="494"/>
      <c r="D3" s="494"/>
      <c r="E3" s="494"/>
      <c r="F3" s="497" t="s">
        <v>122</v>
      </c>
      <c r="G3" s="497"/>
      <c r="H3" s="497"/>
      <c r="I3" s="574" t="s">
        <v>123</v>
      </c>
      <c r="J3" s="574"/>
      <c r="K3" s="498"/>
      <c r="L3" s="460"/>
    </row>
    <row r="4" spans="1:12" ht="24.95" customHeight="1">
      <c r="A4" s="495"/>
      <c r="B4" s="496"/>
      <c r="C4" s="496"/>
      <c r="D4" s="496"/>
      <c r="E4" s="496"/>
      <c r="F4" s="105" t="s">
        <v>257</v>
      </c>
      <c r="G4" s="105" t="s">
        <v>279</v>
      </c>
      <c r="H4" s="468" t="s">
        <v>124</v>
      </c>
      <c r="I4" s="105" t="s">
        <v>257</v>
      </c>
      <c r="J4" s="105" t="s">
        <v>279</v>
      </c>
      <c r="K4" s="91" t="s">
        <v>124</v>
      </c>
      <c r="L4" s="460"/>
    </row>
    <row r="5" spans="1:12" ht="5.25" customHeight="1">
      <c r="A5" s="521"/>
      <c r="B5" s="522"/>
      <c r="C5" s="522"/>
      <c r="D5" s="522"/>
      <c r="E5" s="572"/>
      <c r="F5" s="466"/>
      <c r="G5" s="466"/>
      <c r="H5" s="466"/>
      <c r="I5" s="466"/>
      <c r="J5" s="466"/>
      <c r="K5" s="146"/>
      <c r="L5" s="460"/>
    </row>
    <row r="6" spans="1:12" ht="18" customHeight="1">
      <c r="A6" s="577" t="s">
        <v>125</v>
      </c>
      <c r="B6" s="578"/>
      <c r="C6" s="578"/>
      <c r="D6" s="578"/>
      <c r="E6" s="579"/>
      <c r="F6" s="463">
        <v>79</v>
      </c>
      <c r="G6" s="463">
        <v>85</v>
      </c>
      <c r="H6" s="27">
        <f>H8</f>
        <v>0</v>
      </c>
      <c r="I6" s="463">
        <v>142</v>
      </c>
      <c r="J6" s="463">
        <v>145</v>
      </c>
      <c r="K6" s="149">
        <v>0</v>
      </c>
      <c r="L6" s="460"/>
    </row>
    <row r="7" spans="1:12" ht="18" customHeight="1">
      <c r="A7" s="580" t="s">
        <v>126</v>
      </c>
      <c r="B7" s="581"/>
      <c r="C7" s="581"/>
      <c r="D7" s="581"/>
      <c r="E7" s="582"/>
      <c r="F7" s="461">
        <v>3.52</v>
      </c>
      <c r="G7" s="461">
        <v>3.76</v>
      </c>
      <c r="H7" s="27">
        <v>0</v>
      </c>
      <c r="I7" s="461">
        <v>3.65</v>
      </c>
      <c r="J7" s="461">
        <v>3.57</v>
      </c>
      <c r="K7" s="149">
        <v>0</v>
      </c>
      <c r="L7" s="460"/>
    </row>
    <row r="8" spans="1:12" ht="18" customHeight="1">
      <c r="A8" s="580" t="s">
        <v>127</v>
      </c>
      <c r="B8" s="581"/>
      <c r="C8" s="581"/>
      <c r="D8" s="581"/>
      <c r="E8" s="582"/>
      <c r="F8" s="461">
        <v>1.63</v>
      </c>
      <c r="G8" s="461">
        <v>1.71</v>
      </c>
      <c r="H8" s="27">
        <v>0</v>
      </c>
      <c r="I8" s="461">
        <v>1.64</v>
      </c>
      <c r="J8" s="461">
        <v>1.66</v>
      </c>
      <c r="K8" s="149">
        <v>0</v>
      </c>
      <c r="L8" s="460"/>
    </row>
    <row r="9" spans="1:12" ht="18" customHeight="1">
      <c r="A9" s="580" t="s">
        <v>128</v>
      </c>
      <c r="B9" s="581"/>
      <c r="C9" s="581"/>
      <c r="D9" s="581"/>
      <c r="E9" s="582"/>
      <c r="F9" s="456">
        <v>45.8</v>
      </c>
      <c r="G9" s="456">
        <v>46.9</v>
      </c>
      <c r="H9" s="27">
        <v>0</v>
      </c>
      <c r="I9" s="456">
        <v>44.4</v>
      </c>
      <c r="J9" s="456">
        <v>44.9</v>
      </c>
      <c r="K9" s="149">
        <v>0</v>
      </c>
      <c r="L9" s="460"/>
    </row>
    <row r="10" spans="1:12" ht="18" customHeight="1">
      <c r="A10" s="369"/>
      <c r="B10" s="370"/>
      <c r="C10" s="370"/>
      <c r="D10" s="370"/>
      <c r="E10" s="464"/>
      <c r="F10" s="88"/>
      <c r="G10" s="88"/>
      <c r="H10" s="28"/>
      <c r="I10" s="88"/>
      <c r="J10" s="88"/>
      <c r="K10" s="150"/>
      <c r="L10" s="460"/>
    </row>
    <row r="11" spans="1:12" ht="18" customHeight="1">
      <c r="A11" s="533" t="s">
        <v>341</v>
      </c>
      <c r="B11" s="583"/>
      <c r="C11" s="583"/>
      <c r="D11" s="583"/>
      <c r="E11" s="584"/>
      <c r="F11" s="89">
        <v>789319</v>
      </c>
      <c r="G11" s="89">
        <v>793773</v>
      </c>
      <c r="H11" s="30">
        <f>ROUND(G11/F11,5)*100-100</f>
        <v>0.56400000000000716</v>
      </c>
      <c r="I11" s="89">
        <v>751688</v>
      </c>
      <c r="J11" s="89">
        <v>730283</v>
      </c>
      <c r="K11" s="151">
        <f>ROUND(J11/I11,5)*100-100</f>
        <v>-2.847999999999999</v>
      </c>
      <c r="L11" s="238"/>
    </row>
    <row r="12" spans="1:12" ht="18" customHeight="1">
      <c r="A12" s="369"/>
      <c r="B12" s="575" t="s">
        <v>129</v>
      </c>
      <c r="C12" s="575"/>
      <c r="D12" s="575"/>
      <c r="E12" s="576"/>
      <c r="F12" s="90">
        <v>428667</v>
      </c>
      <c r="G12" s="90">
        <v>420654</v>
      </c>
      <c r="H12" s="28">
        <f>ROUND(G12/F12,5)*100-100</f>
        <v>-1.8689999999999998</v>
      </c>
      <c r="I12" s="90">
        <v>421458</v>
      </c>
      <c r="J12" s="90">
        <v>387089</v>
      </c>
      <c r="K12" s="150">
        <f>ROUND(J12/I12,5)*100-100</f>
        <v>-8.1550000000000011</v>
      </c>
      <c r="L12" s="460"/>
    </row>
    <row r="13" spans="1:12" ht="18" customHeight="1">
      <c r="A13" s="369"/>
      <c r="B13" s="370"/>
      <c r="C13" s="575" t="s">
        <v>130</v>
      </c>
      <c r="D13" s="575"/>
      <c r="E13" s="576"/>
      <c r="F13" s="90">
        <v>422777</v>
      </c>
      <c r="G13" s="90">
        <v>414397</v>
      </c>
      <c r="H13" s="28">
        <f>ROUND(G13/F13,5)*100-100</f>
        <v>-1.9819999999999993</v>
      </c>
      <c r="I13" s="90">
        <v>414971</v>
      </c>
      <c r="J13" s="90">
        <v>380174</v>
      </c>
      <c r="K13" s="150">
        <f>ROUND(J13/I13,5)*100-100</f>
        <v>-8.3849999999999909</v>
      </c>
      <c r="L13" s="460"/>
    </row>
    <row r="14" spans="1:12" ht="18" customHeight="1">
      <c r="A14" s="369"/>
      <c r="B14" s="370"/>
      <c r="C14" s="370"/>
      <c r="D14" s="575" t="s">
        <v>131</v>
      </c>
      <c r="E14" s="576"/>
      <c r="F14" s="90">
        <v>397946</v>
      </c>
      <c r="G14" s="90">
        <v>381984</v>
      </c>
      <c r="H14" s="28">
        <f>ROUND(G14/F14,5)*100-100</f>
        <v>-4.0109999999999957</v>
      </c>
      <c r="I14" s="90">
        <v>386387</v>
      </c>
      <c r="J14" s="90">
        <v>350722</v>
      </c>
      <c r="K14" s="150">
        <f>ROUND(J14/I14,5)*100-100</f>
        <v>-9.230000000000004</v>
      </c>
      <c r="L14" s="460"/>
    </row>
    <row r="15" spans="1:12" ht="18" customHeight="1">
      <c r="A15" s="369"/>
      <c r="B15" s="370"/>
      <c r="C15" s="370"/>
      <c r="D15" s="370"/>
      <c r="E15" s="464" t="s">
        <v>132</v>
      </c>
      <c r="F15" s="90">
        <v>321003</v>
      </c>
      <c r="G15" s="90">
        <v>306474</v>
      </c>
      <c r="H15" s="28">
        <f t="shared" ref="H15:H40" si="0">ROUND(G15/F15,5)*100-100</f>
        <v>-4.5259999999999962</v>
      </c>
      <c r="I15" s="90">
        <v>311252</v>
      </c>
      <c r="J15" s="90">
        <v>283220</v>
      </c>
      <c r="K15" s="150">
        <f t="shared" ref="K15:K40" si="1">ROUND(J15/I15,5)*100-100</f>
        <v>-9.0060000000000002</v>
      </c>
      <c r="L15" s="238"/>
    </row>
    <row r="16" spans="1:12" ht="18" customHeight="1">
      <c r="A16" s="369"/>
      <c r="B16" s="370"/>
      <c r="C16" s="370"/>
      <c r="D16" s="370"/>
      <c r="E16" s="464" t="s">
        <v>133</v>
      </c>
      <c r="F16" s="90">
        <v>69663</v>
      </c>
      <c r="G16" s="90">
        <v>63454</v>
      </c>
      <c r="H16" s="28">
        <f t="shared" si="0"/>
        <v>-8.9130000000000109</v>
      </c>
      <c r="I16" s="90">
        <v>63895</v>
      </c>
      <c r="J16" s="90">
        <v>59622</v>
      </c>
      <c r="K16" s="150">
        <f t="shared" si="1"/>
        <v>-6.6880000000000024</v>
      </c>
      <c r="L16" s="460"/>
    </row>
    <row r="17" spans="1:13" ht="18" customHeight="1">
      <c r="A17" s="369"/>
      <c r="B17" s="370"/>
      <c r="C17" s="370"/>
      <c r="D17" s="370"/>
      <c r="E17" s="464" t="s">
        <v>134</v>
      </c>
      <c r="F17" s="90">
        <v>7281</v>
      </c>
      <c r="G17" s="90">
        <v>12057</v>
      </c>
      <c r="H17" s="28">
        <f t="shared" si="0"/>
        <v>65.594999999999999</v>
      </c>
      <c r="I17" s="90">
        <v>11240</v>
      </c>
      <c r="J17" s="90">
        <v>7879</v>
      </c>
      <c r="K17" s="150">
        <f t="shared" si="1"/>
        <v>-29.902000000000001</v>
      </c>
      <c r="L17" s="460"/>
    </row>
    <row r="18" spans="1:13" ht="18" customHeight="1">
      <c r="A18" s="369"/>
      <c r="B18" s="370"/>
      <c r="C18" s="370"/>
      <c r="D18" s="575" t="s">
        <v>135</v>
      </c>
      <c r="E18" s="576"/>
      <c r="F18" s="90">
        <v>999</v>
      </c>
      <c r="G18" s="90">
        <v>2491</v>
      </c>
      <c r="H18" s="28">
        <f t="shared" si="0"/>
        <v>149.34899999999999</v>
      </c>
      <c r="I18" s="90">
        <v>1316</v>
      </c>
      <c r="J18" s="90">
        <v>2100</v>
      </c>
      <c r="K18" s="150">
        <f t="shared" si="1"/>
        <v>59.573999999999984</v>
      </c>
      <c r="L18" s="460"/>
    </row>
    <row r="19" spans="1:13" ht="18" customHeight="1">
      <c r="A19" s="369"/>
      <c r="B19" s="370"/>
      <c r="C19" s="370"/>
      <c r="D19" s="370"/>
      <c r="E19" s="239" t="s">
        <v>136</v>
      </c>
      <c r="F19" s="90">
        <v>393</v>
      </c>
      <c r="G19" s="90">
        <v>481</v>
      </c>
      <c r="H19" s="28">
        <f t="shared" si="0"/>
        <v>22.391999999999996</v>
      </c>
      <c r="I19" s="90">
        <v>72</v>
      </c>
      <c r="J19" s="90">
        <v>1071</v>
      </c>
      <c r="K19" s="150">
        <f t="shared" si="1"/>
        <v>1387.5</v>
      </c>
      <c r="L19" s="460"/>
    </row>
    <row r="20" spans="1:13" ht="18" customHeight="1">
      <c r="A20" s="369"/>
      <c r="B20" s="370"/>
      <c r="C20" s="370"/>
      <c r="D20" s="370"/>
      <c r="E20" s="464" t="s">
        <v>137</v>
      </c>
      <c r="F20" s="90">
        <v>23832</v>
      </c>
      <c r="G20" s="90">
        <v>29921</v>
      </c>
      <c r="H20" s="28">
        <f t="shared" si="0"/>
        <v>25.550000000000011</v>
      </c>
      <c r="I20" s="90">
        <v>27269</v>
      </c>
      <c r="J20" s="90">
        <v>27352</v>
      </c>
      <c r="K20" s="150">
        <f t="shared" si="1"/>
        <v>0.30399999999998784</v>
      </c>
      <c r="L20" s="460"/>
    </row>
    <row r="21" spans="1:13" ht="18" customHeight="1">
      <c r="A21" s="369"/>
      <c r="B21" s="370"/>
      <c r="C21" s="575" t="s">
        <v>138</v>
      </c>
      <c r="D21" s="575"/>
      <c r="E21" s="576"/>
      <c r="F21" s="90">
        <v>5890</v>
      </c>
      <c r="G21" s="90">
        <v>6257</v>
      </c>
      <c r="H21" s="28">
        <f t="shared" si="0"/>
        <v>6.2310000000000088</v>
      </c>
      <c r="I21" s="90">
        <v>6488</v>
      </c>
      <c r="J21" s="90">
        <v>6915</v>
      </c>
      <c r="K21" s="150">
        <f t="shared" si="1"/>
        <v>6.5809999999999889</v>
      </c>
      <c r="L21" s="460"/>
    </row>
    <row r="22" spans="1:13" ht="18" customHeight="1">
      <c r="A22" s="369"/>
      <c r="B22" s="575" t="s">
        <v>139</v>
      </c>
      <c r="C22" s="575"/>
      <c r="D22" s="575"/>
      <c r="E22" s="576"/>
      <c r="F22" s="90">
        <v>315911</v>
      </c>
      <c r="G22" s="90">
        <v>324075</v>
      </c>
      <c r="H22" s="28">
        <f t="shared" si="0"/>
        <v>2.5840000000000032</v>
      </c>
      <c r="I22" s="90">
        <v>291599</v>
      </c>
      <c r="J22" s="90">
        <v>299189</v>
      </c>
      <c r="K22" s="150">
        <f t="shared" si="1"/>
        <v>2.6029999999999944</v>
      </c>
      <c r="L22" s="460"/>
      <c r="M22" s="371"/>
    </row>
    <row r="23" spans="1:13" ht="18" customHeight="1">
      <c r="A23" s="369"/>
      <c r="B23" s="575" t="s">
        <v>140</v>
      </c>
      <c r="C23" s="575"/>
      <c r="D23" s="575"/>
      <c r="E23" s="576"/>
      <c r="F23" s="90">
        <v>44741</v>
      </c>
      <c r="G23" s="90">
        <v>49044</v>
      </c>
      <c r="H23" s="28">
        <f t="shared" si="0"/>
        <v>9.617999999999995</v>
      </c>
      <c r="I23" s="90">
        <v>38630</v>
      </c>
      <c r="J23" s="90">
        <v>44005</v>
      </c>
      <c r="K23" s="150">
        <f t="shared" si="1"/>
        <v>13.914000000000001</v>
      </c>
      <c r="L23" s="460"/>
    </row>
    <row r="24" spans="1:13" ht="18" customHeight="1">
      <c r="A24" s="369"/>
      <c r="B24" s="575" t="s">
        <v>141</v>
      </c>
      <c r="C24" s="575"/>
      <c r="D24" s="575"/>
      <c r="E24" s="576"/>
      <c r="F24" s="90">
        <v>308533</v>
      </c>
      <c r="G24" s="90">
        <v>325107</v>
      </c>
      <c r="H24" s="28">
        <f t="shared" si="0"/>
        <v>5.3719999999999999</v>
      </c>
      <c r="I24" s="90">
        <v>311454</v>
      </c>
      <c r="J24" s="90">
        <v>309910</v>
      </c>
      <c r="K24" s="150">
        <f t="shared" si="1"/>
        <v>-0.49599999999999511</v>
      </c>
      <c r="L24" s="460"/>
    </row>
    <row r="25" spans="1:13" ht="18" customHeight="1">
      <c r="A25" s="369"/>
      <c r="B25" s="370"/>
      <c r="C25" s="575" t="s">
        <v>112</v>
      </c>
      <c r="D25" s="575"/>
      <c r="E25" s="576"/>
      <c r="F25" s="90">
        <v>252168</v>
      </c>
      <c r="G25" s="90">
        <v>275327</v>
      </c>
      <c r="H25" s="28">
        <f t="shared" si="0"/>
        <v>9.1839999999999975</v>
      </c>
      <c r="I25" s="90">
        <v>247371</v>
      </c>
      <c r="J25" s="90">
        <v>253998</v>
      </c>
      <c r="K25" s="150">
        <f t="shared" si="1"/>
        <v>2.679000000000002</v>
      </c>
      <c r="L25" s="460"/>
    </row>
    <row r="26" spans="1:13" ht="18" customHeight="1">
      <c r="A26" s="369"/>
      <c r="B26" s="370"/>
      <c r="C26" s="370"/>
      <c r="D26" s="575" t="s">
        <v>92</v>
      </c>
      <c r="E26" s="576"/>
      <c r="F26" s="90">
        <v>57104</v>
      </c>
      <c r="G26" s="90">
        <v>60470</v>
      </c>
      <c r="H26" s="28">
        <f t="shared" si="0"/>
        <v>5.8950000000000102</v>
      </c>
      <c r="I26" s="90">
        <v>56098</v>
      </c>
      <c r="J26" s="90">
        <v>59244</v>
      </c>
      <c r="K26" s="150">
        <f t="shared" si="1"/>
        <v>5.6079999999999899</v>
      </c>
      <c r="L26" s="460"/>
    </row>
    <row r="27" spans="1:13" ht="18" customHeight="1">
      <c r="A27" s="369"/>
      <c r="B27" s="370"/>
      <c r="C27" s="370"/>
      <c r="D27" s="575" t="s">
        <v>93</v>
      </c>
      <c r="E27" s="576"/>
      <c r="F27" s="90">
        <v>27607</v>
      </c>
      <c r="G27" s="90">
        <v>29285</v>
      </c>
      <c r="H27" s="28">
        <f t="shared" si="0"/>
        <v>6.078000000000003</v>
      </c>
      <c r="I27" s="90">
        <v>25103</v>
      </c>
      <c r="J27" s="90">
        <v>31612</v>
      </c>
      <c r="K27" s="150">
        <f t="shared" si="1"/>
        <v>25.929000000000002</v>
      </c>
      <c r="L27" s="460"/>
    </row>
    <row r="28" spans="1:13" ht="18" customHeight="1">
      <c r="A28" s="369"/>
      <c r="B28" s="370"/>
      <c r="C28" s="370"/>
      <c r="D28" s="575" t="s">
        <v>94</v>
      </c>
      <c r="E28" s="576"/>
      <c r="F28" s="90">
        <v>19741</v>
      </c>
      <c r="G28" s="90">
        <v>20522</v>
      </c>
      <c r="H28" s="28">
        <f t="shared" si="0"/>
        <v>3.9560000000000031</v>
      </c>
      <c r="I28" s="90">
        <v>19500</v>
      </c>
      <c r="J28" s="90">
        <v>19357</v>
      </c>
      <c r="K28" s="150">
        <f t="shared" si="1"/>
        <v>-0.73299999999998988</v>
      </c>
      <c r="L28" s="460"/>
    </row>
    <row r="29" spans="1:13" ht="18" customHeight="1">
      <c r="A29" s="369"/>
      <c r="B29" s="370"/>
      <c r="C29" s="370"/>
      <c r="D29" s="575" t="s">
        <v>95</v>
      </c>
      <c r="E29" s="576"/>
      <c r="F29" s="90">
        <v>7879</v>
      </c>
      <c r="G29" s="90">
        <v>7451</v>
      </c>
      <c r="H29" s="28">
        <f t="shared" si="0"/>
        <v>-5.4320000000000022</v>
      </c>
      <c r="I29" s="90">
        <v>7267</v>
      </c>
      <c r="J29" s="90">
        <v>7742</v>
      </c>
      <c r="K29" s="150">
        <f t="shared" si="1"/>
        <v>6.5360000000000014</v>
      </c>
      <c r="L29" s="460"/>
    </row>
    <row r="30" spans="1:13" ht="18" customHeight="1">
      <c r="A30" s="369"/>
      <c r="B30" s="370"/>
      <c r="C30" s="370"/>
      <c r="D30" s="575" t="s">
        <v>115</v>
      </c>
      <c r="E30" s="576"/>
      <c r="F30" s="90">
        <v>8100</v>
      </c>
      <c r="G30" s="90">
        <v>9309</v>
      </c>
      <c r="H30" s="28">
        <f t="shared" si="0"/>
        <v>14.925999999999988</v>
      </c>
      <c r="I30" s="90">
        <v>7582</v>
      </c>
      <c r="J30" s="90">
        <v>7673</v>
      </c>
      <c r="K30" s="150">
        <f t="shared" si="1"/>
        <v>1.2000000000000028</v>
      </c>
      <c r="L30" s="460"/>
    </row>
    <row r="31" spans="1:13" ht="18" customHeight="1">
      <c r="A31" s="369"/>
      <c r="B31" s="370"/>
      <c r="C31" s="370"/>
      <c r="D31" s="575" t="s">
        <v>116</v>
      </c>
      <c r="E31" s="576"/>
      <c r="F31" s="90">
        <v>8454</v>
      </c>
      <c r="G31" s="90">
        <v>8943</v>
      </c>
      <c r="H31" s="28">
        <f t="shared" si="0"/>
        <v>5.7839999999999918</v>
      </c>
      <c r="I31" s="90">
        <v>9135</v>
      </c>
      <c r="J31" s="90">
        <v>10268</v>
      </c>
      <c r="K31" s="150">
        <f t="shared" si="1"/>
        <v>12.403000000000006</v>
      </c>
      <c r="L31" s="460"/>
    </row>
    <row r="32" spans="1:13" ht="18" customHeight="1">
      <c r="A32" s="369"/>
      <c r="B32" s="370"/>
      <c r="C32" s="370"/>
      <c r="D32" s="575" t="s">
        <v>98</v>
      </c>
      <c r="E32" s="576"/>
      <c r="F32" s="90">
        <v>33158</v>
      </c>
      <c r="G32" s="90">
        <v>43575</v>
      </c>
      <c r="H32" s="28">
        <f t="shared" si="0"/>
        <v>31.415999999999997</v>
      </c>
      <c r="I32" s="90">
        <v>32881</v>
      </c>
      <c r="J32" s="90">
        <v>38647</v>
      </c>
      <c r="K32" s="150">
        <f t="shared" si="1"/>
        <v>17.536000000000001</v>
      </c>
      <c r="L32" s="460"/>
    </row>
    <row r="33" spans="1:12" ht="18" customHeight="1">
      <c r="A33" s="369"/>
      <c r="B33" s="370"/>
      <c r="C33" s="370"/>
      <c r="D33" s="575" t="s">
        <v>99</v>
      </c>
      <c r="E33" s="576"/>
      <c r="F33" s="90">
        <v>12692</v>
      </c>
      <c r="G33" s="90">
        <v>14422</v>
      </c>
      <c r="H33" s="28">
        <f t="shared" si="0"/>
        <v>13.631</v>
      </c>
      <c r="I33" s="90">
        <v>11781</v>
      </c>
      <c r="J33" s="90">
        <v>11770</v>
      </c>
      <c r="K33" s="150">
        <f t="shared" si="1"/>
        <v>-9.3000000000003524E-2</v>
      </c>
      <c r="L33" s="460"/>
    </row>
    <row r="34" spans="1:12" ht="18" customHeight="1">
      <c r="A34" s="369"/>
      <c r="B34" s="370"/>
      <c r="C34" s="370"/>
      <c r="D34" s="575" t="s">
        <v>100</v>
      </c>
      <c r="E34" s="576"/>
      <c r="F34" s="90">
        <v>20921</v>
      </c>
      <c r="G34" s="90">
        <v>23558</v>
      </c>
      <c r="H34" s="28">
        <f t="shared" si="0"/>
        <v>12.605000000000004</v>
      </c>
      <c r="I34" s="90">
        <v>18337</v>
      </c>
      <c r="J34" s="90">
        <v>19764</v>
      </c>
      <c r="K34" s="150">
        <f t="shared" si="1"/>
        <v>7.7819999999999965</v>
      </c>
      <c r="L34" s="460"/>
    </row>
    <row r="35" spans="1:12" ht="18" customHeight="1">
      <c r="A35" s="369"/>
      <c r="B35" s="370"/>
      <c r="C35" s="370"/>
      <c r="D35" s="575" t="s">
        <v>118</v>
      </c>
      <c r="E35" s="576"/>
      <c r="F35" s="90">
        <v>56510</v>
      </c>
      <c r="G35" s="90">
        <v>57791</v>
      </c>
      <c r="H35" s="28">
        <f t="shared" si="0"/>
        <v>2.2669999999999959</v>
      </c>
      <c r="I35" s="90">
        <v>59688</v>
      </c>
      <c r="J35" s="90">
        <v>47921</v>
      </c>
      <c r="K35" s="150">
        <f t="shared" si="1"/>
        <v>-19.713999999999999</v>
      </c>
      <c r="L35" s="460"/>
    </row>
    <row r="36" spans="1:12" ht="18" customHeight="1">
      <c r="A36" s="369"/>
      <c r="B36" s="370"/>
      <c r="C36" s="575" t="s">
        <v>142</v>
      </c>
      <c r="D36" s="575"/>
      <c r="E36" s="576"/>
      <c r="F36" s="90">
        <v>56365</v>
      </c>
      <c r="G36" s="90">
        <v>49780</v>
      </c>
      <c r="H36" s="28">
        <f t="shared" si="0"/>
        <v>-11.682999999999993</v>
      </c>
      <c r="I36" s="90">
        <v>64084</v>
      </c>
      <c r="J36" s="90">
        <v>55913</v>
      </c>
      <c r="K36" s="150">
        <f t="shared" si="1"/>
        <v>-12.75</v>
      </c>
      <c r="L36" s="460"/>
    </row>
    <row r="37" spans="1:12" ht="18" customHeight="1">
      <c r="A37" s="369"/>
      <c r="B37" s="575" t="s">
        <v>143</v>
      </c>
      <c r="C37" s="575"/>
      <c r="D37" s="575"/>
      <c r="E37" s="576"/>
      <c r="F37" s="90">
        <v>438406</v>
      </c>
      <c r="G37" s="90">
        <v>426912</v>
      </c>
      <c r="H37" s="28">
        <f t="shared" si="0"/>
        <v>-2.6219999999999999</v>
      </c>
      <c r="I37" s="90">
        <v>404670</v>
      </c>
      <c r="J37" s="90">
        <v>381591</v>
      </c>
      <c r="K37" s="150">
        <f t="shared" si="1"/>
        <v>-5.703000000000003</v>
      </c>
      <c r="L37" s="460"/>
    </row>
    <row r="38" spans="1:12" ht="18" customHeight="1">
      <c r="A38" s="369"/>
      <c r="B38" s="575" t="s">
        <v>144</v>
      </c>
      <c r="C38" s="575"/>
      <c r="D38" s="575"/>
      <c r="E38" s="576"/>
      <c r="F38" s="90">
        <v>42380</v>
      </c>
      <c r="G38" s="90">
        <v>41754</v>
      </c>
      <c r="H38" s="28">
        <f t="shared" si="0"/>
        <v>-1.4769999999999897</v>
      </c>
      <c r="I38" s="90">
        <v>35564</v>
      </c>
      <c r="J38" s="90">
        <v>38782</v>
      </c>
      <c r="K38" s="150">
        <f t="shared" si="1"/>
        <v>9.0479999999999876</v>
      </c>
      <c r="L38" s="460"/>
    </row>
    <row r="39" spans="1:12" ht="18" customHeight="1">
      <c r="A39" s="577" t="s">
        <v>145</v>
      </c>
      <c r="B39" s="578"/>
      <c r="C39" s="578"/>
      <c r="D39" s="578"/>
      <c r="E39" s="579"/>
      <c r="F39" s="90">
        <v>372302</v>
      </c>
      <c r="G39" s="90">
        <v>370874</v>
      </c>
      <c r="H39" s="28">
        <f t="shared" si="0"/>
        <v>-0.38400000000000034</v>
      </c>
      <c r="I39" s="90">
        <v>357375</v>
      </c>
      <c r="J39" s="90">
        <v>331176</v>
      </c>
      <c r="K39" s="150">
        <f t="shared" si="1"/>
        <v>-7.3310000000000031</v>
      </c>
      <c r="L39" s="460"/>
    </row>
    <row r="40" spans="1:12" ht="18" customHeight="1">
      <c r="A40" s="585" t="s">
        <v>146</v>
      </c>
      <c r="B40" s="586"/>
      <c r="C40" s="586"/>
      <c r="D40" s="586"/>
      <c r="E40" s="587"/>
      <c r="F40" s="456">
        <v>22.6</v>
      </c>
      <c r="G40" s="456">
        <v>22</v>
      </c>
      <c r="H40" s="28">
        <f t="shared" si="0"/>
        <v>-2.6550000000000011</v>
      </c>
      <c r="I40" s="456">
        <v>22.7</v>
      </c>
      <c r="J40" s="456">
        <v>23.3</v>
      </c>
      <c r="K40" s="150">
        <f t="shared" si="1"/>
        <v>2.6430000000000007</v>
      </c>
      <c r="L40" s="460"/>
    </row>
    <row r="41" spans="1:12" ht="5.25" customHeight="1">
      <c r="A41" s="366"/>
      <c r="B41" s="372"/>
      <c r="C41" s="372"/>
      <c r="D41" s="372"/>
      <c r="E41" s="240"/>
      <c r="F41" s="147"/>
      <c r="G41" s="147"/>
      <c r="H41" s="147"/>
      <c r="I41" s="147"/>
      <c r="J41" s="147"/>
      <c r="K41" s="148"/>
      <c r="L41" s="460"/>
    </row>
    <row r="42" spans="1:12" ht="15" customHeight="1">
      <c r="C42" s="492" t="s">
        <v>38</v>
      </c>
      <c r="D42" s="492"/>
      <c r="E42" s="492"/>
      <c r="F42" s="181"/>
      <c r="G42" s="181"/>
      <c r="H42" s="181"/>
      <c r="I42" s="181"/>
      <c r="J42" s="181"/>
      <c r="K42" s="4" t="s">
        <v>408</v>
      </c>
      <c r="L42" s="181"/>
    </row>
    <row r="43" spans="1:12" ht="15" customHeight="1">
      <c r="D43" s="17" t="s">
        <v>147</v>
      </c>
      <c r="F43" s="181"/>
      <c r="G43" s="181"/>
      <c r="H43" s="181"/>
      <c r="I43" s="181"/>
      <c r="J43" s="181"/>
      <c r="K43" s="181"/>
      <c r="L43" s="181"/>
    </row>
    <row r="44" spans="1:12" ht="15" customHeight="1">
      <c r="D44" s="17" t="s">
        <v>148</v>
      </c>
      <c r="F44" s="181"/>
      <c r="G44" s="181"/>
      <c r="H44" s="181"/>
      <c r="I44" s="181"/>
      <c r="J44" s="181"/>
      <c r="K44" s="181"/>
      <c r="L44" s="181"/>
    </row>
    <row r="45" spans="1:12" ht="15" customHeight="1">
      <c r="D45" s="17" t="s">
        <v>149</v>
      </c>
      <c r="F45" s="181"/>
      <c r="G45" s="181"/>
      <c r="H45" s="181"/>
      <c r="I45" s="181"/>
      <c r="J45" s="181"/>
      <c r="K45" s="181"/>
      <c r="L45" s="181"/>
    </row>
    <row r="46" spans="1:12" ht="15" customHeight="1">
      <c r="D46" s="17" t="s">
        <v>150</v>
      </c>
      <c r="F46" s="181"/>
      <c r="G46" s="181"/>
      <c r="H46" s="181"/>
      <c r="I46" s="181"/>
      <c r="J46" s="181"/>
      <c r="K46" s="181"/>
      <c r="L46" s="181"/>
    </row>
    <row r="47" spans="1:12" ht="15" customHeight="1">
      <c r="D47" s="17" t="s">
        <v>151</v>
      </c>
    </row>
    <row r="51" spans="6:6" ht="18" customHeight="1">
      <c r="F51" s="373"/>
    </row>
  </sheetData>
  <sheetProtection selectLockedCells="1" selectUnlockedCells="1"/>
  <mergeCells count="36">
    <mergeCell ref="A40:E40"/>
    <mergeCell ref="C42:E42"/>
    <mergeCell ref="D35:E35"/>
    <mergeCell ref="C36:E36"/>
    <mergeCell ref="B37:E37"/>
    <mergeCell ref="B38:E38"/>
    <mergeCell ref="D34:E34"/>
    <mergeCell ref="A39:E39"/>
    <mergeCell ref="B24:E24"/>
    <mergeCell ref="C25:E25"/>
    <mergeCell ref="D26:E26"/>
    <mergeCell ref="D27:E27"/>
    <mergeCell ref="D28:E28"/>
    <mergeCell ref="D29:E29"/>
    <mergeCell ref="D30:E30"/>
    <mergeCell ref="D31:E31"/>
    <mergeCell ref="D32:E32"/>
    <mergeCell ref="D33:E33"/>
    <mergeCell ref="B22:E22"/>
    <mergeCell ref="B23:E23"/>
    <mergeCell ref="A6:E6"/>
    <mergeCell ref="A7:E7"/>
    <mergeCell ref="A8:E8"/>
    <mergeCell ref="A9:E9"/>
    <mergeCell ref="A11:E11"/>
    <mergeCell ref="B12:E12"/>
    <mergeCell ref="C13:E13"/>
    <mergeCell ref="D14:E14"/>
    <mergeCell ref="D18:E18"/>
    <mergeCell ref="C21:E21"/>
    <mergeCell ref="A5:E5"/>
    <mergeCell ref="A1:I1"/>
    <mergeCell ref="A2:I2"/>
    <mergeCell ref="A3:E4"/>
    <mergeCell ref="F3:H3"/>
    <mergeCell ref="I3:K3"/>
  </mergeCells>
  <phoneticPr fontId="29"/>
  <printOptions horizontalCentered="1"/>
  <pageMargins left="0.59055118110236227" right="0.59055118110236227" top="0.59055118110236227" bottom="0.59055118110236227" header="0.39370078740157483" footer="0.39370078740157483"/>
  <pageSetup paperSize="9" firstPageNumber="177" orientation="portrait" useFirstPageNumber="1" horizontalDpi="300" verticalDpi="300" r:id="rId1"/>
  <headerFooter scaleWithDoc="0" alignWithMargins="0">
    <oddHeader>&amp;R&amp;"ＭＳ 明朝,標準"&amp;10物価・消費及び金融</oddHeader>
    <oddFooter>&amp;C&amp;"ＭＳ 明朝,標準"&amp;12&amp;A</oddFooter>
  </headerFooter>
</worksheet>
</file>

<file path=xl/worksheets/sheet7.xml><?xml version="1.0" encoding="utf-8"?>
<worksheet xmlns="http://schemas.openxmlformats.org/spreadsheetml/2006/main" xmlns:r="http://schemas.openxmlformats.org/officeDocument/2006/relationships">
  <dimension ref="A1:L46"/>
  <sheetViews>
    <sheetView view="pageBreakPreview" topLeftCell="A25" zoomScaleNormal="100" zoomScaleSheetLayoutView="130" workbookViewId="0">
      <selection activeCell="I17" sqref="I17"/>
    </sheetView>
  </sheetViews>
  <sheetFormatPr defaultRowHeight="20.100000000000001" customHeight="1"/>
  <cols>
    <col min="1" max="2" width="1.5" style="195" customWidth="1"/>
    <col min="3" max="3" width="15" style="195" customWidth="1"/>
    <col min="4" max="4" width="11.25" style="195" customWidth="1"/>
    <col min="5" max="5" width="12.25" style="195" customWidth="1"/>
    <col min="6" max="6" width="12.625" style="195" customWidth="1"/>
    <col min="7" max="7" width="12.25" style="195" customWidth="1"/>
    <col min="8" max="8" width="11.25" style="31" customWidth="1"/>
    <col min="9" max="9" width="13.25" style="31" customWidth="1"/>
    <col min="10" max="10" width="9" style="195"/>
    <col min="11" max="12" width="11.5" style="195" customWidth="1"/>
    <col min="13" max="16384" width="9" style="195"/>
  </cols>
  <sheetData>
    <row r="1" spans="1:12" ht="5.0999999999999996" customHeight="1">
      <c r="A1" s="17"/>
      <c r="B1" s="17"/>
      <c r="D1" s="181"/>
      <c r="E1" s="181"/>
      <c r="F1" s="181"/>
      <c r="G1" s="181"/>
      <c r="H1" s="17"/>
      <c r="I1" s="4"/>
    </row>
    <row r="2" spans="1:12" ht="15" customHeight="1" thickBot="1">
      <c r="A2" s="17" t="s">
        <v>316</v>
      </c>
      <c r="B2" s="17"/>
      <c r="D2" s="181"/>
      <c r="E2" s="181"/>
      <c r="F2" s="181"/>
      <c r="G2" s="181"/>
      <c r="H2" s="17"/>
      <c r="I2" s="4" t="s">
        <v>152</v>
      </c>
    </row>
    <row r="3" spans="1:12" ht="24.95" customHeight="1" thickBot="1">
      <c r="A3" s="496" t="s">
        <v>287</v>
      </c>
      <c r="B3" s="496"/>
      <c r="C3" s="496"/>
      <c r="D3" s="588" t="s">
        <v>317</v>
      </c>
      <c r="E3" s="588"/>
      <c r="F3" s="505" t="s">
        <v>288</v>
      </c>
      <c r="G3" s="505"/>
      <c r="H3" s="594" t="s">
        <v>318</v>
      </c>
      <c r="I3" s="594"/>
    </row>
    <row r="4" spans="1:12" ht="24.95" customHeight="1">
      <c r="A4" s="496"/>
      <c r="B4" s="496"/>
      <c r="C4" s="496"/>
      <c r="D4" s="446" t="s">
        <v>302</v>
      </c>
      <c r="E4" s="446" t="s">
        <v>289</v>
      </c>
      <c r="F4" s="446" t="s">
        <v>302</v>
      </c>
      <c r="G4" s="430" t="s">
        <v>289</v>
      </c>
      <c r="H4" s="446" t="s">
        <v>302</v>
      </c>
      <c r="I4" s="129" t="s">
        <v>289</v>
      </c>
    </row>
    <row r="5" spans="1:12" ht="5.25" customHeight="1">
      <c r="A5" s="438"/>
      <c r="B5" s="439"/>
      <c r="C5" s="440"/>
      <c r="D5" s="439"/>
      <c r="E5" s="439"/>
      <c r="F5" s="439"/>
      <c r="G5" s="439"/>
      <c r="H5" s="32"/>
      <c r="I5" s="33"/>
      <c r="J5" s="374"/>
    </row>
    <row r="6" spans="1:12" ht="16.5" customHeight="1">
      <c r="A6" s="578" t="s">
        <v>153</v>
      </c>
      <c r="B6" s="575"/>
      <c r="C6" s="576"/>
      <c r="D6" s="277">
        <f t="shared" ref="D6:I6" si="0">SUM(D7:D11)</f>
        <v>37656</v>
      </c>
      <c r="E6" s="277">
        <f>SUM(E7:E11)</f>
        <v>102955963</v>
      </c>
      <c r="F6" s="277">
        <f t="shared" si="0"/>
        <v>37976</v>
      </c>
      <c r="G6" s="436">
        <f t="shared" si="0"/>
        <v>102935423</v>
      </c>
      <c r="H6" s="241">
        <f t="shared" si="0"/>
        <v>39021</v>
      </c>
      <c r="I6" s="242">
        <f t="shared" si="0"/>
        <v>104943023</v>
      </c>
      <c r="J6" s="374"/>
    </row>
    <row r="7" spans="1:12" ht="16.5" customHeight="1">
      <c r="A7" s="204"/>
      <c r="B7" s="374"/>
      <c r="C7" s="432" t="s">
        <v>154</v>
      </c>
      <c r="D7" s="277">
        <v>31688</v>
      </c>
      <c r="E7" s="436">
        <v>86286760</v>
      </c>
      <c r="F7" s="277">
        <v>31931</v>
      </c>
      <c r="G7" s="436">
        <v>86211809</v>
      </c>
      <c r="H7" s="241">
        <v>32642</v>
      </c>
      <c r="I7" s="242">
        <v>87420814</v>
      </c>
      <c r="J7" s="374"/>
    </row>
    <row r="8" spans="1:12" ht="16.5" customHeight="1">
      <c r="A8" s="204"/>
      <c r="B8" s="374"/>
      <c r="C8" s="432" t="s">
        <v>155</v>
      </c>
      <c r="D8" s="277">
        <v>1189</v>
      </c>
      <c r="E8" s="436">
        <v>3526072</v>
      </c>
      <c r="F8" s="277">
        <v>1134</v>
      </c>
      <c r="G8" s="436">
        <v>3474500</v>
      </c>
      <c r="H8" s="241">
        <v>1188</v>
      </c>
      <c r="I8" s="242">
        <v>3819849</v>
      </c>
      <c r="J8" s="374"/>
    </row>
    <row r="9" spans="1:12" ht="16.5" customHeight="1">
      <c r="A9" s="204"/>
      <c r="B9" s="374"/>
      <c r="C9" s="432" t="s">
        <v>156</v>
      </c>
      <c r="D9" s="277">
        <v>7</v>
      </c>
      <c r="E9" s="436">
        <v>12559</v>
      </c>
      <c r="F9" s="277">
        <v>7</v>
      </c>
      <c r="G9" s="436">
        <v>12503</v>
      </c>
      <c r="H9" s="241">
        <v>8</v>
      </c>
      <c r="I9" s="242">
        <v>18411</v>
      </c>
      <c r="J9" s="374"/>
    </row>
    <row r="10" spans="1:12" ht="16.5" customHeight="1">
      <c r="A10" s="204"/>
      <c r="B10" s="374"/>
      <c r="C10" s="432" t="s">
        <v>157</v>
      </c>
      <c r="D10" s="120">
        <v>4559</v>
      </c>
      <c r="E10" s="436">
        <v>12489267</v>
      </c>
      <c r="F10" s="120">
        <v>4644</v>
      </c>
      <c r="G10" s="436">
        <v>12295246</v>
      </c>
      <c r="H10" s="288">
        <v>4916</v>
      </c>
      <c r="I10" s="242">
        <v>12782653</v>
      </c>
      <c r="J10" s="374"/>
    </row>
    <row r="11" spans="1:12" ht="16.5" customHeight="1">
      <c r="A11" s="204"/>
      <c r="B11" s="374"/>
      <c r="C11" s="432" t="s">
        <v>158</v>
      </c>
      <c r="D11" s="120">
        <v>213</v>
      </c>
      <c r="E11" s="436">
        <v>641305</v>
      </c>
      <c r="F11" s="120">
        <v>260</v>
      </c>
      <c r="G11" s="436">
        <v>941365</v>
      </c>
      <c r="H11" s="288">
        <v>267</v>
      </c>
      <c r="I11" s="242">
        <v>901296</v>
      </c>
      <c r="J11" s="374"/>
      <c r="L11" s="375"/>
    </row>
    <row r="12" spans="1:12" ht="5.25" customHeight="1">
      <c r="A12" s="204"/>
      <c r="B12" s="374"/>
      <c r="C12" s="101"/>
      <c r="D12" s="130"/>
      <c r="E12" s="90"/>
      <c r="F12" s="89"/>
      <c r="G12" s="89"/>
      <c r="H12" s="89"/>
      <c r="I12" s="131"/>
      <c r="J12" s="374"/>
    </row>
    <row r="13" spans="1:12" ht="22.5" customHeight="1">
      <c r="A13" s="589" t="s">
        <v>290</v>
      </c>
      <c r="B13" s="597"/>
      <c r="C13" s="598"/>
      <c r="D13" s="429"/>
      <c r="E13" s="449"/>
      <c r="F13" s="449"/>
      <c r="G13" s="449"/>
      <c r="H13" s="449"/>
      <c r="I13" s="132"/>
    </row>
    <row r="14" spans="1:12" ht="16.5" customHeight="1">
      <c r="A14" s="104"/>
      <c r="B14" s="575" t="s">
        <v>383</v>
      </c>
      <c r="C14" s="576"/>
      <c r="D14" s="133">
        <f t="shared" ref="D14:I14" si="1">SUM(D15:D19)</f>
        <v>99.981410664967072</v>
      </c>
      <c r="E14" s="36">
        <f t="shared" si="1"/>
        <v>99.987801580759339</v>
      </c>
      <c r="F14" s="52">
        <f t="shared" si="1"/>
        <v>99.981567305666729</v>
      </c>
      <c r="G14" s="52">
        <f t="shared" si="1"/>
        <v>99.987853549695913</v>
      </c>
      <c r="H14" s="108">
        <f t="shared" si="1"/>
        <v>99.979498218907764</v>
      </c>
      <c r="I14" s="134">
        <f t="shared" si="1"/>
        <v>99.982456194348416</v>
      </c>
    </row>
    <row r="15" spans="1:12" ht="16.5" customHeight="1">
      <c r="A15" s="204"/>
      <c r="B15" s="374"/>
      <c r="C15" s="432" t="s">
        <v>154</v>
      </c>
      <c r="D15" s="36">
        <f t="shared" ref="D15:I15" si="2">D7/D6*100</f>
        <v>84.151264074782233</v>
      </c>
      <c r="E15" s="36">
        <f t="shared" si="2"/>
        <v>83.809385571965365</v>
      </c>
      <c r="F15" s="52">
        <f t="shared" si="2"/>
        <v>84.082051822203496</v>
      </c>
      <c r="G15" s="52">
        <f t="shared" si="2"/>
        <v>83.753295500616929</v>
      </c>
      <c r="H15" s="108">
        <f t="shared" si="2"/>
        <v>83.652392301581202</v>
      </c>
      <c r="I15" s="134">
        <f t="shared" si="2"/>
        <v>83.303121542439271</v>
      </c>
    </row>
    <row r="16" spans="1:12" ht="16.5" customHeight="1">
      <c r="A16" s="204"/>
      <c r="B16" s="374"/>
      <c r="C16" s="432" t="s">
        <v>155</v>
      </c>
      <c r="D16" s="36">
        <f t="shared" ref="D16:I16" si="3">D8/D6*100</f>
        <v>3.1575313363076272</v>
      </c>
      <c r="E16" s="36">
        <f t="shared" si="3"/>
        <v>3.4248351404376645</v>
      </c>
      <c r="F16" s="52">
        <f t="shared" si="3"/>
        <v>2.9860964819886244</v>
      </c>
      <c r="G16" s="52">
        <f t="shared" si="3"/>
        <v>3.3754172263905695</v>
      </c>
      <c r="H16" s="108">
        <f t="shared" si="3"/>
        <v>3.0445144921965097</v>
      </c>
      <c r="I16" s="134">
        <f t="shared" si="3"/>
        <v>3.6399265914037944</v>
      </c>
    </row>
    <row r="17" spans="1:9" ht="16.5" customHeight="1">
      <c r="A17" s="204"/>
      <c r="B17" s="374"/>
      <c r="C17" s="432" t="s">
        <v>156</v>
      </c>
      <c r="D17" s="27">
        <v>0</v>
      </c>
      <c r="E17" s="27">
        <v>0</v>
      </c>
      <c r="F17" s="102" t="s">
        <v>24</v>
      </c>
      <c r="G17" s="27">
        <v>0</v>
      </c>
      <c r="H17" s="289" t="s">
        <v>24</v>
      </c>
      <c r="I17" s="290">
        <v>0</v>
      </c>
    </row>
    <row r="18" spans="1:9" ht="16.5" customHeight="1">
      <c r="A18" s="204"/>
      <c r="B18" s="374"/>
      <c r="C18" s="432" t="s">
        <v>159</v>
      </c>
      <c r="D18" s="36">
        <f t="shared" ref="D18:I18" si="4">D10/D6*100</f>
        <v>12.106968345018059</v>
      </c>
      <c r="E18" s="36">
        <f t="shared" si="4"/>
        <v>12.130688340994878</v>
      </c>
      <c r="F18" s="52">
        <f t="shared" si="4"/>
        <v>12.228776069096272</v>
      </c>
      <c r="G18" s="52">
        <f t="shared" si="4"/>
        <v>11.944620852240535</v>
      </c>
      <c r="H18" s="108">
        <f t="shared" si="4"/>
        <v>12.598344481176801</v>
      </c>
      <c r="I18" s="134">
        <f t="shared" si="4"/>
        <v>12.18056487661881</v>
      </c>
    </row>
    <row r="19" spans="1:9" ht="16.5" customHeight="1">
      <c r="A19" s="204"/>
      <c r="B19" s="374"/>
      <c r="C19" s="432" t="s">
        <v>158</v>
      </c>
      <c r="D19" s="36">
        <f t="shared" ref="D19:I19" si="5">D11/D6*100</f>
        <v>0.56564690885914592</v>
      </c>
      <c r="E19" s="36">
        <f t="shared" si="5"/>
        <v>0.62289252736143119</v>
      </c>
      <c r="F19" s="52">
        <f t="shared" si="5"/>
        <v>0.68464293237834417</v>
      </c>
      <c r="G19" s="52">
        <f t="shared" si="5"/>
        <v>0.9145199704478798</v>
      </c>
      <c r="H19" s="108">
        <f t="shared" si="5"/>
        <v>0.68424694395325592</v>
      </c>
      <c r="I19" s="134">
        <f t="shared" si="5"/>
        <v>0.85884318388655523</v>
      </c>
    </row>
    <row r="20" spans="1:9" ht="5.25" customHeight="1">
      <c r="A20" s="204"/>
      <c r="B20" s="374"/>
      <c r="C20" s="100"/>
      <c r="D20" s="135"/>
      <c r="E20" s="52"/>
      <c r="F20" s="52"/>
      <c r="G20" s="52"/>
      <c r="H20" s="108"/>
      <c r="I20" s="134"/>
    </row>
    <row r="21" spans="1:9" ht="22.5" customHeight="1">
      <c r="A21" s="589" t="s">
        <v>160</v>
      </c>
      <c r="B21" s="590"/>
      <c r="C21" s="591"/>
      <c r="D21" s="429"/>
      <c r="E21" s="449"/>
      <c r="F21" s="449"/>
      <c r="G21" s="449"/>
      <c r="H21" s="449"/>
      <c r="I21" s="132"/>
    </row>
    <row r="22" spans="1:9" ht="16.5" customHeight="1">
      <c r="A22" s="104"/>
      <c r="B22" s="575" t="s">
        <v>383</v>
      </c>
      <c r="C22" s="576"/>
      <c r="D22" s="136">
        <v>0.3</v>
      </c>
      <c r="E22" s="136">
        <v>-0.7</v>
      </c>
      <c r="F22" s="136">
        <f>(F6-D6)/D6*100</f>
        <v>0.84979817293392812</v>
      </c>
      <c r="G22" s="136">
        <f t="shared" ref="F22:I27" si="6">(G6-E6)/E6*100</f>
        <v>-1.9950277187927426E-2</v>
      </c>
      <c r="H22" s="243">
        <f>(H6-F6)/F6*100</f>
        <v>2.7517379397514219</v>
      </c>
      <c r="I22" s="244">
        <f t="shared" si="6"/>
        <v>1.9503490066777109</v>
      </c>
    </row>
    <row r="23" spans="1:9" ht="16.5" customHeight="1">
      <c r="A23" s="204"/>
      <c r="B23" s="374"/>
      <c r="C23" s="432" t="s">
        <v>154</v>
      </c>
      <c r="D23" s="136">
        <v>1.9</v>
      </c>
      <c r="E23" s="136">
        <v>0.9</v>
      </c>
      <c r="F23" s="136">
        <f t="shared" si="6"/>
        <v>0.76685180509972228</v>
      </c>
      <c r="G23" s="136">
        <f t="shared" si="6"/>
        <v>-8.6862689015093392E-2</v>
      </c>
      <c r="H23" s="243">
        <f t="shared" si="6"/>
        <v>2.2266762707087153</v>
      </c>
      <c r="I23" s="244">
        <f t="shared" si="6"/>
        <v>1.4023658870213476</v>
      </c>
    </row>
    <row r="24" spans="1:9" ht="16.5" customHeight="1">
      <c r="A24" s="204"/>
      <c r="B24" s="374"/>
      <c r="C24" s="432" t="s">
        <v>155</v>
      </c>
      <c r="D24" s="136">
        <v>-8.8000000000000007</v>
      </c>
      <c r="E24" s="136">
        <v>-13.8</v>
      </c>
      <c r="F24" s="136">
        <f t="shared" si="6"/>
        <v>-4.6257359125315389</v>
      </c>
      <c r="G24" s="136">
        <f t="shared" si="6"/>
        <v>-1.462590667462264</v>
      </c>
      <c r="H24" s="243">
        <f t="shared" si="6"/>
        <v>4.7619047619047619</v>
      </c>
      <c r="I24" s="244">
        <f t="shared" si="6"/>
        <v>9.9395308677507543</v>
      </c>
    </row>
    <row r="25" spans="1:9" ht="16.5" customHeight="1">
      <c r="A25" s="204"/>
      <c r="B25" s="374"/>
      <c r="C25" s="432" t="s">
        <v>156</v>
      </c>
      <c r="D25" s="136">
        <v>-30</v>
      </c>
      <c r="E25" s="136">
        <v>-46.6</v>
      </c>
      <c r="F25" s="136">
        <f t="shared" si="6"/>
        <v>0</v>
      </c>
      <c r="G25" s="136">
        <f t="shared" si="6"/>
        <v>-0.44589537383549649</v>
      </c>
      <c r="H25" s="243">
        <f t="shared" si="6"/>
        <v>14.285714285714285</v>
      </c>
      <c r="I25" s="244">
        <f t="shared" si="6"/>
        <v>47.252659361753182</v>
      </c>
    </row>
    <row r="26" spans="1:9" ht="16.5" customHeight="1">
      <c r="A26" s="204"/>
      <c r="B26" s="374"/>
      <c r="C26" s="432" t="s">
        <v>157</v>
      </c>
      <c r="D26" s="136">
        <v>-5.7</v>
      </c>
      <c r="E26" s="136">
        <v>-4.5999999999999996</v>
      </c>
      <c r="F26" s="136">
        <f t="shared" si="6"/>
        <v>1.8644439570081157</v>
      </c>
      <c r="G26" s="136">
        <f t="shared" si="6"/>
        <v>-1.5535018988704461</v>
      </c>
      <c r="H26" s="243">
        <f t="shared" si="6"/>
        <v>5.8570198105081825</v>
      </c>
      <c r="I26" s="244">
        <f t="shared" si="6"/>
        <v>3.9641907124103084</v>
      </c>
    </row>
    <row r="27" spans="1:9" ht="16.5" customHeight="1">
      <c r="A27" s="204"/>
      <c r="B27" s="374"/>
      <c r="C27" s="432" t="s">
        <v>158</v>
      </c>
      <c r="D27" s="136">
        <v>-28</v>
      </c>
      <c r="E27" s="136">
        <v>-30.5</v>
      </c>
      <c r="F27" s="136">
        <f t="shared" si="6"/>
        <v>22.065727699530516</v>
      </c>
      <c r="G27" s="136">
        <f t="shared" si="6"/>
        <v>46.788969367149797</v>
      </c>
      <c r="H27" s="243">
        <f t="shared" si="6"/>
        <v>2.6923076923076925</v>
      </c>
      <c r="I27" s="244">
        <f t="shared" si="6"/>
        <v>-4.256478624125605</v>
      </c>
    </row>
    <row r="28" spans="1:9" ht="5.25" customHeight="1" thickBot="1">
      <c r="A28" s="206"/>
      <c r="B28" s="376"/>
      <c r="C28" s="37"/>
      <c r="D28" s="38"/>
      <c r="E28" s="38"/>
      <c r="F28" s="103"/>
      <c r="G28" s="38"/>
      <c r="H28" s="39"/>
      <c r="I28" s="40"/>
    </row>
    <row r="29" spans="1:9" ht="15" customHeight="1">
      <c r="A29" s="377"/>
      <c r="B29" s="596" t="s">
        <v>161</v>
      </c>
      <c r="C29" s="596"/>
      <c r="D29" s="596"/>
      <c r="E29" s="596"/>
      <c r="F29" s="596"/>
      <c r="G29" s="596"/>
      <c r="H29" s="595" t="s">
        <v>303</v>
      </c>
      <c r="I29" s="595"/>
    </row>
    <row r="30" spans="1:9" ht="15" customHeight="1">
      <c r="A30" s="374"/>
      <c r="B30" s="374"/>
      <c r="C30" s="17" t="s">
        <v>162</v>
      </c>
      <c r="D30" s="181"/>
      <c r="E30" s="181"/>
      <c r="F30" s="181"/>
      <c r="G30" s="181"/>
      <c r="H30" s="504" t="s">
        <v>163</v>
      </c>
      <c r="I30" s="504"/>
    </row>
    <row r="31" spans="1:9" ht="15" customHeight="1">
      <c r="A31" s="374"/>
      <c r="B31" s="374"/>
      <c r="C31" s="17" t="s">
        <v>164</v>
      </c>
      <c r="D31" s="181"/>
      <c r="E31" s="181"/>
      <c r="F31" s="181"/>
      <c r="G31" s="181"/>
      <c r="I31" s="4"/>
    </row>
    <row r="32" spans="1:9" ht="15" customHeight="1">
      <c r="A32" s="374"/>
      <c r="B32" s="374"/>
      <c r="C32" s="17"/>
      <c r="D32" s="181"/>
      <c r="E32" s="181"/>
      <c r="F32" s="181"/>
      <c r="G32" s="181"/>
      <c r="I32" s="4"/>
    </row>
    <row r="33" spans="1:9" ht="15" customHeight="1" thickBot="1">
      <c r="A33" s="17" t="s">
        <v>319</v>
      </c>
      <c r="B33" s="17"/>
      <c r="D33" s="181"/>
      <c r="E33" s="181"/>
      <c r="F33" s="181"/>
      <c r="G33" s="181"/>
      <c r="H33" s="17"/>
      <c r="I33" s="4" t="s">
        <v>165</v>
      </c>
    </row>
    <row r="34" spans="1:9" ht="24.95" customHeight="1" thickBot="1">
      <c r="A34" s="493" t="s">
        <v>304</v>
      </c>
      <c r="B34" s="494"/>
      <c r="C34" s="494"/>
      <c r="D34" s="497" t="s">
        <v>305</v>
      </c>
      <c r="E34" s="497" t="s">
        <v>384</v>
      </c>
      <c r="F34" s="592" t="s">
        <v>306</v>
      </c>
      <c r="G34" s="592"/>
      <c r="H34" s="592"/>
      <c r="I34" s="593"/>
    </row>
    <row r="35" spans="1:9" ht="24.95" customHeight="1">
      <c r="A35" s="495"/>
      <c r="B35" s="496"/>
      <c r="C35" s="496"/>
      <c r="D35" s="505"/>
      <c r="E35" s="505"/>
      <c r="F35" s="606" t="s">
        <v>307</v>
      </c>
      <c r="G35" s="606"/>
      <c r="H35" s="430" t="s">
        <v>166</v>
      </c>
      <c r="I35" s="91" t="s">
        <v>167</v>
      </c>
    </row>
    <row r="36" spans="1:9" ht="5.25" customHeight="1">
      <c r="A36" s="433"/>
      <c r="B36" s="434"/>
      <c r="C36" s="434"/>
      <c r="D36" s="41"/>
      <c r="E36" s="434"/>
      <c r="F36" s="439"/>
      <c r="G36" s="378"/>
      <c r="H36" s="434"/>
      <c r="I36" s="92"/>
    </row>
    <row r="37" spans="1:9" ht="16.5" customHeight="1">
      <c r="A37" s="599" t="s">
        <v>308</v>
      </c>
      <c r="B37" s="608"/>
      <c r="C37" s="608"/>
      <c r="D37" s="95">
        <v>40156</v>
      </c>
      <c r="E37" s="436">
        <v>107757</v>
      </c>
      <c r="F37" s="607">
        <v>102469863</v>
      </c>
      <c r="G37" s="607"/>
      <c r="H37" s="436">
        <f t="shared" ref="H37:H43" si="7">F37/D37</f>
        <v>2551.7945761530032</v>
      </c>
      <c r="I37" s="96">
        <f t="shared" ref="I37:I43" si="8">F37/E37</f>
        <v>950.93463069684572</v>
      </c>
    </row>
    <row r="38" spans="1:9" ht="16.5" customHeight="1">
      <c r="A38" s="599">
        <v>19</v>
      </c>
      <c r="B38" s="600"/>
      <c r="C38" s="601"/>
      <c r="D38" s="97">
        <v>40933</v>
      </c>
      <c r="E38" s="436">
        <v>108631</v>
      </c>
      <c r="F38" s="607">
        <v>103288555</v>
      </c>
      <c r="G38" s="607"/>
      <c r="H38" s="90">
        <f t="shared" si="7"/>
        <v>2523.3565827083285</v>
      </c>
      <c r="I38" s="96">
        <f t="shared" si="8"/>
        <v>950.82025388701197</v>
      </c>
    </row>
    <row r="39" spans="1:9" ht="16.5" customHeight="1">
      <c r="A39" s="599">
        <v>20</v>
      </c>
      <c r="B39" s="600"/>
      <c r="C39" s="601"/>
      <c r="D39" s="97">
        <v>41778</v>
      </c>
      <c r="E39" s="435">
        <v>109417</v>
      </c>
      <c r="F39" s="602">
        <v>104442523</v>
      </c>
      <c r="G39" s="602"/>
      <c r="H39" s="435">
        <f t="shared" si="7"/>
        <v>2499.940710421753</v>
      </c>
      <c r="I39" s="96">
        <f t="shared" si="8"/>
        <v>954.53652540281678</v>
      </c>
    </row>
    <row r="40" spans="1:9" ht="16.5" customHeight="1">
      <c r="A40" s="599">
        <v>21</v>
      </c>
      <c r="B40" s="600"/>
      <c r="C40" s="601"/>
      <c r="D40" s="97">
        <v>42504</v>
      </c>
      <c r="E40" s="435">
        <v>110106</v>
      </c>
      <c r="F40" s="602">
        <v>103715577</v>
      </c>
      <c r="G40" s="602"/>
      <c r="H40" s="435">
        <f t="shared" si="7"/>
        <v>2440.13685770751</v>
      </c>
      <c r="I40" s="96">
        <f t="shared" si="8"/>
        <v>941.96117377799578</v>
      </c>
    </row>
    <row r="41" spans="1:9" ht="16.5" customHeight="1">
      <c r="A41" s="599">
        <v>22</v>
      </c>
      <c r="B41" s="600"/>
      <c r="C41" s="601"/>
      <c r="D41" s="97">
        <v>43263</v>
      </c>
      <c r="E41" s="435">
        <v>110989</v>
      </c>
      <c r="F41" s="602">
        <v>102956563</v>
      </c>
      <c r="G41" s="602"/>
      <c r="H41" s="435">
        <f t="shared" si="7"/>
        <v>2379.7832558999607</v>
      </c>
      <c r="I41" s="96">
        <f t="shared" si="8"/>
        <v>927.62853075530006</v>
      </c>
    </row>
    <row r="42" spans="1:9" ht="16.5" customHeight="1">
      <c r="A42" s="599">
        <v>23</v>
      </c>
      <c r="B42" s="600"/>
      <c r="C42" s="601"/>
      <c r="D42" s="97">
        <v>43849</v>
      </c>
      <c r="E42" s="435">
        <v>111595</v>
      </c>
      <c r="F42" s="602">
        <v>102935423</v>
      </c>
      <c r="G42" s="602"/>
      <c r="H42" s="435">
        <f t="shared" si="7"/>
        <v>2347.4976168213643</v>
      </c>
      <c r="I42" s="96">
        <f t="shared" si="8"/>
        <v>922.40174739011604</v>
      </c>
    </row>
    <row r="43" spans="1:9" ht="16.5" customHeight="1">
      <c r="A43" s="604">
        <v>24</v>
      </c>
      <c r="B43" s="605"/>
      <c r="C43" s="605"/>
      <c r="D43" s="291">
        <v>44675</v>
      </c>
      <c r="E43" s="437">
        <v>112277</v>
      </c>
      <c r="F43" s="603">
        <f>I6</f>
        <v>104943023</v>
      </c>
      <c r="G43" s="603"/>
      <c r="H43" s="437">
        <f t="shared" si="7"/>
        <v>2349.0324118634585</v>
      </c>
      <c r="I43" s="245">
        <f t="shared" si="8"/>
        <v>934.67961381226792</v>
      </c>
    </row>
    <row r="44" spans="1:9" ht="5.25" customHeight="1" thickBot="1">
      <c r="A44" s="93"/>
      <c r="B44" s="94"/>
      <c r="C44" s="379"/>
      <c r="D44" s="98"/>
      <c r="E44" s="447"/>
      <c r="F44" s="447"/>
      <c r="G44" s="380"/>
      <c r="H44" s="447"/>
      <c r="I44" s="99"/>
    </row>
    <row r="45" spans="1:9" ht="15" customHeight="1">
      <c r="A45" s="374"/>
      <c r="B45" s="504" t="s">
        <v>168</v>
      </c>
      <c r="C45" s="504"/>
      <c r="D45" s="504"/>
      <c r="E45" s="504"/>
      <c r="F45" s="504"/>
      <c r="H45" s="4"/>
      <c r="I45" s="17" t="s">
        <v>169</v>
      </c>
    </row>
    <row r="46" spans="1:9" ht="15" customHeight="1">
      <c r="A46" s="374"/>
      <c r="B46" s="374"/>
      <c r="H46" s="17"/>
      <c r="I46" s="17"/>
    </row>
  </sheetData>
  <sheetProtection selectLockedCells="1" selectUnlockedCells="1"/>
  <mergeCells count="32">
    <mergeCell ref="A39:C39"/>
    <mergeCell ref="F39:G39"/>
    <mergeCell ref="F35:G35"/>
    <mergeCell ref="F38:G38"/>
    <mergeCell ref="F37:G37"/>
    <mergeCell ref="A38:C38"/>
    <mergeCell ref="A37:C37"/>
    <mergeCell ref="A34:C35"/>
    <mergeCell ref="B45:F45"/>
    <mergeCell ref="A40:C40"/>
    <mergeCell ref="F40:G40"/>
    <mergeCell ref="A41:C41"/>
    <mergeCell ref="F41:G41"/>
    <mergeCell ref="F43:G43"/>
    <mergeCell ref="A43:C43"/>
    <mergeCell ref="A42:C42"/>
    <mergeCell ref="F42:G42"/>
    <mergeCell ref="A3:C4"/>
    <mergeCell ref="D3:E3"/>
    <mergeCell ref="E34:E35"/>
    <mergeCell ref="A21:C21"/>
    <mergeCell ref="F3:G3"/>
    <mergeCell ref="F34:I34"/>
    <mergeCell ref="A6:C6"/>
    <mergeCell ref="H3:I3"/>
    <mergeCell ref="H29:I29"/>
    <mergeCell ref="B29:G29"/>
    <mergeCell ref="A13:C13"/>
    <mergeCell ref="B22:C22"/>
    <mergeCell ref="B14:C14"/>
    <mergeCell ref="D34:D35"/>
    <mergeCell ref="H30:I30"/>
  </mergeCells>
  <phoneticPr fontId="29"/>
  <printOptions horizontalCentered="1"/>
  <pageMargins left="0.59055118110236227" right="0.59055118110236227" top="0.59055118110236227" bottom="0.59055118110236227" header="0.39370078740157483" footer="0.39370078740157483"/>
  <pageSetup paperSize="9" firstPageNumber="178" orientation="portrait" useFirstPageNumber="1" horizontalDpi="300" verticalDpi="300" r:id="rId1"/>
  <headerFooter scaleWithDoc="0" alignWithMargins="0">
    <oddHeader>&amp;L&amp;"ＭＳ 明朝,標準"&amp;10物価・消費及び金融</oddHeader>
    <oddFooter>&amp;C&amp;"ＭＳ 明朝,標準"&amp;12&amp;A</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N48"/>
  <sheetViews>
    <sheetView view="pageBreakPreview" zoomScaleNormal="100" zoomScaleSheetLayoutView="100" workbookViewId="0">
      <selection activeCell="I19" sqref="I19"/>
    </sheetView>
  </sheetViews>
  <sheetFormatPr defaultRowHeight="18" customHeight="1"/>
  <cols>
    <col min="1" max="1" width="1.75" style="31" customWidth="1"/>
    <col min="2" max="2" width="14.375" style="31" customWidth="1"/>
    <col min="3" max="3" width="0.625" style="31" customWidth="1"/>
    <col min="4" max="4" width="1" style="31" customWidth="1"/>
    <col min="5" max="5" width="10.375" style="31" customWidth="1"/>
    <col min="6" max="6" width="9.875" style="31" customWidth="1"/>
    <col min="7" max="7" width="9.75" style="31" customWidth="1"/>
    <col min="8" max="8" width="10.5" style="31" bestFit="1" customWidth="1"/>
    <col min="9" max="9" width="8.875" style="31" customWidth="1"/>
    <col min="10" max="11" width="9.375" style="31" customWidth="1"/>
    <col min="12" max="12" width="10.125" style="31" customWidth="1"/>
    <col min="13" max="13" width="9" style="31"/>
    <col min="14" max="14" width="9.375" style="31" customWidth="1"/>
    <col min="15" max="16384" width="9" style="31"/>
  </cols>
  <sheetData>
    <row r="1" spans="1:14" ht="5.0999999999999996" customHeight="1">
      <c r="B1" s="17"/>
      <c r="C1" s="17"/>
      <c r="D1" s="17"/>
      <c r="E1" s="17"/>
      <c r="F1" s="17"/>
      <c r="G1" s="17"/>
      <c r="H1" s="17"/>
      <c r="I1" s="17"/>
      <c r="J1" s="17"/>
      <c r="K1" s="17"/>
      <c r="L1" s="4"/>
    </row>
    <row r="2" spans="1:14" ht="15" customHeight="1" thickBot="1">
      <c r="A2" s="248" t="s">
        <v>293</v>
      </c>
      <c r="B2" s="17"/>
      <c r="C2" s="17"/>
      <c r="D2" s="17"/>
      <c r="E2" s="17"/>
      <c r="F2" s="17"/>
      <c r="G2" s="17"/>
      <c r="H2" s="17"/>
      <c r="I2" s="17"/>
      <c r="J2" s="17"/>
      <c r="K2" s="17"/>
      <c r="L2" s="4" t="s">
        <v>170</v>
      </c>
    </row>
    <row r="3" spans="1:14" ht="24.95" customHeight="1">
      <c r="A3" s="613" t="s">
        <v>171</v>
      </c>
      <c r="B3" s="614"/>
      <c r="C3" s="614"/>
      <c r="D3" s="614"/>
      <c r="E3" s="497" t="s">
        <v>172</v>
      </c>
      <c r="F3" s="497"/>
      <c r="G3" s="497"/>
      <c r="H3" s="497" t="s">
        <v>173</v>
      </c>
      <c r="I3" s="497"/>
      <c r="J3" s="574" t="s">
        <v>174</v>
      </c>
      <c r="K3" s="574"/>
      <c r="L3" s="498"/>
    </row>
    <row r="4" spans="1:14" ht="24.95" customHeight="1">
      <c r="A4" s="611" t="s">
        <v>175</v>
      </c>
      <c r="B4" s="612"/>
      <c r="C4" s="612"/>
      <c r="D4" s="612"/>
      <c r="E4" s="105" t="s">
        <v>249</v>
      </c>
      <c r="F4" s="281" t="s">
        <v>261</v>
      </c>
      <c r="G4" s="105" t="s">
        <v>280</v>
      </c>
      <c r="H4" s="105" t="s">
        <v>261</v>
      </c>
      <c r="I4" s="105" t="s">
        <v>280</v>
      </c>
      <c r="J4" s="105" t="s">
        <v>249</v>
      </c>
      <c r="K4" s="281" t="s">
        <v>261</v>
      </c>
      <c r="L4" s="249" t="s">
        <v>280</v>
      </c>
    </row>
    <row r="5" spans="1:14" ht="17.100000000000001" customHeight="1">
      <c r="A5" s="615" t="s">
        <v>309</v>
      </c>
      <c r="B5" s="616"/>
      <c r="C5" s="616"/>
      <c r="D5" s="617"/>
      <c r="E5" s="292">
        <f>SUM(E6:E8)</f>
        <v>222</v>
      </c>
      <c r="F5" s="293">
        <f>SUM(F6:F8)</f>
        <v>221</v>
      </c>
      <c r="G5" s="294">
        <f>SUM(G6:G8)</f>
        <v>213</v>
      </c>
      <c r="H5" s="295">
        <v>-0.5</v>
      </c>
      <c r="I5" s="296">
        <f>(+G5/F5-1)*100</f>
        <v>-3.6199095022624417</v>
      </c>
      <c r="J5" s="297">
        <f>+E5/E26*100</f>
        <v>9.0380207548782926E-2</v>
      </c>
      <c r="K5" s="297">
        <f>+F5/F26*100</f>
        <v>8.7065460619622434E-2</v>
      </c>
      <c r="L5" s="298">
        <f>ROUNDDOWN(G5/G26*100,1)</f>
        <v>0</v>
      </c>
    </row>
    <row r="6" spans="1:14" ht="17.100000000000001" customHeight="1">
      <c r="A6" s="355"/>
      <c r="B6" s="354" t="s">
        <v>176</v>
      </c>
      <c r="C6" s="106"/>
      <c r="D6" s="106"/>
      <c r="E6" s="361">
        <v>34</v>
      </c>
      <c r="F6" s="299">
        <v>31</v>
      </c>
      <c r="G6" s="360">
        <v>32</v>
      </c>
      <c r="H6" s="359">
        <v>-8.8000000000000007</v>
      </c>
      <c r="I6" s="455">
        <f t="shared" ref="I6:I13" si="0">(+G6/F6-1)*100</f>
        <v>3.2258064516129004</v>
      </c>
      <c r="J6" s="358">
        <v>0</v>
      </c>
      <c r="K6" s="358">
        <v>0</v>
      </c>
      <c r="L6" s="357">
        <v>0</v>
      </c>
    </row>
    <row r="7" spans="1:14" ht="17.100000000000001" customHeight="1">
      <c r="A7" s="355"/>
      <c r="B7" s="354" t="s">
        <v>177</v>
      </c>
      <c r="C7" s="106"/>
      <c r="D7" s="106"/>
      <c r="E7" s="361">
        <v>0</v>
      </c>
      <c r="F7" s="299">
        <v>0</v>
      </c>
      <c r="G7" s="360">
        <v>0</v>
      </c>
      <c r="H7" s="360">
        <v>0</v>
      </c>
      <c r="I7" s="454">
        <v>0</v>
      </c>
      <c r="J7" s="360">
        <v>0</v>
      </c>
      <c r="K7" s="360">
        <v>0</v>
      </c>
      <c r="L7" s="300">
        <v>0</v>
      </c>
    </row>
    <row r="8" spans="1:14" ht="17.100000000000001" customHeight="1">
      <c r="A8" s="355"/>
      <c r="B8" s="354" t="s">
        <v>178</v>
      </c>
      <c r="C8" s="106"/>
      <c r="D8" s="106"/>
      <c r="E8" s="301">
        <v>188</v>
      </c>
      <c r="F8" s="299">
        <v>190</v>
      </c>
      <c r="G8" s="360">
        <v>181</v>
      </c>
      <c r="H8" s="359">
        <v>1.1000000000000001</v>
      </c>
      <c r="I8" s="455">
        <f t="shared" si="0"/>
        <v>-4.7368421052631611</v>
      </c>
      <c r="J8" s="358">
        <v>0.1</v>
      </c>
      <c r="K8" s="358">
        <v>0.1</v>
      </c>
      <c r="L8" s="357">
        <v>0.1</v>
      </c>
    </row>
    <row r="9" spans="1:14" ht="17.100000000000001" customHeight="1">
      <c r="A9" s="533" t="s">
        <v>320</v>
      </c>
      <c r="B9" s="609"/>
      <c r="C9" s="609"/>
      <c r="D9" s="610"/>
      <c r="E9" s="302">
        <f t="shared" ref="E9:F9" si="1">SUM(E10:E12)</f>
        <v>16676</v>
      </c>
      <c r="F9" s="302">
        <f t="shared" si="1"/>
        <v>18389</v>
      </c>
      <c r="G9" s="302">
        <f>SUM(G10:G12)</f>
        <v>19539</v>
      </c>
      <c r="H9" s="296">
        <v>10.3</v>
      </c>
      <c r="I9" s="296">
        <f t="shared" si="0"/>
        <v>6.2537386481048562</v>
      </c>
      <c r="J9" s="296">
        <f>+E9/E26*100</f>
        <v>6.7891006355112786</v>
      </c>
      <c r="K9" s="296">
        <f>+F9/F26*100</f>
        <v>7.2445554540010715</v>
      </c>
      <c r="L9" s="303">
        <v>7.8</v>
      </c>
      <c r="N9" s="43"/>
    </row>
    <row r="10" spans="1:14" ht="17.100000000000001" customHeight="1">
      <c r="A10" s="355"/>
      <c r="B10" s="354" t="s">
        <v>179</v>
      </c>
      <c r="C10" s="106"/>
      <c r="D10" s="106"/>
      <c r="E10" s="361">
        <v>259</v>
      </c>
      <c r="F10" s="299">
        <v>204</v>
      </c>
      <c r="G10" s="360">
        <v>149</v>
      </c>
      <c r="H10" s="359">
        <v>-21.2</v>
      </c>
      <c r="I10" s="455">
        <f t="shared" si="0"/>
        <v>-26.960784313725494</v>
      </c>
      <c r="J10" s="358">
        <v>0.1</v>
      </c>
      <c r="K10" s="358">
        <v>0.1</v>
      </c>
      <c r="L10" s="357">
        <v>0.1</v>
      </c>
    </row>
    <row r="11" spans="1:14" ht="17.100000000000001" customHeight="1">
      <c r="A11" s="355"/>
      <c r="B11" s="354" t="s">
        <v>180</v>
      </c>
      <c r="C11" s="106"/>
      <c r="D11" s="106"/>
      <c r="E11" s="361">
        <v>5134</v>
      </c>
      <c r="F11" s="356">
        <v>6133</v>
      </c>
      <c r="G11" s="360">
        <v>5936</v>
      </c>
      <c r="H11" s="359">
        <v>19.5</v>
      </c>
      <c r="I11" s="455">
        <f t="shared" si="0"/>
        <v>-3.2121310940812053</v>
      </c>
      <c r="J11" s="358">
        <v>2.1</v>
      </c>
      <c r="K11" s="358">
        <v>2.4</v>
      </c>
      <c r="L11" s="357">
        <v>2.4</v>
      </c>
    </row>
    <row r="12" spans="1:14" ht="17.100000000000001" customHeight="1">
      <c r="A12" s="355"/>
      <c r="B12" s="354" t="s">
        <v>181</v>
      </c>
      <c r="C12" s="106"/>
      <c r="D12" s="106"/>
      <c r="E12" s="361">
        <v>11283</v>
      </c>
      <c r="F12" s="356">
        <v>12052</v>
      </c>
      <c r="G12" s="360">
        <v>13454</v>
      </c>
      <c r="H12" s="359">
        <v>6.8</v>
      </c>
      <c r="I12" s="455">
        <f t="shared" si="0"/>
        <v>11.632923996017253</v>
      </c>
      <c r="J12" s="358">
        <v>4.5999999999999996</v>
      </c>
      <c r="K12" s="358">
        <v>4.7</v>
      </c>
      <c r="L12" s="357">
        <v>5.3</v>
      </c>
    </row>
    <row r="13" spans="1:14" ht="17.100000000000001" customHeight="1">
      <c r="A13" s="533" t="s">
        <v>321</v>
      </c>
      <c r="B13" s="609"/>
      <c r="C13" s="609"/>
      <c r="D13" s="610"/>
      <c r="E13" s="304">
        <f t="shared" ref="E13:F13" si="2">SUM(E14:E24)</f>
        <v>228731</v>
      </c>
      <c r="F13" s="304">
        <f t="shared" si="2"/>
        <v>235222</v>
      </c>
      <c r="G13" s="302">
        <f>SUM(G14:G24)</f>
        <v>232141</v>
      </c>
      <c r="H13" s="296">
        <v>2.8</v>
      </c>
      <c r="I13" s="296">
        <f t="shared" si="0"/>
        <v>-1.3098264618105482</v>
      </c>
      <c r="J13" s="296">
        <f>+E13/E26*100</f>
        <v>93.120519156939935</v>
      </c>
      <c r="K13" s="296">
        <f>+F13/F26*100</f>
        <v>92.6683790853793</v>
      </c>
      <c r="L13" s="305">
        <v>92.2</v>
      </c>
    </row>
    <row r="14" spans="1:14" ht="17.100000000000001" customHeight="1">
      <c r="A14" s="355"/>
      <c r="B14" s="354" t="s">
        <v>182</v>
      </c>
      <c r="C14" s="106"/>
      <c r="D14" s="106"/>
      <c r="E14" s="361">
        <v>21886</v>
      </c>
      <c r="F14" s="356">
        <v>24267</v>
      </c>
      <c r="G14" s="360">
        <v>22255</v>
      </c>
      <c r="H14" s="359">
        <v>10.9</v>
      </c>
      <c r="I14" s="358">
        <v>-8.3000000000000007</v>
      </c>
      <c r="J14" s="358">
        <v>8.9</v>
      </c>
      <c r="K14" s="358">
        <v>9.6</v>
      </c>
      <c r="L14" s="357">
        <v>8.8000000000000007</v>
      </c>
    </row>
    <row r="15" spans="1:14" ht="17.100000000000001" customHeight="1">
      <c r="A15" s="355"/>
      <c r="B15" s="354" t="s">
        <v>183</v>
      </c>
      <c r="C15" s="106"/>
      <c r="D15" s="106"/>
      <c r="E15" s="361">
        <v>61833</v>
      </c>
      <c r="F15" s="299">
        <v>65125</v>
      </c>
      <c r="G15" s="360">
        <v>62728</v>
      </c>
      <c r="H15" s="358">
        <v>5.3</v>
      </c>
      <c r="I15" s="358">
        <v>-3.7</v>
      </c>
      <c r="J15" s="358">
        <v>25.2</v>
      </c>
      <c r="K15" s="358">
        <v>25.7</v>
      </c>
      <c r="L15" s="357">
        <v>24.9</v>
      </c>
    </row>
    <row r="16" spans="1:14" ht="17.100000000000001" customHeight="1">
      <c r="A16" s="355"/>
      <c r="B16" s="354" t="s">
        <v>184</v>
      </c>
      <c r="C16" s="106"/>
      <c r="D16" s="106"/>
      <c r="E16" s="361">
        <v>8665</v>
      </c>
      <c r="F16" s="299">
        <v>8815</v>
      </c>
      <c r="G16" s="360">
        <v>8587</v>
      </c>
      <c r="H16" s="359">
        <v>1.7</v>
      </c>
      <c r="I16" s="358">
        <v>-2.6</v>
      </c>
      <c r="J16" s="358">
        <v>3.5</v>
      </c>
      <c r="K16" s="358">
        <v>3.5</v>
      </c>
      <c r="L16" s="357">
        <v>3.4</v>
      </c>
    </row>
    <row r="17" spans="1:14" ht="17.100000000000001" customHeight="1">
      <c r="A17" s="355"/>
      <c r="B17" s="354" t="s">
        <v>185</v>
      </c>
      <c r="C17" s="106"/>
      <c r="D17" s="106"/>
      <c r="E17" s="361">
        <v>18764</v>
      </c>
      <c r="F17" s="356">
        <v>19829</v>
      </c>
      <c r="G17" s="360">
        <v>20161</v>
      </c>
      <c r="H17" s="358">
        <v>5.7</v>
      </c>
      <c r="I17" s="358">
        <v>1.7</v>
      </c>
      <c r="J17" s="358">
        <v>7.6</v>
      </c>
      <c r="K17" s="358">
        <v>7.8</v>
      </c>
      <c r="L17" s="357">
        <v>8</v>
      </c>
      <c r="N17" s="29"/>
    </row>
    <row r="18" spans="1:14" ht="17.100000000000001" customHeight="1">
      <c r="A18" s="355"/>
      <c r="B18" s="354" t="s">
        <v>322</v>
      </c>
      <c r="C18" s="106"/>
      <c r="D18" s="106"/>
      <c r="E18" s="361">
        <f>8741</f>
        <v>8741</v>
      </c>
      <c r="F18" s="356">
        <f>9158</f>
        <v>9158</v>
      </c>
      <c r="G18" s="360">
        <f>9450</f>
        <v>9450</v>
      </c>
      <c r="H18" s="358">
        <f>4.8</f>
        <v>4.8</v>
      </c>
      <c r="I18" s="358">
        <v>3.2</v>
      </c>
      <c r="J18" s="358">
        <v>3.6</v>
      </c>
      <c r="K18" s="358">
        <v>3.6</v>
      </c>
      <c r="L18" s="357">
        <v>3.8</v>
      </c>
    </row>
    <row r="19" spans="1:14" ht="17.100000000000001" customHeight="1">
      <c r="A19" s="355"/>
      <c r="B19" s="354" t="s">
        <v>286</v>
      </c>
      <c r="C19" s="106"/>
      <c r="D19" s="106"/>
      <c r="E19" s="361">
        <v>21309</v>
      </c>
      <c r="F19" s="356">
        <v>21257</v>
      </c>
      <c r="G19" s="360">
        <v>21166</v>
      </c>
      <c r="H19" s="358">
        <v>-0.2</v>
      </c>
      <c r="I19" s="358">
        <v>-0.4</v>
      </c>
      <c r="J19" s="358">
        <v>8.6999999999999993</v>
      </c>
      <c r="K19" s="358">
        <v>8.4</v>
      </c>
      <c r="L19" s="357">
        <v>8.4</v>
      </c>
    </row>
    <row r="20" spans="1:14" ht="17.100000000000001" customHeight="1">
      <c r="A20" s="355"/>
      <c r="B20" s="354" t="s">
        <v>186</v>
      </c>
      <c r="C20" s="106"/>
      <c r="D20" s="106"/>
      <c r="E20" s="361">
        <v>61201</v>
      </c>
      <c r="F20" s="356">
        <v>60361</v>
      </c>
      <c r="G20" s="360">
        <v>61260</v>
      </c>
      <c r="H20" s="358">
        <v>-1.4</v>
      </c>
      <c r="I20" s="359">
        <v>1.5</v>
      </c>
      <c r="J20" s="358">
        <v>24.9</v>
      </c>
      <c r="K20" s="358">
        <v>23.8</v>
      </c>
      <c r="L20" s="357">
        <v>24.3</v>
      </c>
    </row>
    <row r="21" spans="1:14" ht="17.100000000000001" customHeight="1">
      <c r="A21" s="355"/>
      <c r="B21" s="644" t="s">
        <v>187</v>
      </c>
      <c r="C21" s="106"/>
      <c r="D21" s="106"/>
      <c r="E21" s="645">
        <v>22491</v>
      </c>
      <c r="F21" s="620">
        <v>22616</v>
      </c>
      <c r="G21" s="643">
        <v>22382</v>
      </c>
      <c r="H21" s="642">
        <v>0.6</v>
      </c>
      <c r="I21" s="641">
        <v>-1</v>
      </c>
      <c r="J21" s="641">
        <v>9.1999999999999993</v>
      </c>
      <c r="K21" s="641">
        <v>8.9</v>
      </c>
      <c r="L21" s="625">
        <v>8.9</v>
      </c>
    </row>
    <row r="22" spans="1:14" ht="17.100000000000001" customHeight="1">
      <c r="A22" s="355"/>
      <c r="B22" s="644"/>
      <c r="C22" s="106"/>
      <c r="D22" s="106"/>
      <c r="E22" s="645"/>
      <c r="F22" s="620"/>
      <c r="G22" s="643"/>
      <c r="H22" s="642"/>
      <c r="I22" s="641"/>
      <c r="J22" s="641"/>
      <c r="K22" s="641"/>
      <c r="L22" s="625"/>
    </row>
    <row r="23" spans="1:14" ht="17.100000000000001" customHeight="1">
      <c r="A23" s="355"/>
      <c r="B23" s="644" t="s">
        <v>188</v>
      </c>
      <c r="C23" s="106"/>
      <c r="D23" s="106"/>
      <c r="E23" s="645">
        <v>3841</v>
      </c>
      <c r="F23" s="620">
        <v>3794</v>
      </c>
      <c r="G23" s="643">
        <v>4152</v>
      </c>
      <c r="H23" s="642">
        <v>-1.2</v>
      </c>
      <c r="I23" s="642">
        <v>9.4</v>
      </c>
      <c r="J23" s="641">
        <v>1.6</v>
      </c>
      <c r="K23" s="641">
        <v>1.5</v>
      </c>
      <c r="L23" s="625">
        <v>1.6</v>
      </c>
    </row>
    <row r="24" spans="1:14" ht="11.25" customHeight="1">
      <c r="A24" s="355"/>
      <c r="B24" s="644"/>
      <c r="C24" s="106"/>
      <c r="D24" s="106"/>
      <c r="E24" s="645"/>
      <c r="F24" s="620"/>
      <c r="G24" s="643"/>
      <c r="H24" s="642"/>
      <c r="I24" s="642"/>
      <c r="J24" s="641"/>
      <c r="K24" s="641"/>
      <c r="L24" s="625"/>
    </row>
    <row r="25" spans="1:14" ht="12" hidden="1">
      <c r="A25" s="577" t="s">
        <v>323</v>
      </c>
      <c r="B25" s="575"/>
      <c r="C25" s="575"/>
      <c r="D25" s="619"/>
      <c r="E25" s="306"/>
      <c r="F25" s="307"/>
      <c r="G25" s="360"/>
      <c r="H25" s="359"/>
      <c r="I25" s="359"/>
      <c r="J25" s="358"/>
      <c r="K25" s="358"/>
      <c r="L25" s="308"/>
    </row>
    <row r="26" spans="1:14" ht="12.75" thickBot="1">
      <c r="A26" s="637" t="s">
        <v>276</v>
      </c>
      <c r="B26" s="638"/>
      <c r="C26" s="638"/>
      <c r="D26" s="639"/>
      <c r="E26" s="309">
        <f>+E5+E9+E13-E25</f>
        <v>245629</v>
      </c>
      <c r="F26" s="309">
        <f>+F5+F9+F13-F25</f>
        <v>253832</v>
      </c>
      <c r="G26" s="309">
        <f>+G5+G9+G13-G25</f>
        <v>251893</v>
      </c>
      <c r="H26" s="310">
        <v>3.3</v>
      </c>
      <c r="I26" s="311">
        <v>-0.8</v>
      </c>
      <c r="J26" s="311">
        <v>100</v>
      </c>
      <c r="K26" s="311">
        <v>100</v>
      </c>
      <c r="L26" s="312">
        <v>100</v>
      </c>
    </row>
    <row r="27" spans="1:14" ht="15" customHeight="1">
      <c r="E27" s="44"/>
      <c r="F27" s="44"/>
      <c r="G27" s="17"/>
      <c r="H27" s="246"/>
      <c r="I27" s="246"/>
      <c r="J27" s="246"/>
      <c r="K27" s="246"/>
      <c r="L27" s="247" t="s">
        <v>324</v>
      </c>
    </row>
    <row r="28" spans="1:14" ht="15" customHeight="1">
      <c r="B28" s="17"/>
      <c r="C28" s="17"/>
      <c r="D28" s="17"/>
      <c r="E28" s="44"/>
      <c r="F28" s="44"/>
      <c r="G28" s="282"/>
      <c r="H28" s="246"/>
      <c r="I28" s="246"/>
      <c r="J28" s="246"/>
      <c r="K28" s="246"/>
      <c r="L28" s="246"/>
    </row>
    <row r="29" spans="1:14" ht="15" customHeight="1" thickBot="1">
      <c r="A29" s="31" t="s">
        <v>325</v>
      </c>
      <c r="B29" s="17"/>
      <c r="C29" s="17"/>
      <c r="D29" s="17"/>
      <c r="E29" s="44"/>
      <c r="F29" s="44"/>
      <c r="G29" s="17"/>
      <c r="H29" s="246"/>
      <c r="I29" s="246"/>
      <c r="J29" s="246"/>
      <c r="K29" s="246"/>
      <c r="L29" s="247" t="s">
        <v>170</v>
      </c>
    </row>
    <row r="30" spans="1:14" ht="24.95" customHeight="1">
      <c r="A30" s="621" t="s">
        <v>189</v>
      </c>
      <c r="B30" s="621"/>
      <c r="C30" s="621"/>
      <c r="D30" s="621"/>
      <c r="E30" s="636" t="s">
        <v>190</v>
      </c>
      <c r="F30" s="636"/>
      <c r="G30" s="636"/>
      <c r="H30" s="635" t="s">
        <v>173</v>
      </c>
      <c r="I30" s="635"/>
      <c r="J30" s="634" t="s">
        <v>191</v>
      </c>
      <c r="K30" s="634"/>
      <c r="L30" s="634"/>
    </row>
    <row r="31" spans="1:14" ht="24.95" customHeight="1">
      <c r="A31" s="612" t="s">
        <v>192</v>
      </c>
      <c r="B31" s="612"/>
      <c r="C31" s="612"/>
      <c r="D31" s="612"/>
      <c r="E31" s="250" t="s">
        <v>281</v>
      </c>
      <c r="F31" s="280" t="s">
        <v>282</v>
      </c>
      <c r="G31" s="362" t="s">
        <v>326</v>
      </c>
      <c r="H31" s="251" t="s">
        <v>282</v>
      </c>
      <c r="I31" s="251" t="s">
        <v>326</v>
      </c>
      <c r="J31" s="251" t="s">
        <v>281</v>
      </c>
      <c r="K31" s="252" t="s">
        <v>282</v>
      </c>
      <c r="L31" s="253" t="s">
        <v>326</v>
      </c>
    </row>
    <row r="32" spans="1:14" ht="17.100000000000001" customHeight="1">
      <c r="A32" s="631" t="s">
        <v>277</v>
      </c>
      <c r="B32" s="632"/>
      <c r="C32" s="632"/>
      <c r="D32" s="640"/>
      <c r="E32" s="313">
        <v>163294</v>
      </c>
      <c r="F32" s="314">
        <v>164583</v>
      </c>
      <c r="G32" s="315">
        <v>163642</v>
      </c>
      <c r="H32" s="316">
        <v>0.8</v>
      </c>
      <c r="I32" s="316">
        <v>-0.6</v>
      </c>
      <c r="J32" s="316">
        <f>+E32/E38*100</f>
        <v>66.499427831419993</v>
      </c>
      <c r="K32" s="316">
        <v>65.7</v>
      </c>
      <c r="L32" s="317">
        <v>66.3</v>
      </c>
    </row>
    <row r="33" spans="1:13" ht="17.100000000000001" customHeight="1">
      <c r="A33" s="578" t="s">
        <v>327</v>
      </c>
      <c r="B33" s="575"/>
      <c r="C33" s="575"/>
      <c r="D33" s="619"/>
      <c r="E33" s="360">
        <v>14581</v>
      </c>
      <c r="F33" s="318">
        <v>16003</v>
      </c>
      <c r="G33" s="319">
        <v>15046</v>
      </c>
      <c r="H33" s="320">
        <v>9.8000000000000007</v>
      </c>
      <c r="I33" s="321">
        <v>-6</v>
      </c>
      <c r="J33" s="321">
        <f>+E33/E38*100</f>
        <v>5.9379288719116126</v>
      </c>
      <c r="K33" s="321">
        <v>6.4</v>
      </c>
      <c r="L33" s="322">
        <v>6.1</v>
      </c>
    </row>
    <row r="34" spans="1:13" ht="17.100000000000001" customHeight="1">
      <c r="A34" s="578" t="s">
        <v>328</v>
      </c>
      <c r="B34" s="575"/>
      <c r="C34" s="575"/>
      <c r="D34" s="619"/>
      <c r="E34" s="360">
        <f>SUM(E35:E37)</f>
        <v>67682</v>
      </c>
      <c r="F34" s="318">
        <f t="shared" ref="F34" si="3">SUM(F35:F37)</f>
        <v>69891</v>
      </c>
      <c r="G34" s="319">
        <f>SUM(G35:G37)</f>
        <v>68174</v>
      </c>
      <c r="H34" s="321">
        <v>3.3</v>
      </c>
      <c r="I34" s="321">
        <v>-2.5</v>
      </c>
      <c r="J34" s="321">
        <f>+E34/$E$38*100</f>
        <v>27.562643296668394</v>
      </c>
      <c r="K34" s="321">
        <v>27.9</v>
      </c>
      <c r="L34" s="322">
        <v>27.6</v>
      </c>
    </row>
    <row r="35" spans="1:13" ht="17.100000000000001" customHeight="1">
      <c r="A35" s="107"/>
      <c r="B35" s="575" t="s">
        <v>329</v>
      </c>
      <c r="C35" s="575"/>
      <c r="D35" s="619"/>
      <c r="E35" s="323">
        <v>40462</v>
      </c>
      <c r="F35" s="324">
        <v>44592</v>
      </c>
      <c r="G35" s="325">
        <v>44066</v>
      </c>
      <c r="H35" s="326">
        <v>10.199999999999999</v>
      </c>
      <c r="I35" s="327">
        <v>-1.2</v>
      </c>
      <c r="J35" s="328">
        <f t="shared" ref="J35:J37" si="4">+E35/$E$38*100</f>
        <v>16.477640629263266</v>
      </c>
      <c r="K35" s="328">
        <v>17.8</v>
      </c>
      <c r="L35" s="329">
        <v>17.899999999999999</v>
      </c>
    </row>
    <row r="36" spans="1:13" ht="17.100000000000001" customHeight="1">
      <c r="A36" s="107"/>
      <c r="B36" s="575" t="s">
        <v>330</v>
      </c>
      <c r="C36" s="575"/>
      <c r="D36" s="619"/>
      <c r="E36" s="323">
        <v>7704</v>
      </c>
      <c r="F36" s="324">
        <v>4879</v>
      </c>
      <c r="G36" s="325">
        <v>2797</v>
      </c>
      <c r="H36" s="330">
        <v>-36.700000000000003</v>
      </c>
      <c r="I36" s="331">
        <v>-42.7</v>
      </c>
      <c r="J36" s="328">
        <f t="shared" si="4"/>
        <v>3.1373571105690328</v>
      </c>
      <c r="K36" s="328">
        <v>1.9</v>
      </c>
      <c r="L36" s="329">
        <v>1.1000000000000001</v>
      </c>
    </row>
    <row r="37" spans="1:13" ht="17.100000000000001" customHeight="1">
      <c r="A37" s="107"/>
      <c r="B37" s="575" t="s">
        <v>331</v>
      </c>
      <c r="C37" s="575"/>
      <c r="D37" s="619"/>
      <c r="E37" s="323">
        <v>19516</v>
      </c>
      <c r="F37" s="324">
        <v>20420</v>
      </c>
      <c r="G37" s="325">
        <v>21311</v>
      </c>
      <c r="H37" s="330">
        <v>4.5999999999999996</v>
      </c>
      <c r="I37" s="328">
        <v>4.4000000000000004</v>
      </c>
      <c r="J37" s="328">
        <f t="shared" si="4"/>
        <v>7.9476455568360915</v>
      </c>
      <c r="K37" s="328">
        <v>8.1999999999999993</v>
      </c>
      <c r="L37" s="329">
        <v>8.6</v>
      </c>
    </row>
    <row r="38" spans="1:13" ht="17.100000000000001" customHeight="1" thickBot="1">
      <c r="A38" s="622" t="s">
        <v>332</v>
      </c>
      <c r="B38" s="623"/>
      <c r="C38" s="623"/>
      <c r="D38" s="624"/>
      <c r="E38" s="332">
        <f>SUM(E32:E34)</f>
        <v>245557</v>
      </c>
      <c r="F38" s="333">
        <f t="shared" ref="F38:G38" si="5">SUM(F32:F34)</f>
        <v>250477</v>
      </c>
      <c r="G38" s="334">
        <f t="shared" si="5"/>
        <v>246862</v>
      </c>
      <c r="H38" s="335">
        <v>2</v>
      </c>
      <c r="I38" s="335">
        <v>-1.4</v>
      </c>
      <c r="J38" s="335">
        <v>100</v>
      </c>
      <c r="K38" s="335">
        <v>100</v>
      </c>
      <c r="L38" s="336">
        <v>100</v>
      </c>
    </row>
    <row r="39" spans="1:13" ht="15" customHeight="1">
      <c r="E39" s="17"/>
      <c r="F39" s="17"/>
      <c r="G39" s="17"/>
      <c r="H39" s="17"/>
      <c r="I39" s="17"/>
      <c r="J39" s="45"/>
      <c r="K39" s="17"/>
      <c r="L39" s="4" t="s">
        <v>324</v>
      </c>
    </row>
    <row r="40" spans="1:13" ht="15" customHeight="1">
      <c r="B40" s="17"/>
      <c r="C40" s="17"/>
      <c r="D40" s="17"/>
      <c r="E40" s="17"/>
      <c r="F40" s="17"/>
      <c r="G40" s="17"/>
      <c r="H40" s="17"/>
      <c r="I40" s="17"/>
      <c r="J40" s="45"/>
      <c r="K40" s="17"/>
      <c r="L40" s="17"/>
    </row>
    <row r="41" spans="1:13" ht="15" customHeight="1" thickBot="1">
      <c r="A41" s="248" t="s">
        <v>333</v>
      </c>
      <c r="B41" s="17"/>
      <c r="C41" s="17"/>
      <c r="D41" s="17"/>
      <c r="E41" s="17"/>
      <c r="F41" s="17"/>
      <c r="G41" s="17"/>
      <c r="H41" s="17"/>
      <c r="I41" s="17"/>
      <c r="J41" s="45"/>
      <c r="K41" s="17"/>
      <c r="L41" s="4" t="s">
        <v>193</v>
      </c>
    </row>
    <row r="42" spans="1:13" ht="24.95" customHeight="1">
      <c r="A42" s="618" t="s">
        <v>194</v>
      </c>
      <c r="B42" s="618"/>
      <c r="C42" s="618"/>
      <c r="D42" s="618"/>
      <c r="E42" s="618"/>
      <c r="F42" s="618"/>
      <c r="G42" s="46"/>
      <c r="H42" s="47" t="s">
        <v>190</v>
      </c>
      <c r="I42" s="48"/>
      <c r="J42" s="627" t="s">
        <v>195</v>
      </c>
      <c r="K42" s="627"/>
      <c r="L42" s="627"/>
    </row>
    <row r="43" spans="1:13" ht="24.95" customHeight="1">
      <c r="A43" s="628" t="s">
        <v>196</v>
      </c>
      <c r="B43" s="628"/>
      <c r="C43" s="628"/>
      <c r="D43" s="628"/>
      <c r="E43" s="628"/>
      <c r="F43" s="628"/>
      <c r="G43" s="362" t="s">
        <v>281</v>
      </c>
      <c r="H43" s="284" t="s">
        <v>282</v>
      </c>
      <c r="I43" s="283" t="s">
        <v>326</v>
      </c>
      <c r="J43" s="254" t="s">
        <v>281</v>
      </c>
      <c r="K43" s="430" t="s">
        <v>282</v>
      </c>
      <c r="L43" s="255" t="s">
        <v>326</v>
      </c>
    </row>
    <row r="44" spans="1:13" ht="17.100000000000001" customHeight="1">
      <c r="A44" s="631" t="s">
        <v>197</v>
      </c>
      <c r="B44" s="632"/>
      <c r="C44" s="632"/>
      <c r="D44" s="632"/>
      <c r="E44" s="632"/>
      <c r="F44" s="633"/>
      <c r="G44" s="337">
        <v>2262</v>
      </c>
      <c r="H44" s="337">
        <v>2285</v>
      </c>
      <c r="I44" s="337">
        <v>2237</v>
      </c>
      <c r="J44" s="338">
        <v>-1</v>
      </c>
      <c r="K44" s="321">
        <v>1</v>
      </c>
      <c r="L44" s="317">
        <v>-2.1</v>
      </c>
    </row>
    <row r="45" spans="1:13" ht="17.100000000000001" customHeight="1">
      <c r="A45" s="578" t="s">
        <v>198</v>
      </c>
      <c r="B45" s="575"/>
      <c r="C45" s="575"/>
      <c r="D45" s="575"/>
      <c r="E45" s="575"/>
      <c r="F45" s="576"/>
      <c r="G45" s="339">
        <v>2009</v>
      </c>
      <c r="H45" s="337">
        <v>2039</v>
      </c>
      <c r="I45" s="337">
        <v>2025</v>
      </c>
      <c r="J45" s="320">
        <v>-2.4</v>
      </c>
      <c r="K45" s="320">
        <v>1.5</v>
      </c>
      <c r="L45" s="322">
        <v>-0.7</v>
      </c>
    </row>
    <row r="46" spans="1:13" ht="17.100000000000001" customHeight="1" thickBot="1">
      <c r="A46" s="629" t="s">
        <v>199</v>
      </c>
      <c r="B46" s="630"/>
      <c r="C46" s="630"/>
      <c r="D46" s="630"/>
      <c r="E46" s="630"/>
      <c r="F46" s="630"/>
      <c r="G46" s="340">
        <f>+G44/G45*100</f>
        <v>112.59333001493282</v>
      </c>
      <c r="H46" s="341">
        <f t="shared" ref="H46:I46" si="6">+H44/H45*100</f>
        <v>112.06473761647867</v>
      </c>
      <c r="I46" s="341">
        <f t="shared" si="6"/>
        <v>110.46913580246913</v>
      </c>
      <c r="J46" s="342">
        <v>-0.3</v>
      </c>
      <c r="K46" s="342">
        <f>+H46/G46*100-100</f>
        <v>-0.46947043700016877</v>
      </c>
      <c r="L46" s="452">
        <f>+I46/H46*100-100</f>
        <v>-1.4238214874247035</v>
      </c>
      <c r="M46" s="451"/>
    </row>
    <row r="47" spans="1:13" ht="15" customHeight="1">
      <c r="A47" s="626" t="s">
        <v>334</v>
      </c>
      <c r="B47" s="626"/>
      <c r="C47" s="626"/>
      <c r="D47" s="626"/>
      <c r="E47" s="626"/>
      <c r="F47" s="626"/>
      <c r="G47" s="626"/>
      <c r="H47" s="626"/>
      <c r="I47" s="504"/>
      <c r="J47" s="17"/>
      <c r="K47" s="17"/>
      <c r="L47" s="4" t="s">
        <v>200</v>
      </c>
    </row>
    <row r="48" spans="1:13" ht="15" customHeight="1">
      <c r="B48" s="17" t="s">
        <v>335</v>
      </c>
      <c r="C48" s="17"/>
      <c r="D48" s="17"/>
      <c r="E48" s="17"/>
      <c r="F48" s="17"/>
      <c r="G48" s="17"/>
      <c r="H48" s="17"/>
      <c r="L48" s="4" t="s">
        <v>336</v>
      </c>
    </row>
  </sheetData>
  <sheetProtection selectLockedCells="1" selectUnlockedCells="1"/>
  <mergeCells count="47">
    <mergeCell ref="H23:H24"/>
    <mergeCell ref="B21:B22"/>
    <mergeCell ref="E21:E22"/>
    <mergeCell ref="E23:E24"/>
    <mergeCell ref="G23:G24"/>
    <mergeCell ref="F21:F22"/>
    <mergeCell ref="B23:B24"/>
    <mergeCell ref="L21:L22"/>
    <mergeCell ref="K21:K22"/>
    <mergeCell ref="J21:J22"/>
    <mergeCell ref="G21:G22"/>
    <mergeCell ref="I21:I22"/>
    <mergeCell ref="H21:H22"/>
    <mergeCell ref="L23:L24"/>
    <mergeCell ref="A47:I47"/>
    <mergeCell ref="J42:L42"/>
    <mergeCell ref="A43:F43"/>
    <mergeCell ref="A46:F46"/>
    <mergeCell ref="A45:F45"/>
    <mergeCell ref="A44:F44"/>
    <mergeCell ref="J30:L30"/>
    <mergeCell ref="H30:I30"/>
    <mergeCell ref="E30:G30"/>
    <mergeCell ref="A26:D26"/>
    <mergeCell ref="A32:D32"/>
    <mergeCell ref="J23:J24"/>
    <mergeCell ref="K23:K24"/>
    <mergeCell ref="I23:I24"/>
    <mergeCell ref="A25:D25"/>
    <mergeCell ref="A42:F42"/>
    <mergeCell ref="B35:D35"/>
    <mergeCell ref="A13:D13"/>
    <mergeCell ref="F23:F24"/>
    <mergeCell ref="A31:D31"/>
    <mergeCell ref="A30:D30"/>
    <mergeCell ref="B36:D36"/>
    <mergeCell ref="A38:D38"/>
    <mergeCell ref="A33:D33"/>
    <mergeCell ref="B37:D37"/>
    <mergeCell ref="A34:D34"/>
    <mergeCell ref="A9:D9"/>
    <mergeCell ref="H3:I3"/>
    <mergeCell ref="J3:L3"/>
    <mergeCell ref="A4:D4"/>
    <mergeCell ref="A3:D3"/>
    <mergeCell ref="E3:G3"/>
    <mergeCell ref="A5:D5"/>
  </mergeCells>
  <phoneticPr fontId="29"/>
  <printOptions horizontalCentered="1"/>
  <pageMargins left="0.59055118110236227" right="0.59055118110236227" top="0.59055118110236227" bottom="0.59055118110236227" header="0.39370078740157483" footer="0.39370078740157483"/>
  <pageSetup paperSize="9" scale="96" firstPageNumber="179" orientation="portrait" useFirstPageNumber="1" horizontalDpi="300" verticalDpi="300" r:id="rId1"/>
  <headerFooter scaleWithDoc="0" alignWithMargins="0">
    <oddHeader>&amp;R&amp;"ＭＳ 明朝,標準"&amp;10物価・消費及び金融</oddHeader>
    <oddFooter>&amp;C&amp;"ＭＳ 明朝,標準"&amp;12&amp;A</oddFooter>
  </headerFooter>
  <drawing r:id="rId2"/>
  <legacyDrawing r:id="rId3"/>
</worksheet>
</file>

<file path=xl/worksheets/sheet9.xml><?xml version="1.0" encoding="utf-8"?>
<worksheet xmlns="http://schemas.openxmlformats.org/spreadsheetml/2006/main" xmlns:r="http://schemas.openxmlformats.org/officeDocument/2006/relationships">
  <dimension ref="A1:N46"/>
  <sheetViews>
    <sheetView view="pageBreakPreview" zoomScaleNormal="100" zoomScaleSheetLayoutView="100" workbookViewId="0">
      <selection activeCell="H7" sqref="H7"/>
    </sheetView>
  </sheetViews>
  <sheetFormatPr defaultRowHeight="18.95" customHeight="1"/>
  <cols>
    <col min="1" max="1" width="8.625" style="31" customWidth="1"/>
    <col min="2" max="2" width="6.125" style="31" customWidth="1"/>
    <col min="3" max="3" width="6.625" style="31" customWidth="1"/>
    <col min="4" max="4" width="11.625" style="31" customWidth="1"/>
    <col min="5" max="6" width="6.625" style="31" customWidth="1"/>
    <col min="7" max="8" width="7.625" style="31" customWidth="1"/>
    <col min="9" max="9" width="6.625" style="31" customWidth="1"/>
    <col min="10" max="10" width="7.625" style="31" customWidth="1"/>
    <col min="11" max="12" width="7" style="31" customWidth="1"/>
    <col min="13" max="16384" width="9" style="31"/>
  </cols>
  <sheetData>
    <row r="1" spans="1:14" ht="5.0999999999999996" customHeight="1">
      <c r="A1" s="17"/>
      <c r="B1" s="17"/>
      <c r="C1" s="17"/>
      <c r="D1" s="17"/>
      <c r="E1" s="17"/>
      <c r="F1" s="17"/>
      <c r="G1" s="17"/>
      <c r="H1" s="17"/>
      <c r="I1" s="17"/>
      <c r="J1" s="17"/>
      <c r="K1" s="17"/>
      <c r="L1" s="4"/>
      <c r="M1" s="17"/>
      <c r="N1" s="17"/>
    </row>
    <row r="2" spans="1:14" ht="15" customHeight="1" thickBot="1">
      <c r="A2" s="17" t="s">
        <v>310</v>
      </c>
      <c r="B2" s="17"/>
      <c r="C2" s="17"/>
      <c r="D2" s="17"/>
      <c r="E2" s="17"/>
      <c r="F2" s="17"/>
      <c r="G2" s="17"/>
      <c r="H2" s="17"/>
      <c r="I2" s="17"/>
      <c r="J2" s="17"/>
      <c r="K2" s="17"/>
      <c r="L2" s="4" t="s">
        <v>201</v>
      </c>
      <c r="M2" s="17"/>
      <c r="N2" s="17"/>
    </row>
    <row r="3" spans="1:14" ht="24.95" customHeight="1" thickBot="1">
      <c r="A3" s="493" t="s">
        <v>202</v>
      </c>
      <c r="B3" s="497" t="s">
        <v>203</v>
      </c>
      <c r="C3" s="497"/>
      <c r="D3" s="660" t="s">
        <v>204</v>
      </c>
      <c r="E3" s="661"/>
      <c r="F3" s="659"/>
      <c r="G3" s="497" t="s">
        <v>205</v>
      </c>
      <c r="H3" s="497"/>
      <c r="I3" s="497" t="s">
        <v>206</v>
      </c>
      <c r="J3" s="497"/>
      <c r="K3" s="574" t="s">
        <v>207</v>
      </c>
      <c r="L3" s="498"/>
      <c r="M3" s="425"/>
    </row>
    <row r="4" spans="1:14" ht="24.95" customHeight="1">
      <c r="A4" s="495"/>
      <c r="B4" s="446" t="s">
        <v>208</v>
      </c>
      <c r="C4" s="446" t="s">
        <v>209</v>
      </c>
      <c r="D4" s="446" t="s">
        <v>208</v>
      </c>
      <c r="E4" s="648" t="s">
        <v>209</v>
      </c>
      <c r="F4" s="649"/>
      <c r="G4" s="446" t="s">
        <v>208</v>
      </c>
      <c r="H4" s="446" t="s">
        <v>209</v>
      </c>
      <c r="I4" s="446" t="s">
        <v>208</v>
      </c>
      <c r="J4" s="446" t="s">
        <v>209</v>
      </c>
      <c r="K4" s="446" t="s">
        <v>208</v>
      </c>
      <c r="L4" s="91" t="s">
        <v>209</v>
      </c>
      <c r="M4" s="425"/>
    </row>
    <row r="5" spans="1:14" s="453" customFormat="1" ht="18" customHeight="1">
      <c r="A5" s="256" t="s">
        <v>385</v>
      </c>
      <c r="B5" s="109">
        <v>27</v>
      </c>
      <c r="C5" s="34">
        <v>268</v>
      </c>
      <c r="D5" s="34">
        <v>16</v>
      </c>
      <c r="E5" s="662">
        <v>193</v>
      </c>
      <c r="F5" s="662"/>
      <c r="G5" s="34">
        <v>2</v>
      </c>
      <c r="H5" s="34">
        <v>17</v>
      </c>
      <c r="I5" s="34">
        <v>1</v>
      </c>
      <c r="J5" s="34">
        <v>11</v>
      </c>
      <c r="K5" s="34">
        <v>8</v>
      </c>
      <c r="L5" s="110">
        <v>47</v>
      </c>
      <c r="M5" s="257"/>
    </row>
    <row r="6" spans="1:14" ht="18" customHeight="1">
      <c r="A6" s="433"/>
      <c r="B6" s="109"/>
      <c r="C6" s="34"/>
      <c r="D6" s="34"/>
      <c r="E6" s="436"/>
      <c r="F6" s="436"/>
      <c r="G6" s="34"/>
      <c r="H6" s="34"/>
      <c r="I6" s="34"/>
      <c r="J6" s="34"/>
      <c r="K6" s="34"/>
      <c r="L6" s="110"/>
      <c r="M6" s="425"/>
    </row>
    <row r="7" spans="1:14" s="453" customFormat="1" ht="18" customHeight="1">
      <c r="A7" s="154">
        <v>22</v>
      </c>
      <c r="B7" s="109">
        <v>27</v>
      </c>
      <c r="C7" s="34">
        <v>265</v>
      </c>
      <c r="D7" s="34">
        <v>16</v>
      </c>
      <c r="E7" s="607">
        <v>192</v>
      </c>
      <c r="F7" s="607"/>
      <c r="G7" s="34">
        <v>2</v>
      </c>
      <c r="H7" s="34">
        <v>17</v>
      </c>
      <c r="I7" s="34">
        <v>1</v>
      </c>
      <c r="J7" s="34">
        <v>11</v>
      </c>
      <c r="K7" s="34">
        <v>8</v>
      </c>
      <c r="L7" s="110">
        <v>45</v>
      </c>
      <c r="M7" s="257"/>
    </row>
    <row r="8" spans="1:14" s="453" customFormat="1" ht="18" customHeight="1">
      <c r="A8" s="162"/>
      <c r="B8" s="153"/>
      <c r="C8" s="34"/>
      <c r="D8" s="34"/>
      <c r="E8" s="436"/>
      <c r="F8" s="436"/>
      <c r="G8" s="34"/>
      <c r="H8" s="34"/>
      <c r="I8" s="34"/>
      <c r="J8" s="34"/>
      <c r="K8" s="34"/>
      <c r="L8" s="110"/>
      <c r="M8" s="257"/>
    </row>
    <row r="9" spans="1:14" s="453" customFormat="1" ht="18" customHeight="1">
      <c r="A9" s="154">
        <v>23</v>
      </c>
      <c r="B9" s="109">
        <v>27</v>
      </c>
      <c r="C9" s="34">
        <v>272</v>
      </c>
      <c r="D9" s="34">
        <v>16</v>
      </c>
      <c r="E9" s="607">
        <v>197</v>
      </c>
      <c r="F9" s="607"/>
      <c r="G9" s="34">
        <v>2</v>
      </c>
      <c r="H9" s="34">
        <v>17</v>
      </c>
      <c r="I9" s="34">
        <v>1</v>
      </c>
      <c r="J9" s="34">
        <v>12</v>
      </c>
      <c r="K9" s="34">
        <v>8</v>
      </c>
      <c r="L9" s="110">
        <v>46</v>
      </c>
      <c r="M9" s="257"/>
    </row>
    <row r="10" spans="1:14" ht="18" customHeight="1">
      <c r="A10" s="433"/>
      <c r="B10" s="109"/>
      <c r="C10" s="34"/>
      <c r="D10" s="34"/>
      <c r="E10" s="436"/>
      <c r="F10" s="159"/>
      <c r="G10" s="34"/>
      <c r="H10" s="34"/>
      <c r="I10" s="34"/>
      <c r="J10" s="34"/>
      <c r="K10" s="34"/>
      <c r="L10" s="113"/>
      <c r="M10" s="425"/>
    </row>
    <row r="11" spans="1:14" s="453" customFormat="1" ht="18" customHeight="1">
      <c r="A11" s="154">
        <v>24</v>
      </c>
      <c r="B11" s="109">
        <v>27</v>
      </c>
      <c r="C11" s="34">
        <v>266</v>
      </c>
      <c r="D11" s="34">
        <v>16</v>
      </c>
      <c r="E11" s="607">
        <v>192</v>
      </c>
      <c r="F11" s="607"/>
      <c r="G11" s="34">
        <v>2</v>
      </c>
      <c r="H11" s="34">
        <v>17</v>
      </c>
      <c r="I11" s="34">
        <v>1</v>
      </c>
      <c r="J11" s="34">
        <v>12</v>
      </c>
      <c r="K11" s="34">
        <v>8</v>
      </c>
      <c r="L11" s="110">
        <v>45</v>
      </c>
      <c r="M11" s="257"/>
    </row>
    <row r="12" spans="1:14" s="453" customFormat="1" ht="18" customHeight="1">
      <c r="A12" s="154"/>
      <c r="B12" s="111"/>
      <c r="C12" s="112"/>
      <c r="D12" s="112"/>
      <c r="E12" s="159"/>
      <c r="F12" s="159"/>
      <c r="G12" s="112"/>
      <c r="H12" s="112"/>
      <c r="I12" s="112"/>
      <c r="J12" s="112"/>
      <c r="K12" s="112"/>
      <c r="L12" s="113"/>
      <c r="M12" s="257"/>
    </row>
    <row r="13" spans="1:14" s="453" customFormat="1" ht="18" customHeight="1" thickBot="1">
      <c r="A13" s="93">
        <v>25</v>
      </c>
      <c r="B13" s="138">
        <f>SUM(D13,G13,I13,K13)</f>
        <v>27</v>
      </c>
      <c r="C13" s="139">
        <f>SUM(E13,H13,J13,L13)</f>
        <v>263</v>
      </c>
      <c r="D13" s="139">
        <v>16</v>
      </c>
      <c r="E13" s="650">
        <v>188</v>
      </c>
      <c r="F13" s="650"/>
      <c r="G13" s="139">
        <v>2</v>
      </c>
      <c r="H13" s="139">
        <v>17</v>
      </c>
      <c r="I13" s="139">
        <v>1</v>
      </c>
      <c r="J13" s="139">
        <v>12</v>
      </c>
      <c r="K13" s="139">
        <v>8</v>
      </c>
      <c r="L13" s="343">
        <v>46</v>
      </c>
      <c r="M13" s="257"/>
    </row>
    <row r="14" spans="1:14" ht="15" customHeight="1">
      <c r="A14" s="17" t="s">
        <v>210</v>
      </c>
      <c r="B14" s="17"/>
      <c r="C14" s="17"/>
      <c r="D14" s="17"/>
      <c r="E14" s="17"/>
      <c r="F14" s="17"/>
      <c r="G14" s="17"/>
      <c r="H14" s="17"/>
      <c r="I14" s="17"/>
      <c r="L14" s="4" t="s">
        <v>211</v>
      </c>
      <c r="M14" s="17"/>
      <c r="N14" s="17"/>
    </row>
    <row r="15" spans="1:14" ht="15" customHeight="1">
      <c r="A15" s="17" t="s">
        <v>212</v>
      </c>
      <c r="B15" s="17"/>
      <c r="C15" s="17"/>
      <c r="D15" s="17"/>
      <c r="E15" s="17"/>
      <c r="F15" s="17"/>
      <c r="G15" s="17"/>
      <c r="H15" s="17"/>
      <c r="I15" s="17"/>
      <c r="K15" s="17"/>
      <c r="L15" s="4" t="s">
        <v>213</v>
      </c>
      <c r="M15" s="17"/>
      <c r="N15" s="17"/>
    </row>
    <row r="16" spans="1:14" ht="15" customHeight="1">
      <c r="A16" s="17"/>
      <c r="B16" s="17"/>
      <c r="C16" s="17"/>
      <c r="D16" s="17"/>
      <c r="E16" s="17"/>
      <c r="F16" s="17"/>
      <c r="G16" s="17"/>
      <c r="H16" s="17"/>
      <c r="I16" s="17"/>
      <c r="J16" s="17"/>
      <c r="K16" s="17"/>
      <c r="L16" s="17"/>
      <c r="M16" s="17"/>
      <c r="N16" s="17"/>
    </row>
    <row r="17" spans="1:14" ht="15" customHeight="1" thickBot="1">
      <c r="A17" s="17" t="s">
        <v>386</v>
      </c>
      <c r="B17" s="17"/>
      <c r="C17" s="17"/>
      <c r="D17" s="17"/>
      <c r="E17" s="17"/>
      <c r="F17" s="17"/>
      <c r="G17" s="17"/>
      <c r="H17" s="17"/>
      <c r="I17" s="17"/>
      <c r="J17" s="17"/>
      <c r="L17" s="4" t="s">
        <v>170</v>
      </c>
      <c r="M17" s="17"/>
      <c r="N17" s="17"/>
    </row>
    <row r="18" spans="1:14" ht="24" customHeight="1" thickBot="1">
      <c r="A18" s="493" t="s">
        <v>202</v>
      </c>
      <c r="B18" s="497" t="s">
        <v>214</v>
      </c>
      <c r="C18" s="497"/>
      <c r="D18" s="497"/>
      <c r="E18" s="497"/>
      <c r="F18" s="497"/>
      <c r="G18" s="497"/>
      <c r="H18" s="659" t="s">
        <v>215</v>
      </c>
      <c r="I18" s="659"/>
      <c r="J18" s="659"/>
      <c r="K18" s="592" t="s">
        <v>216</v>
      </c>
      <c r="L18" s="593"/>
    </row>
    <row r="19" spans="1:14" ht="24" customHeight="1">
      <c r="A19" s="495"/>
      <c r="B19" s="648" t="s">
        <v>217</v>
      </c>
      <c r="C19" s="649"/>
      <c r="D19" s="430" t="s">
        <v>218</v>
      </c>
      <c r="E19" s="648" t="s">
        <v>260</v>
      </c>
      <c r="F19" s="649"/>
      <c r="G19" s="430" t="s">
        <v>82</v>
      </c>
      <c r="H19" s="530" t="s">
        <v>219</v>
      </c>
      <c r="I19" s="530"/>
      <c r="J19" s="430" t="s">
        <v>82</v>
      </c>
      <c r="K19" s="646" t="s">
        <v>220</v>
      </c>
      <c r="L19" s="647"/>
    </row>
    <row r="20" spans="1:14" s="237" customFormat="1" ht="18" customHeight="1">
      <c r="A20" s="258" t="s">
        <v>387</v>
      </c>
      <c r="B20" s="656">
        <v>142957</v>
      </c>
      <c r="C20" s="657"/>
      <c r="D20" s="160">
        <v>111075</v>
      </c>
      <c r="E20" s="658">
        <v>254032</v>
      </c>
      <c r="F20" s="658"/>
      <c r="G20" s="419">
        <v>100.5</v>
      </c>
      <c r="H20" s="658">
        <v>250197</v>
      </c>
      <c r="I20" s="658"/>
      <c r="J20" s="76">
        <v>103.3</v>
      </c>
      <c r="K20" s="655">
        <f>H20/E20*100</f>
        <v>98.490347672734146</v>
      </c>
      <c r="L20" s="527"/>
    </row>
    <row r="21" spans="1:14" ht="18" customHeight="1">
      <c r="A21" s="162"/>
      <c r="B21" s="165"/>
      <c r="C21" s="42"/>
      <c r="D21" s="49"/>
      <c r="E21" s="436"/>
      <c r="F21" s="436"/>
      <c r="G21" s="114"/>
      <c r="H21" s="436"/>
      <c r="I21" s="436"/>
      <c r="J21" s="137"/>
      <c r="K21" s="259"/>
      <c r="L21" s="260"/>
    </row>
    <row r="22" spans="1:14" s="453" customFormat="1" ht="18" customHeight="1">
      <c r="A22" s="162">
        <v>22</v>
      </c>
      <c r="B22" s="651">
        <v>145610</v>
      </c>
      <c r="C22" s="652"/>
      <c r="D22" s="102">
        <v>124941</v>
      </c>
      <c r="E22" s="602">
        <v>270551</v>
      </c>
      <c r="F22" s="602"/>
      <c r="G22" s="75">
        <f>E22/E20*100</f>
        <v>106.50272406625938</v>
      </c>
      <c r="H22" s="602">
        <v>248749</v>
      </c>
      <c r="I22" s="602"/>
      <c r="J22" s="76">
        <f>H22/H20*100</f>
        <v>99.421256050232415</v>
      </c>
      <c r="K22" s="655">
        <f>H22/E22*100</f>
        <v>91.941630228681476</v>
      </c>
      <c r="L22" s="527"/>
    </row>
    <row r="23" spans="1:14" ht="18" customHeight="1">
      <c r="A23" s="162"/>
      <c r="B23" s="165"/>
      <c r="C23" s="42"/>
      <c r="D23" s="50"/>
      <c r="E23" s="436"/>
      <c r="F23" s="436"/>
      <c r="G23" s="137"/>
      <c r="H23" s="436"/>
      <c r="I23" s="436"/>
      <c r="J23" s="76"/>
      <c r="K23" s="259"/>
      <c r="L23" s="260"/>
    </row>
    <row r="24" spans="1:14" s="453" customFormat="1" ht="18" customHeight="1">
      <c r="A24" s="162">
        <v>23</v>
      </c>
      <c r="B24" s="651">
        <v>153419</v>
      </c>
      <c r="C24" s="652"/>
      <c r="D24" s="102">
        <v>138594</v>
      </c>
      <c r="E24" s="602">
        <v>292013</v>
      </c>
      <c r="F24" s="602"/>
      <c r="G24" s="75">
        <f>E24/E22*100</f>
        <v>107.93270030419404</v>
      </c>
      <c r="H24" s="602">
        <v>248393</v>
      </c>
      <c r="I24" s="602"/>
      <c r="J24" s="76">
        <f>H24/H22*100</f>
        <v>99.856883846769222</v>
      </c>
      <c r="K24" s="653">
        <f>H24/E24*100</f>
        <v>85.062308869810593</v>
      </c>
      <c r="L24" s="654"/>
    </row>
    <row r="25" spans="1:14" ht="18" customHeight="1">
      <c r="A25" s="162"/>
      <c r="B25" s="166"/>
      <c r="C25" s="102"/>
      <c r="D25" s="102"/>
      <c r="E25" s="435"/>
      <c r="F25" s="435"/>
      <c r="G25" s="137"/>
      <c r="H25" s="435"/>
      <c r="I25" s="435"/>
      <c r="J25" s="76"/>
      <c r="K25" s="259"/>
      <c r="L25" s="260"/>
    </row>
    <row r="26" spans="1:14" s="453" customFormat="1" ht="18" customHeight="1">
      <c r="A26" s="162">
        <v>24</v>
      </c>
      <c r="B26" s="651">
        <v>161210</v>
      </c>
      <c r="C26" s="652"/>
      <c r="D26" s="102">
        <v>139999</v>
      </c>
      <c r="E26" s="602">
        <v>301209</v>
      </c>
      <c r="F26" s="602"/>
      <c r="G26" s="75">
        <f>E26/E24*100</f>
        <v>103.14917486550257</v>
      </c>
      <c r="H26" s="602">
        <v>255264</v>
      </c>
      <c r="I26" s="602"/>
      <c r="J26" s="76">
        <f>H26/H24*100</f>
        <v>102.7661810115422</v>
      </c>
      <c r="K26" s="653">
        <f>H26/E26*100</f>
        <v>84.746471718972543</v>
      </c>
      <c r="L26" s="654"/>
    </row>
    <row r="27" spans="1:14" s="453" customFormat="1" ht="18" customHeight="1">
      <c r="A27" s="162"/>
      <c r="B27" s="166"/>
      <c r="C27" s="102"/>
      <c r="D27" s="102"/>
      <c r="E27" s="435"/>
      <c r="F27" s="435"/>
      <c r="G27" s="75"/>
      <c r="H27" s="435"/>
      <c r="I27" s="435"/>
      <c r="J27" s="76"/>
      <c r="K27" s="259"/>
      <c r="L27" s="260"/>
    </row>
    <row r="28" spans="1:14" s="453" customFormat="1" ht="18" customHeight="1" thickBot="1">
      <c r="A28" s="346">
        <v>25</v>
      </c>
      <c r="B28" s="667">
        <v>175090</v>
      </c>
      <c r="C28" s="668"/>
      <c r="D28" s="344">
        <v>140190</v>
      </c>
      <c r="E28" s="669">
        <v>315280</v>
      </c>
      <c r="F28" s="669"/>
      <c r="G28" s="261">
        <f>E28/E26*100</f>
        <v>104.67150715948064</v>
      </c>
      <c r="H28" s="669">
        <v>263293</v>
      </c>
      <c r="I28" s="669"/>
      <c r="J28" s="262">
        <f>H28/H26*100</f>
        <v>103.14537106681709</v>
      </c>
      <c r="K28" s="665">
        <f>H28/E28*100</f>
        <v>83.510847500634355</v>
      </c>
      <c r="L28" s="666"/>
    </row>
    <row r="29" spans="1:14" ht="15" customHeight="1">
      <c r="A29" s="17" t="s">
        <v>221</v>
      </c>
      <c r="B29" s="17"/>
      <c r="C29" s="17"/>
      <c r="D29" s="17"/>
      <c r="E29" s="17"/>
      <c r="F29" s="17"/>
      <c r="G29" s="17"/>
      <c r="H29" s="17"/>
      <c r="J29" s="17"/>
      <c r="L29" s="4" t="s">
        <v>222</v>
      </c>
      <c r="M29" s="17"/>
      <c r="N29" s="17"/>
    </row>
    <row r="30" spans="1:14" ht="15" customHeight="1">
      <c r="A30" s="17" t="s">
        <v>223</v>
      </c>
      <c r="B30" s="17"/>
      <c r="C30" s="17"/>
      <c r="D30" s="17"/>
      <c r="E30" s="17"/>
      <c r="F30" s="17"/>
      <c r="G30" s="17"/>
      <c r="H30" s="17"/>
      <c r="I30" s="17"/>
      <c r="J30" s="17"/>
      <c r="K30" s="17"/>
      <c r="L30" s="17"/>
      <c r="M30" s="17"/>
      <c r="N30" s="17"/>
    </row>
    <row r="31" spans="1:14" ht="15" customHeight="1">
      <c r="A31" s="17"/>
      <c r="B31" s="17"/>
      <c r="C31" s="17"/>
      <c r="D31" s="17"/>
      <c r="E31" s="17"/>
      <c r="F31" s="17"/>
      <c r="G31" s="17"/>
      <c r="H31" s="17"/>
      <c r="I31" s="17"/>
      <c r="J31" s="17"/>
      <c r="K31" s="17"/>
      <c r="L31" s="17"/>
      <c r="M31" s="17"/>
      <c r="N31" s="17"/>
    </row>
    <row r="32" spans="1:14" ht="15" customHeight="1" thickBot="1">
      <c r="A32" s="17" t="s">
        <v>388</v>
      </c>
      <c r="B32" s="17"/>
      <c r="C32" s="17"/>
      <c r="D32" s="17"/>
      <c r="E32" s="17"/>
      <c r="F32" s="17"/>
      <c r="G32" s="17"/>
      <c r="H32" s="17"/>
      <c r="I32" s="17"/>
      <c r="J32" s="17"/>
      <c r="L32" s="4" t="s">
        <v>193</v>
      </c>
      <c r="M32" s="17"/>
      <c r="N32" s="17"/>
    </row>
    <row r="33" spans="1:14" ht="24.95" customHeight="1" thickBot="1">
      <c r="A33" s="493" t="s">
        <v>202</v>
      </c>
      <c r="B33" s="497" t="s">
        <v>214</v>
      </c>
      <c r="C33" s="497"/>
      <c r="D33" s="497"/>
      <c r="E33" s="497"/>
      <c r="F33" s="497"/>
      <c r="G33" s="497"/>
      <c r="H33" s="497" t="s">
        <v>215</v>
      </c>
      <c r="I33" s="497"/>
      <c r="J33" s="497"/>
      <c r="K33" s="663" t="s">
        <v>216</v>
      </c>
      <c r="L33" s="664"/>
    </row>
    <row r="34" spans="1:14" ht="24.95" customHeight="1">
      <c r="A34" s="495"/>
      <c r="B34" s="648" t="s">
        <v>217</v>
      </c>
      <c r="C34" s="649"/>
      <c r="D34" s="430" t="s">
        <v>218</v>
      </c>
      <c r="E34" s="649" t="s">
        <v>389</v>
      </c>
      <c r="F34" s="649"/>
      <c r="G34" s="430" t="s">
        <v>82</v>
      </c>
      <c r="H34" s="649" t="s">
        <v>219</v>
      </c>
      <c r="I34" s="649"/>
      <c r="J34" s="430" t="s">
        <v>82</v>
      </c>
      <c r="K34" s="646" t="s">
        <v>220</v>
      </c>
      <c r="L34" s="647"/>
    </row>
    <row r="35" spans="1:14" s="237" customFormat="1" ht="18" customHeight="1">
      <c r="A35" s="258" t="s">
        <v>387</v>
      </c>
      <c r="B35" s="676">
        <v>4439804</v>
      </c>
      <c r="C35" s="677"/>
      <c r="D35" s="161">
        <v>14460034</v>
      </c>
      <c r="E35" s="675">
        <v>18899839</v>
      </c>
      <c r="F35" s="675"/>
      <c r="G35" s="75">
        <v>102.2</v>
      </c>
      <c r="H35" s="675">
        <v>10028786</v>
      </c>
      <c r="I35" s="675"/>
      <c r="J35" s="75">
        <v>99.2</v>
      </c>
      <c r="K35" s="655">
        <f>H35/E35*100</f>
        <v>53.062811804904797</v>
      </c>
      <c r="L35" s="527"/>
    </row>
    <row r="36" spans="1:14" ht="18" customHeight="1">
      <c r="A36" s="162"/>
      <c r="B36" s="163"/>
      <c r="C36" s="116"/>
      <c r="D36" s="116"/>
      <c r="E36" s="159"/>
      <c r="F36" s="436"/>
      <c r="G36" s="115"/>
      <c r="H36" s="118"/>
      <c r="I36" s="118"/>
      <c r="J36" s="115"/>
      <c r="K36" s="419"/>
      <c r="L36" s="426"/>
    </row>
    <row r="37" spans="1:14" s="237" customFormat="1" ht="18" customHeight="1">
      <c r="A37" s="162">
        <v>22</v>
      </c>
      <c r="B37" s="670">
        <v>4497579</v>
      </c>
      <c r="C37" s="671"/>
      <c r="D37" s="277">
        <v>14706419</v>
      </c>
      <c r="E37" s="672">
        <v>19203999</v>
      </c>
      <c r="F37" s="672"/>
      <c r="G37" s="75">
        <f>E37/E35*100</f>
        <v>101.60932587838447</v>
      </c>
      <c r="H37" s="672">
        <v>10686142</v>
      </c>
      <c r="I37" s="672"/>
      <c r="J37" s="75">
        <f>H37/H35*100</f>
        <v>106.55469166457436</v>
      </c>
      <c r="K37" s="673">
        <f>H37/E37*100</f>
        <v>55.645399689929164</v>
      </c>
      <c r="L37" s="674"/>
    </row>
    <row r="38" spans="1:14" s="237" customFormat="1" ht="18" customHeight="1">
      <c r="A38" s="162"/>
      <c r="B38" s="164"/>
      <c r="C38" s="428"/>
      <c r="D38" s="428"/>
      <c r="E38" s="436"/>
      <c r="F38" s="436"/>
      <c r="G38" s="75"/>
      <c r="H38" s="117"/>
      <c r="I38" s="117"/>
      <c r="J38" s="75"/>
      <c r="K38" s="81"/>
      <c r="L38" s="213"/>
    </row>
    <row r="39" spans="1:14" s="237" customFormat="1" ht="18" customHeight="1">
      <c r="A39" s="162">
        <v>23</v>
      </c>
      <c r="B39" s="670">
        <v>4550715</v>
      </c>
      <c r="C39" s="671"/>
      <c r="D39" s="277">
        <v>15576237</v>
      </c>
      <c r="E39" s="672">
        <v>20126953</v>
      </c>
      <c r="F39" s="672"/>
      <c r="G39" s="75">
        <f>E39/E37*100</f>
        <v>104.80605107300829</v>
      </c>
      <c r="H39" s="672">
        <v>10399893</v>
      </c>
      <c r="I39" s="672"/>
      <c r="J39" s="75">
        <f>H39/H37*100</f>
        <v>97.321306417227092</v>
      </c>
      <c r="K39" s="655">
        <f>H39/E39*100</f>
        <v>51.671472577095997</v>
      </c>
      <c r="L39" s="527"/>
    </row>
    <row r="40" spans="1:14" s="237" customFormat="1" ht="18" customHeight="1">
      <c r="A40" s="162"/>
      <c r="B40" s="164"/>
      <c r="C40" s="277"/>
      <c r="D40" s="277"/>
      <c r="E40" s="169"/>
      <c r="F40" s="169"/>
      <c r="G40" s="75"/>
      <c r="H40" s="169"/>
      <c r="I40" s="169"/>
      <c r="J40" s="75"/>
      <c r="K40" s="419"/>
      <c r="L40" s="426"/>
    </row>
    <row r="41" spans="1:14" s="237" customFormat="1" ht="18" customHeight="1">
      <c r="A41" s="162">
        <v>24</v>
      </c>
      <c r="B41" s="670">
        <v>4946966</v>
      </c>
      <c r="C41" s="671"/>
      <c r="D41" s="277">
        <v>16935589</v>
      </c>
      <c r="E41" s="672">
        <v>21882555</v>
      </c>
      <c r="F41" s="672"/>
      <c r="G41" s="75">
        <f>E41/E39*100</f>
        <v>108.72264172326531</v>
      </c>
      <c r="H41" s="672">
        <v>10300445</v>
      </c>
      <c r="I41" s="672"/>
      <c r="J41" s="75">
        <f>H41/H39*100</f>
        <v>99.043759392524521</v>
      </c>
      <c r="K41" s="673">
        <f>H41/E41*100</f>
        <v>47.071491423190757</v>
      </c>
      <c r="L41" s="674"/>
    </row>
    <row r="42" spans="1:14" s="237" customFormat="1" ht="18" customHeight="1">
      <c r="A42" s="162"/>
      <c r="B42" s="164"/>
      <c r="C42" s="277"/>
      <c r="D42" s="277"/>
      <c r="E42" s="169"/>
      <c r="F42" s="169"/>
      <c r="G42" s="75"/>
      <c r="H42" s="169"/>
      <c r="I42" s="169"/>
      <c r="J42" s="75"/>
      <c r="K42" s="419"/>
      <c r="L42" s="426"/>
    </row>
    <row r="43" spans="1:14" s="237" customFormat="1" ht="18" customHeight="1" thickBot="1">
      <c r="A43" s="346">
        <v>25</v>
      </c>
      <c r="B43" s="679">
        <v>4959417</v>
      </c>
      <c r="C43" s="680"/>
      <c r="D43" s="345">
        <v>16772796</v>
      </c>
      <c r="E43" s="678">
        <v>21732213</v>
      </c>
      <c r="F43" s="678"/>
      <c r="G43" s="261">
        <f>E43/E41*100</f>
        <v>99.312959569849141</v>
      </c>
      <c r="H43" s="678">
        <v>10287375</v>
      </c>
      <c r="I43" s="678"/>
      <c r="J43" s="261">
        <f>H43/H41*100</f>
        <v>99.873112278158857</v>
      </c>
      <c r="K43" s="681">
        <f>H43/E43*100</f>
        <v>47.336987724167805</v>
      </c>
      <c r="L43" s="682"/>
    </row>
    <row r="44" spans="1:14" ht="15" customHeight="1">
      <c r="B44" s="17"/>
      <c r="C44" s="17"/>
      <c r="D44" s="17"/>
      <c r="E44" s="17"/>
      <c r="F44" s="17"/>
      <c r="G44" s="17"/>
      <c r="H44" s="17"/>
      <c r="J44" s="17"/>
      <c r="K44" s="17"/>
      <c r="L44" s="4" t="s">
        <v>224</v>
      </c>
      <c r="M44" s="17"/>
      <c r="N44" s="17"/>
    </row>
    <row r="45" spans="1:14" ht="18.95" customHeight="1">
      <c r="A45" s="17"/>
      <c r="B45" s="17"/>
      <c r="C45" s="17"/>
      <c r="D45" s="17"/>
      <c r="E45" s="17"/>
      <c r="F45" s="17"/>
      <c r="G45" s="17"/>
      <c r="H45" s="17"/>
      <c r="I45" s="17"/>
      <c r="J45" s="17"/>
      <c r="K45" s="17"/>
      <c r="L45" s="17"/>
      <c r="M45" s="17"/>
      <c r="N45" s="17"/>
    </row>
    <row r="46" spans="1:14" ht="18.95" customHeight="1">
      <c r="A46" s="17"/>
      <c r="B46" s="17"/>
      <c r="C46" s="17"/>
      <c r="D46" s="17"/>
      <c r="E46" s="17"/>
      <c r="F46" s="17"/>
      <c r="G46" s="17"/>
      <c r="H46" s="17"/>
      <c r="I46" s="17"/>
      <c r="J46" s="17"/>
      <c r="K46" s="17"/>
      <c r="L46" s="17"/>
      <c r="M46" s="17"/>
      <c r="N46" s="17"/>
    </row>
  </sheetData>
  <sheetProtection selectLockedCells="1" selectUnlockedCells="1"/>
  <mergeCells count="68">
    <mergeCell ref="K39:L39"/>
    <mergeCell ref="E39:F39"/>
    <mergeCell ref="E41:F41"/>
    <mergeCell ref="E43:F43"/>
    <mergeCell ref="B43:C43"/>
    <mergeCell ref="H43:I43"/>
    <mergeCell ref="K43:L43"/>
    <mergeCell ref="B41:C41"/>
    <mergeCell ref="H41:I41"/>
    <mergeCell ref="K41:L41"/>
    <mergeCell ref="B39:C39"/>
    <mergeCell ref="H39:I39"/>
    <mergeCell ref="K35:L35"/>
    <mergeCell ref="B37:C37"/>
    <mergeCell ref="H37:I37"/>
    <mergeCell ref="K37:L37"/>
    <mergeCell ref="E35:F35"/>
    <mergeCell ref="E37:F37"/>
    <mergeCell ref="B35:C35"/>
    <mergeCell ref="H35:I35"/>
    <mergeCell ref="B26:C26"/>
    <mergeCell ref="H26:I26"/>
    <mergeCell ref="K26:L26"/>
    <mergeCell ref="K28:L28"/>
    <mergeCell ref="E34:F34"/>
    <mergeCell ref="B28:C28"/>
    <mergeCell ref="H28:I28"/>
    <mergeCell ref="E28:F28"/>
    <mergeCell ref="K34:L34"/>
    <mergeCell ref="E26:F26"/>
    <mergeCell ref="A33:A34"/>
    <mergeCell ref="B33:G33"/>
    <mergeCell ref="H33:J33"/>
    <mergeCell ref="K33:L33"/>
    <mergeCell ref="B34:C34"/>
    <mergeCell ref="H34:I34"/>
    <mergeCell ref="B19:C19"/>
    <mergeCell ref="A3:A4"/>
    <mergeCell ref="B3:C3"/>
    <mergeCell ref="B20:C20"/>
    <mergeCell ref="H20:I20"/>
    <mergeCell ref="A18:A19"/>
    <mergeCell ref="B18:G18"/>
    <mergeCell ref="H18:J18"/>
    <mergeCell ref="D3:F3"/>
    <mergeCell ref="G3:H3"/>
    <mergeCell ref="I3:J3"/>
    <mergeCell ref="E20:F20"/>
    <mergeCell ref="H19:I19"/>
    <mergeCell ref="E5:F5"/>
    <mergeCell ref="E7:F7"/>
    <mergeCell ref="E9:F9"/>
    <mergeCell ref="B24:C24"/>
    <mergeCell ref="H24:I24"/>
    <mergeCell ref="K24:L24"/>
    <mergeCell ref="K20:L20"/>
    <mergeCell ref="B22:C22"/>
    <mergeCell ref="H22:I22"/>
    <mergeCell ref="K22:L22"/>
    <mergeCell ref="E22:F22"/>
    <mergeCell ref="E24:F24"/>
    <mergeCell ref="K19:L19"/>
    <mergeCell ref="E19:F19"/>
    <mergeCell ref="K3:L3"/>
    <mergeCell ref="E4:F4"/>
    <mergeCell ref="K18:L18"/>
    <mergeCell ref="E11:F11"/>
    <mergeCell ref="E13:F13"/>
  </mergeCells>
  <phoneticPr fontId="29"/>
  <printOptions horizontalCentered="1"/>
  <pageMargins left="0.59055118110236227" right="0.59055118110236227" top="0.59055118110236227" bottom="0.59055118110236227" header="0.39370078740157483" footer="0.39370078740157483"/>
  <pageSetup paperSize="9" firstPageNumber="180" orientation="portrait" useFirstPageNumber="1" horizontalDpi="300" verticalDpi="300" r:id="rId1"/>
  <headerFooter scaleWithDoc="0" alignWithMargins="0">
    <oddHeader>&amp;L&amp;"ＭＳ 明朝,標準"&amp;10物価・消費及び金融</oddHeader>
    <oddFooter>&amp;C&amp;"ＭＳ 明朝,標準"&amp;12&amp;A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‐172‐</vt:lpstr>
      <vt:lpstr>‐173‐</vt:lpstr>
      <vt:lpstr>‐174‐</vt:lpstr>
      <vt:lpstr>‐175‐</vt:lpstr>
      <vt:lpstr>-176-</vt:lpstr>
      <vt:lpstr>‐177‐</vt:lpstr>
      <vt:lpstr>‐178‐</vt:lpstr>
      <vt:lpstr>‐179‐</vt:lpstr>
      <vt:lpstr>‐180‐</vt:lpstr>
      <vt:lpstr>‐181‐</vt:lpstr>
      <vt:lpstr>グラフ</vt:lpstr>
      <vt:lpstr>‐172‐!Print_Area</vt:lpstr>
      <vt:lpstr>‐173‐!Print_Area</vt:lpstr>
      <vt:lpstr>‐174‐!Print_Area</vt:lpstr>
      <vt:lpstr>‐175‐!Print_Area</vt:lpstr>
      <vt:lpstr>'-176-'!Print_Area</vt:lpstr>
      <vt:lpstr>‐177‐!Print_Area</vt:lpstr>
      <vt:lpstr>‐178‐!Print_Area</vt:lpstr>
      <vt:lpstr>‐179‐!Print_Area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情報政策課</cp:lastModifiedBy>
  <cp:lastPrinted>2014-03-23T23:53:32Z</cp:lastPrinted>
  <dcterms:created xsi:type="dcterms:W3CDTF">2013-03-25T07:49:34Z</dcterms:created>
  <dcterms:modified xsi:type="dcterms:W3CDTF">2014-11-27T06:40:48Z</dcterms:modified>
</cp:coreProperties>
</file>