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5420" windowHeight="4140" tabRatio="754"/>
  </bookViews>
  <sheets>
    <sheet name="‐113‐" sheetId="1" r:id="rId1"/>
    <sheet name="‐114‐" sheetId="2" r:id="rId2"/>
    <sheet name="‐115‐" sheetId="3" r:id="rId3"/>
    <sheet name="‐116‐" sheetId="4" r:id="rId4"/>
    <sheet name="‐117‐" sheetId="5" r:id="rId5"/>
    <sheet name="‐118‐" sheetId="6" r:id="rId6"/>
    <sheet name="‐119‐" sheetId="7" r:id="rId7"/>
    <sheet name="‐120‐" sheetId="13" r:id="rId8"/>
    <sheet name="‐121‐" sheetId="8" r:id="rId9"/>
    <sheet name="‐122‐" sheetId="9" r:id="rId10"/>
    <sheet name="‐123‐" sheetId="14" r:id="rId11"/>
    <sheet name="‐124‐" sheetId="10" r:id="rId12"/>
    <sheet name="‐125‐" sheetId="11" r:id="rId13"/>
    <sheet name="グラフ" sheetId="12" r:id="rId14"/>
  </sheets>
  <definedNames>
    <definedName name="_xlnm.Print_Area" localSheetId="0">‐113‐!$A$1:$P$42</definedName>
    <definedName name="_xlnm.Print_Area" localSheetId="2">‐115‐!$A$1:$M$56</definedName>
    <definedName name="_xlnm.Print_Area" localSheetId="5">‐118‐!$A$1:$N$59</definedName>
    <definedName name="_xlnm.Print_Area" localSheetId="6">‐119‐!$A$1:$Z$46</definedName>
    <definedName name="_xlnm.Print_Area" localSheetId="7">‐120‐!$A$1:$S$53</definedName>
    <definedName name="_xlnm.Print_Area" localSheetId="8">‐121‐!$T$1:$AR$53</definedName>
    <definedName name="_xlnm.Print_Area" localSheetId="9">‐122‐!$A$1:$G$46</definedName>
    <definedName name="_xlnm.Print_Area" localSheetId="10">‐123‐!$H$1:$O$46</definedName>
    <definedName name="_xlnm.Print_Area" localSheetId="11">‐124‐!$A$1:$L$50</definedName>
    <definedName name="_xlnm.Print_Area" localSheetId="13">グラフ!$A$1:$F$134</definedName>
  </definedNames>
  <calcPr calcId="125725"/>
</workbook>
</file>

<file path=xl/calcChain.xml><?xml version="1.0" encoding="utf-8"?>
<calcChain xmlns="http://schemas.openxmlformats.org/spreadsheetml/2006/main">
  <c r="K13" i="12"/>
  <c r="L13"/>
  <c r="H111"/>
  <c r="H83"/>
  <c r="H76"/>
  <c r="H43"/>
  <c r="C14" i="7"/>
  <c r="E28"/>
  <c r="P40" i="4"/>
  <c r="F12"/>
  <c r="E38" i="5"/>
  <c r="P55" i="4"/>
  <c r="P51"/>
  <c r="P54"/>
  <c r="P53"/>
  <c r="P52"/>
  <c r="P50"/>
  <c r="P49"/>
  <c r="P48"/>
  <c r="P47"/>
  <c r="P46"/>
  <c r="P45"/>
  <c r="P44"/>
  <c r="P43"/>
  <c r="P42"/>
  <c r="P57"/>
  <c r="P41"/>
  <c r="P39"/>
  <c r="P38"/>
  <c r="L32"/>
  <c r="L30"/>
  <c r="L28"/>
  <c r="L26"/>
  <c r="L24"/>
  <c r="L22"/>
  <c r="L20"/>
  <c r="L18"/>
  <c r="L16"/>
  <c r="L14"/>
  <c r="L12"/>
  <c r="I32"/>
  <c r="I30"/>
  <c r="I28"/>
  <c r="I26"/>
  <c r="I24"/>
  <c r="I22"/>
  <c r="I20"/>
  <c r="I18"/>
  <c r="I16"/>
  <c r="I14"/>
  <c r="I12"/>
  <c r="F32"/>
  <c r="F30"/>
  <c r="F28"/>
  <c r="F26"/>
  <c r="F24"/>
  <c r="F22"/>
  <c r="F20"/>
  <c r="F18"/>
  <c r="F16"/>
  <c r="F14"/>
  <c r="O12"/>
  <c r="O10"/>
  <c r="H120" i="12"/>
  <c r="J53"/>
  <c r="J52"/>
  <c r="J50"/>
  <c r="J51"/>
  <c r="J49"/>
  <c r="I53"/>
  <c r="I52"/>
  <c r="I50"/>
  <c r="I51"/>
  <c r="I49"/>
  <c r="H50"/>
  <c r="H51"/>
  <c r="H49"/>
  <c r="L12" i="14"/>
  <c r="F53" i="5"/>
  <c r="O9" i="4"/>
  <c r="L48" i="3"/>
  <c r="L45"/>
  <c r="F52" i="8"/>
  <c r="F51"/>
  <c r="D42"/>
  <c r="C42"/>
  <c r="D41"/>
  <c r="C41"/>
  <c r="D38"/>
  <c r="C38"/>
  <c r="D37"/>
  <c r="C37"/>
  <c r="D36"/>
  <c r="C36"/>
  <c r="AO20"/>
  <c r="AO19"/>
  <c r="AO18"/>
  <c r="AO17"/>
  <c r="AO16"/>
  <c r="AO15"/>
  <c r="AO14"/>
  <c r="AO13"/>
  <c r="AO12"/>
  <c r="AO11"/>
  <c r="AO10"/>
  <c r="AK9"/>
  <c r="AO9" s="1"/>
  <c r="AG9"/>
  <c r="AB9"/>
  <c r="AO8"/>
  <c r="AO7"/>
  <c r="K15" i="6"/>
  <c r="J15"/>
  <c r="I15"/>
  <c r="G15"/>
  <c r="H15"/>
  <c r="E45" i="14"/>
  <c r="D45"/>
  <c r="E44"/>
  <c r="D44"/>
  <c r="E43"/>
  <c r="D43"/>
  <c r="E42"/>
  <c r="D42"/>
  <c r="E41"/>
  <c r="D41"/>
  <c r="H34"/>
  <c r="B34"/>
  <c r="H33"/>
  <c r="B33"/>
  <c r="H32"/>
  <c r="B32"/>
  <c r="H31"/>
  <c r="B31"/>
  <c r="H30"/>
  <c r="B30"/>
  <c r="B21"/>
  <c r="N13"/>
  <c r="L13"/>
  <c r="I13"/>
  <c r="H13"/>
  <c r="N12"/>
  <c r="I12"/>
  <c r="H12"/>
  <c r="D36" i="10"/>
  <c r="B18"/>
  <c r="L13"/>
  <c r="J9" i="1"/>
  <c r="D41" i="13"/>
  <c r="C41"/>
  <c r="F10" i="4" l="1"/>
  <c r="L15" i="6"/>
  <c r="H38"/>
  <c r="H16"/>
  <c r="F15"/>
  <c r="D45" i="9"/>
  <c r="E45"/>
  <c r="E44"/>
  <c r="D44"/>
  <c r="E43"/>
  <c r="D43"/>
  <c r="E42"/>
  <c r="D42"/>
  <c r="E41"/>
  <c r="D41"/>
  <c r="H34"/>
  <c r="B34"/>
  <c r="H33"/>
  <c r="B33"/>
  <c r="H32"/>
  <c r="B32"/>
  <c r="H31"/>
  <c r="B31"/>
  <c r="H30"/>
  <c r="B30"/>
  <c r="B21"/>
  <c r="N13"/>
  <c r="L13"/>
  <c r="I13"/>
  <c r="H13"/>
  <c r="N12"/>
  <c r="L12"/>
  <c r="I12"/>
  <c r="H12"/>
  <c r="H108" i="12"/>
  <c r="E29" i="11"/>
  <c r="F29"/>
  <c r="E28"/>
  <c r="F28"/>
  <c r="G28"/>
  <c r="D13" i="10"/>
  <c r="F51" i="13"/>
  <c r="C42"/>
  <c r="E13" i="7"/>
  <c r="E27"/>
  <c r="E24"/>
  <c r="E26"/>
  <c r="E25"/>
  <c r="C13"/>
  <c r="B13"/>
  <c r="F11" i="6"/>
  <c r="H7"/>
  <c r="H6"/>
  <c r="H5"/>
  <c r="C63" i="5"/>
  <c r="C38"/>
  <c r="F39"/>
  <c r="E39"/>
  <c r="E53"/>
  <c r="E27"/>
  <c r="D53"/>
  <c r="C53"/>
  <c r="D39"/>
  <c r="C39"/>
  <c r="C27"/>
  <c r="F30" i="11" l="1"/>
  <c r="E30"/>
  <c r="N48" i="4"/>
  <c r="L9"/>
  <c r="N53"/>
  <c r="N54"/>
  <c r="H55"/>
  <c r="H57" s="1"/>
  <c r="K55"/>
  <c r="K57" s="1"/>
  <c r="N56"/>
  <c r="N51"/>
  <c r="K50"/>
  <c r="N50" s="1"/>
  <c r="H50"/>
  <c r="H52" s="1"/>
  <c r="N49"/>
  <c r="N46"/>
  <c r="K45"/>
  <c r="N45" s="1"/>
  <c r="H45"/>
  <c r="H47" s="1"/>
  <c r="N44"/>
  <c r="N43"/>
  <c r="N41"/>
  <c r="N40"/>
  <c r="K40"/>
  <c r="K42" s="1"/>
  <c r="H40"/>
  <c r="H42" s="1"/>
  <c r="N39"/>
  <c r="N38"/>
  <c r="O18"/>
  <c r="I9"/>
  <c r="F9"/>
  <c r="L47" i="3"/>
  <c r="L46"/>
  <c r="L44"/>
  <c r="L43"/>
  <c r="L36"/>
  <c r="D36"/>
  <c r="L35"/>
  <c r="D37"/>
  <c r="L37"/>
  <c r="C40" i="1"/>
  <c r="B29"/>
  <c r="D29"/>
  <c r="D11"/>
  <c r="C11"/>
  <c r="P9"/>
  <c r="J76" i="12"/>
  <c r="D42" i="13"/>
  <c r="J13" i="12"/>
  <c r="I13"/>
  <c r="F52" i="13"/>
  <c r="H37" i="6"/>
  <c r="H36"/>
  <c r="H35"/>
  <c r="H34"/>
  <c r="H33"/>
  <c r="H32"/>
  <c r="H31"/>
  <c r="H30"/>
  <c r="H29"/>
  <c r="H28"/>
  <c r="H27"/>
  <c r="H26"/>
  <c r="H25"/>
  <c r="H24"/>
  <c r="H23"/>
  <c r="H22"/>
  <c r="H21"/>
  <c r="H20"/>
  <c r="H19"/>
  <c r="H18"/>
  <c r="H17"/>
  <c r="F9"/>
  <c r="H14"/>
  <c r="H13"/>
  <c r="H12"/>
  <c r="L11"/>
  <c r="K11"/>
  <c r="J11"/>
  <c r="I11"/>
  <c r="G11"/>
  <c r="AO20" i="13"/>
  <c r="AO19"/>
  <c r="AO18"/>
  <c r="AO17"/>
  <c r="AO16"/>
  <c r="AO15"/>
  <c r="AO14"/>
  <c r="AO13"/>
  <c r="AO12"/>
  <c r="AO11"/>
  <c r="AO10"/>
  <c r="AK9"/>
  <c r="AG9"/>
  <c r="AB9"/>
  <c r="AO8"/>
  <c r="D38"/>
  <c r="C38"/>
  <c r="D37"/>
  <c r="C37"/>
  <c r="D36"/>
  <c r="C36"/>
  <c r="B17" i="7"/>
  <c r="B16"/>
  <c r="B15"/>
  <c r="B14"/>
  <c r="E16"/>
  <c r="E17"/>
  <c r="E15"/>
  <c r="E14"/>
  <c r="C17"/>
  <c r="C16"/>
  <c r="C15"/>
  <c r="L41" i="1"/>
  <c r="F41"/>
  <c r="D12"/>
  <c r="D13"/>
  <c r="D14"/>
  <c r="D15"/>
  <c r="D16"/>
  <c r="D17"/>
  <c r="D18"/>
  <c r="D19"/>
  <c r="D20"/>
  <c r="C12"/>
  <c r="H42" i="12"/>
  <c r="H41"/>
  <c r="H40"/>
  <c r="L120"/>
  <c r="L119"/>
  <c r="L118"/>
  <c r="L117"/>
  <c r="L116"/>
  <c r="K120"/>
  <c r="K119"/>
  <c r="K118"/>
  <c r="K117"/>
  <c r="K116"/>
  <c r="J120"/>
  <c r="J119"/>
  <c r="J118"/>
  <c r="J116"/>
  <c r="J117"/>
  <c r="I120"/>
  <c r="I119"/>
  <c r="I118"/>
  <c r="I117"/>
  <c r="I116"/>
  <c r="H119"/>
  <c r="H118"/>
  <c r="H117"/>
  <c r="H116"/>
  <c r="L111"/>
  <c r="L110"/>
  <c r="L109"/>
  <c r="L108"/>
  <c r="L107"/>
  <c r="K111"/>
  <c r="K110"/>
  <c r="K109"/>
  <c r="K108"/>
  <c r="K107"/>
  <c r="J111"/>
  <c r="J110"/>
  <c r="J109"/>
  <c r="J108"/>
  <c r="J107"/>
  <c r="I111"/>
  <c r="I110"/>
  <c r="I109"/>
  <c r="I108"/>
  <c r="I107"/>
  <c r="H110"/>
  <c r="H109"/>
  <c r="H107"/>
  <c r="J83"/>
  <c r="J82"/>
  <c r="J81"/>
  <c r="J80"/>
  <c r="J79"/>
  <c r="I83"/>
  <c r="I82"/>
  <c r="I81"/>
  <c r="I80"/>
  <c r="I79"/>
  <c r="H82"/>
  <c r="H81"/>
  <c r="H80"/>
  <c r="H79"/>
  <c r="J75"/>
  <c r="J74"/>
  <c r="J73"/>
  <c r="J72"/>
  <c r="I76"/>
  <c r="I75"/>
  <c r="I74"/>
  <c r="I73"/>
  <c r="H75"/>
  <c r="H74"/>
  <c r="H73"/>
  <c r="H72"/>
  <c r="I72"/>
  <c r="J43"/>
  <c r="J42"/>
  <c r="J41"/>
  <c r="J40"/>
  <c r="J39"/>
  <c r="I43"/>
  <c r="I42"/>
  <c r="I41"/>
  <c r="I40"/>
  <c r="H39"/>
  <c r="I39"/>
  <c r="J6"/>
  <c r="J5"/>
  <c r="J4"/>
  <c r="I6"/>
  <c r="I5"/>
  <c r="I4"/>
  <c r="O9" i="1"/>
  <c r="N9"/>
  <c r="M9"/>
  <c r="L9"/>
  <c r="K9"/>
  <c r="I9"/>
  <c r="H9"/>
  <c r="G9"/>
  <c r="F9"/>
  <c r="E9"/>
  <c r="D5" i="5"/>
  <c r="D20"/>
  <c r="D27"/>
  <c r="K13" i="10"/>
  <c r="J13"/>
  <c r="I13"/>
  <c r="H13"/>
  <c r="G13"/>
  <c r="F13"/>
  <c r="E13"/>
  <c r="L36"/>
  <c r="K36"/>
  <c r="J36"/>
  <c r="I36"/>
  <c r="H36"/>
  <c r="G36"/>
  <c r="F36"/>
  <c r="E36"/>
  <c r="C36"/>
  <c r="B34"/>
  <c r="B33"/>
  <c r="B32"/>
  <c r="B9"/>
  <c r="B10"/>
  <c r="B11"/>
  <c r="D63" i="5"/>
  <c r="G29" i="11"/>
  <c r="H21" s="1"/>
  <c r="B12" i="10"/>
  <c r="B15"/>
  <c r="B16"/>
  <c r="B17"/>
  <c r="B19"/>
  <c r="B20"/>
  <c r="B21"/>
  <c r="B22"/>
  <c r="B23"/>
  <c r="B24"/>
  <c r="B25"/>
  <c r="B26"/>
  <c r="B38"/>
  <c r="B39"/>
  <c r="B40"/>
  <c r="B41"/>
  <c r="B42"/>
  <c r="B43"/>
  <c r="B44"/>
  <c r="B45"/>
  <c r="B46"/>
  <c r="B47"/>
  <c r="B48"/>
  <c r="B49"/>
  <c r="C5" i="5"/>
  <c r="E5"/>
  <c r="F5"/>
  <c r="C20"/>
  <c r="E20"/>
  <c r="F20"/>
  <c r="F27"/>
  <c r="E63"/>
  <c r="F63"/>
  <c r="C13" i="1"/>
  <c r="C14"/>
  <c r="C15"/>
  <c r="C16"/>
  <c r="C17"/>
  <c r="C18"/>
  <c r="C19"/>
  <c r="C20"/>
  <c r="B25"/>
  <c r="D25"/>
  <c r="B26"/>
  <c r="D26"/>
  <c r="B27"/>
  <c r="D27"/>
  <c r="B28"/>
  <c r="D28"/>
  <c r="C34"/>
  <c r="C35"/>
  <c r="C36"/>
  <c r="C37"/>
  <c r="C38"/>
  <c r="C39"/>
  <c r="I41"/>
  <c r="O41"/>
  <c r="C64" i="5"/>
  <c r="H18" i="11"/>
  <c r="H20"/>
  <c r="H16"/>
  <c r="F38" i="5" l="1"/>
  <c r="F64" s="1"/>
  <c r="D38"/>
  <c r="D64" s="1"/>
  <c r="AO9" i="13"/>
  <c r="B36" i="10"/>
  <c r="D9" i="1"/>
  <c r="C9"/>
  <c r="AO7" i="13"/>
  <c r="I9" i="6"/>
  <c r="H11"/>
  <c r="J9"/>
  <c r="K9"/>
  <c r="H17" i="11"/>
  <c r="H25"/>
  <c r="H26"/>
  <c r="G30"/>
  <c r="B13" i="10"/>
  <c r="L9" i="6"/>
  <c r="G9"/>
  <c r="E64" i="5"/>
  <c r="K47" i="4"/>
  <c r="N55"/>
  <c r="N57"/>
  <c r="P56"/>
  <c r="N42"/>
  <c r="K52"/>
  <c r="O24"/>
  <c r="O28"/>
  <c r="O14"/>
  <c r="O30"/>
  <c r="O16"/>
  <c r="O20"/>
  <c r="O32"/>
  <c r="O22"/>
  <c r="O26"/>
  <c r="I10"/>
  <c r="C41" i="1"/>
  <c r="H14" i="11"/>
  <c r="H24"/>
  <c r="H22"/>
  <c r="H23"/>
  <c r="H19"/>
  <c r="H27"/>
  <c r="H15"/>
  <c r="L10" i="4" l="1"/>
  <c r="H9" i="6"/>
  <c r="H29" i="11"/>
  <c r="H28"/>
  <c r="N47" i="4"/>
  <c r="N52"/>
</calcChain>
</file>

<file path=xl/comments1.xml><?xml version="1.0" encoding="utf-8"?>
<comments xmlns="http://schemas.openxmlformats.org/spreadsheetml/2006/main">
  <authors>
    <author>情報政策課</author>
  </authors>
  <commentList>
    <comment ref="E44" authorId="0">
      <text>
        <r>
          <rPr>
            <b/>
            <sz val="9"/>
            <color indexed="81"/>
            <rFont val="ＭＳ Ｐゴシック"/>
            <family val="3"/>
            <charset val="128"/>
          </rPr>
          <t>訂正した為、去年と数値が違う</t>
        </r>
      </text>
    </comment>
  </commentList>
</comments>
</file>

<file path=xl/sharedStrings.xml><?xml version="1.0" encoding="utf-8"?>
<sst xmlns="http://schemas.openxmlformats.org/spreadsheetml/2006/main" count="1244" uniqueCount="700">
  <si>
    <t>Ⅹ　 社会・福祉</t>
  </si>
  <si>
    <t>（単位：人、級）</t>
  </si>
  <si>
    <t>区　　　　分</t>
  </si>
  <si>
    <t>総　数</t>
  </si>
  <si>
    <t>１　級</t>
  </si>
  <si>
    <t>２　級</t>
  </si>
  <si>
    <t>３　級</t>
  </si>
  <si>
    <t>４　級</t>
  </si>
  <si>
    <t>５　級</t>
  </si>
  <si>
    <t>６　級</t>
  </si>
  <si>
    <t>肢体不自由</t>
  </si>
  <si>
    <t>聴覚障害</t>
  </si>
  <si>
    <t>音声・言語平衡機能障害</t>
  </si>
  <si>
    <t>視覚障害</t>
  </si>
  <si>
    <t>腎臓機能障害</t>
  </si>
  <si>
    <t>心臓機能障害</t>
  </si>
  <si>
    <t>膀胱・直腸小腸機能障害</t>
  </si>
  <si>
    <t>呼吸器機能障害</t>
  </si>
  <si>
    <t>免疫機能障害</t>
  </si>
  <si>
    <t>（単位：人、度）</t>
  </si>
  <si>
    <t>区　　　  分</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</si>
  <si>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</si>
  <si>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</si>
  <si>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</si>
  <si>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</si>
  <si>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</si>
  <si>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</si>
  <si>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</si>
  <si>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</si>
  <si>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</si>
  <si>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</si>
  <si>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</si>
  <si>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</si>
  <si>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</si>
  <si>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</si>
  <si>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</si>
  <si>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</si>
  <si>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在宅福祉</t>
  </si>
  <si>
    <t>①　軽度生活援助派遣事業</t>
  </si>
  <si>
    <t>区　　　分</t>
  </si>
  <si>
    <t>利 用 者 実 人 数</t>
  </si>
  <si>
    <t>利 　用 　時 　間</t>
  </si>
  <si>
    <t>（注）平成12年度より実施。</t>
  </si>
  <si>
    <t>②　独居老人世帯健康飲料配達事業（各年度３月末現在）</t>
  </si>
  <si>
    <t>利用対象者数</t>
  </si>
  <si>
    <t>（注）昭和51年10月より実施。</t>
  </si>
  <si>
    <t>③　配食サービス（各年度３月末現在）</t>
  </si>
  <si>
    <t>（単位：人、千円）</t>
  </si>
  <si>
    <t>実  利  用  者  数</t>
  </si>
  <si>
    <t>支　　　出　　　額</t>
  </si>
  <si>
    <t>（注）平成11年７月より実施。</t>
  </si>
  <si>
    <t>④　緊急通報システム事業（各年度３月末現在）</t>
  </si>
  <si>
    <t>利 用 者 数（累計）</t>
  </si>
  <si>
    <t>（注）平成６年５月より実施。</t>
  </si>
  <si>
    <t>支　　給　　額</t>
  </si>
  <si>
    <t>（注）平成８年度より実施。</t>
  </si>
  <si>
    <t>　介護予防事業は、高齢者が要介護状態等となることを予防するとともに、地域において介護予防に向けた取組が主体的に実施されるような地域社会の構築を目的としています。</t>
  </si>
  <si>
    <t>年　　　度</t>
  </si>
  <si>
    <t>介護予防事業参加人数</t>
  </si>
  <si>
    <t>資料：地域支援課</t>
  </si>
  <si>
    <t>②　介護予防普及啓発事業実績</t>
  </si>
  <si>
    <t>（単位：回、人）</t>
  </si>
  <si>
    <t>開催回数</t>
  </si>
  <si>
    <t>参加者延人数</t>
  </si>
  <si>
    <t>①　相談件数（延件数）</t>
  </si>
  <si>
    <t>（単位：件数）</t>
  </si>
  <si>
    <t>相談内容の概要</t>
  </si>
  <si>
    <t>介護保険その他の保健福祉サービスに関すること</t>
  </si>
  <si>
    <t>権利擁護（成年後見制度等）に関すること</t>
  </si>
  <si>
    <t>高齢者虐待に関すること</t>
  </si>
  <si>
    <t>②　予防給付ケアマネジメント件数</t>
  </si>
  <si>
    <t>新規</t>
  </si>
  <si>
    <t>継続</t>
  </si>
  <si>
    <t>①　介護保険被保険者数及び要介護（要支援）認定者数（各年度末現在）</t>
  </si>
  <si>
    <t>年　次</t>
  </si>
  <si>
    <t>被保険者数</t>
  </si>
  <si>
    <t>要介護（要支援）認定者数</t>
  </si>
  <si>
    <t>65歳以上</t>
  </si>
  <si>
    <t>75歳以上</t>
  </si>
  <si>
    <t>合　計</t>
  </si>
  <si>
    <t>要支援</t>
  </si>
  <si>
    <t>要介護</t>
  </si>
  <si>
    <t>75歳未満</t>
  </si>
  <si>
    <t>１</t>
  </si>
  <si>
    <t>２</t>
  </si>
  <si>
    <t>３</t>
  </si>
  <si>
    <t>４</t>
  </si>
  <si>
    <t>５</t>
  </si>
  <si>
    <t>資料：介護保険課</t>
  </si>
  <si>
    <t>②　要支援・要介護度別給付人数及び認定率・サービス利用率（各年度末現在）</t>
  </si>
  <si>
    <t>（単位：人、％）</t>
  </si>
  <si>
    <t>居宅介護(介護予防)
サービス受給者数</t>
  </si>
  <si>
    <t>地域密着型介護(介護予防)
サービス受給者数</t>
  </si>
  <si>
    <t>施設介護サービス受給者数</t>
  </si>
  <si>
    <t>介護老人</t>
  </si>
  <si>
    <t>介護療養型</t>
  </si>
  <si>
    <t>第１号被保険者数に対する
認定者数の率(認定率)</t>
  </si>
  <si>
    <t>認定者に対する
サービス受給者
の比率</t>
  </si>
  <si>
    <t>福祉施設</t>
  </si>
  <si>
    <t>保健施設</t>
  </si>
  <si>
    <t>医療施設</t>
  </si>
  <si>
    <t>　　　　　　　　　　　　　　　　　　　　　　　　　　　　　　　　　　　　　　　　　　　　　　　　　　　　　　　　　　　　　　　　　　　　　　　　　　　　　　　　　　　　　　　　　　　　　　　　　　　　　　　　　　　　　　　　　　　　　　　　　　　　　　　　　　　　　　　　　　　　　　　　　　　　　　　　　　　　　　　　　　　　　　　　　　　　　　　　　　　　　　　　　　　　　　　　　　　　　　　　　　　　　　　　　　　　　　　　　　　　　　　　　　　　　　　　　　　　　　　　　　　　　　　　　　　　　　　　　　　　　　　　　　　　　　　　　　　　　　　　　　　　　　　　　　　　　　　　　　　　　　　　　　　　　　　　　　　　　　　　　　　　　　　　　　　　　　　　　　　　　　　　　　　　　　　　　　　　　　　　　　　　　　　　　　　　　　　　　　　　　　　　　　　　　　　　　　　　　　　　　　　　　　　　　　　　　　　　　　　　　　　　　　　　　　　　　　　　　　　　　　　　　　　　　　　　　　　　　　　　　　　　　　　　　　　　　　　　　　　　　　　　　　　　　　　　　　　　　　　　　　　　　　　　　　　　　　　　　　　　　　　　　　　　　　　　　　　　　　　　　　　　　　　　　　　　　　　　　　　　　　　　　　　　　　　　　　　　　　　　　　　　　　　　　　　　　　　　　　　　　　　　　　　　　　　　　　　　　　　　　　　　　　　　　　　　　　　　　　　　　　　　　　　　　　　　　　　　　　　　　　　　　　　　　　　　　　　　　　　　　　　　　　　　　　　　　　　　　　　　　　　　　　　　　　　　　　　　　　　　　　　　　　　　　　　　　　　　　　　　　　　　　　　　　　　　　　　　　　　　　　　　　　　　　　　　　　　　　　　　　　　　　　　　　　　　　　　　　　　　　　　　　　　　　　　　　　　　　　　　　　　　　　　　　　　　　　　　　　　　　　　　　　　　　　　　　　　　　　　　　　　　　　　　　　　　　　　　　　　　　　　　　　　　　　　　　　　　　　　　　　　　　　　　　　　　　　　　　　　　　　　　　　　　　　　　　　　　　　　　　　　　　　　　　　　　　　　　　　　　　　　　　　　　　　　　　　　　　　　　　　　　　　　　　　　　　　　　　　　　　　　　　　　　　　　　　　　　　　　　　　　　　　　　　　　　　　　　　　　　　　　　　　　　　　　　　　　　　　　　　　　　　　　　　　　　　　　　　　　　　　　　　　　　　　　　　　　　　　　　　　　　　　　　　　　　　　　　　　　　　　　　　　　　　　　　　　　　　　　　　　　　　　　　　　　　　　</t>
  </si>
  <si>
    <t>介護保険料</t>
  </si>
  <si>
    <t>③　所得段階別保険料年額、所得段階別第１号被保険者数及び割合</t>
  </si>
  <si>
    <t>（各年度末現在）</t>
  </si>
  <si>
    <t>（単位：円、人、％）</t>
  </si>
  <si>
    <t>所得段階</t>
  </si>
  <si>
    <t>一人あたり</t>
  </si>
  <si>
    <t>保険料年額</t>
  </si>
  <si>
    <t>（構成比）</t>
  </si>
  <si>
    <t>第一段階</t>
  </si>
  <si>
    <t>第二段階</t>
  </si>
  <si>
    <t>第三段階</t>
  </si>
  <si>
    <t>特例四段階</t>
  </si>
  <si>
    <t>第四段階</t>
  </si>
  <si>
    <t>第五段階</t>
  </si>
  <si>
    <t>第六段階</t>
  </si>
  <si>
    <t>（旧五段階）</t>
  </si>
  <si>
    <t>第七段階</t>
  </si>
  <si>
    <t>（旧六段階）</t>
  </si>
  <si>
    <t>第八段階</t>
  </si>
  <si>
    <t>第九段階</t>
  </si>
  <si>
    <t>④　介護保険料収納状況（各年度末現在）　　</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</si>
  <si>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</si>
  <si>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</si>
  <si>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</si>
  <si>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</si>
  <si>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</si>
  <si>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</si>
  <si>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</si>
  <si>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</si>
  <si>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</si>
  <si>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</si>
  <si>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</si>
  <si>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</si>
  <si>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</si>
  <si>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</si>
  <si>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</si>
  <si>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訪問介護</t>
  </si>
  <si>
    <t>訪問入浴介護</t>
  </si>
  <si>
    <t>訪問看護</t>
  </si>
  <si>
    <t>訪問リハビリテーション</t>
  </si>
  <si>
    <t>通所介護</t>
  </si>
  <si>
    <t>通所リハビリテーション</t>
  </si>
  <si>
    <t>福祉用具貸与</t>
  </si>
  <si>
    <t>短期入所生活介護（福祉）</t>
  </si>
  <si>
    <t>　　〃　療養介護（保健）</t>
  </si>
  <si>
    <t>　　〃　療養介護（医療）</t>
  </si>
  <si>
    <t>居宅療養管理指導</t>
  </si>
  <si>
    <t>特定施設入居者生活介護</t>
  </si>
  <si>
    <t>特定診療費</t>
  </si>
  <si>
    <t>②施設介護サービス費</t>
  </si>
  <si>
    <t>介護福祉施設サービス</t>
  </si>
  <si>
    <t>介護保健施設サービス</t>
  </si>
  <si>
    <t>介護療養施設サービス</t>
  </si>
  <si>
    <t>食事費用額</t>
  </si>
  <si>
    <t>③地域密着型介護サービス給付費</t>
  </si>
  <si>
    <t>認知症対応型共同生活介護</t>
  </si>
  <si>
    <t>認知症対応型通所介護</t>
  </si>
  <si>
    <t>小規模多機能型居宅介護</t>
  </si>
  <si>
    <t>④居宅介護福祉用具購入費</t>
  </si>
  <si>
    <t>⑤居宅介護住宅改修費</t>
  </si>
  <si>
    <t>⑥居宅介護サービス計画費</t>
  </si>
  <si>
    <t>⑦高額介護サービス費</t>
  </si>
  <si>
    <t>⑧特定入所者介護サービス費</t>
  </si>
  <si>
    <t>　　〃　療養介護（老健）</t>
  </si>
  <si>
    <t>　  〃  療養介護（医療）</t>
  </si>
  <si>
    <t>介護予防認知症対応型通所介護</t>
  </si>
  <si>
    <t>介護予防認知症対応型共同生活介護</t>
  </si>
  <si>
    <t>介護予防小規模多機能型居宅介護</t>
  </si>
  <si>
    <t>（単位：人、所）</t>
  </si>
  <si>
    <t>年　　　 次</t>
  </si>
  <si>
    <t>保育
所数</t>
  </si>
  <si>
    <t>保育
士数</t>
  </si>
  <si>
    <t>幼　　　　児　　　　数</t>
  </si>
  <si>
    <t>開 設 年 月 日</t>
  </si>
  <si>
    <t>０～１</t>
  </si>
  <si>
    <t>２歳</t>
  </si>
  <si>
    <t>３歳</t>
  </si>
  <si>
    <t>４歳以上</t>
  </si>
  <si>
    <t>／</t>
  </si>
  <si>
    <t>《市立保育所》</t>
  </si>
  <si>
    <t>内間保育所</t>
  </si>
  <si>
    <t>昭和47年８月</t>
  </si>
  <si>
    <t>大平保育所</t>
  </si>
  <si>
    <t>昭和49年10月</t>
  </si>
  <si>
    <t>宮城ケ原保育所</t>
  </si>
  <si>
    <t>平成13年12月</t>
  </si>
  <si>
    <t xml:space="preserve"> 《私立認可保育所》</t>
  </si>
  <si>
    <t>勢理客保育園</t>
  </si>
  <si>
    <t>昭和41年５月</t>
  </si>
  <si>
    <t>広栄保育所</t>
  </si>
  <si>
    <t>昭和51年11月</t>
  </si>
  <si>
    <t>ありあけ保育園</t>
  </si>
  <si>
    <t>昭和53年４月</t>
  </si>
  <si>
    <t>ハイジ保育園</t>
  </si>
  <si>
    <t>たいよう保育園</t>
  </si>
  <si>
    <t>柿の実保育園</t>
  </si>
  <si>
    <t>牧港ひまわり保育園</t>
  </si>
  <si>
    <t>昭和54年11月</t>
  </si>
  <si>
    <t>さみどり保育園</t>
  </si>
  <si>
    <t>昭和55年４月</t>
  </si>
  <si>
    <t>パンダ保育園</t>
  </si>
  <si>
    <t>昭和56年４月</t>
  </si>
  <si>
    <t>内間みどり保育園</t>
  </si>
  <si>
    <t>昭和58年４月</t>
  </si>
  <si>
    <t>あいのその保育園</t>
  </si>
  <si>
    <t>昭和54年４月</t>
  </si>
  <si>
    <t>わらべ保育園</t>
  </si>
  <si>
    <t>平成13年５月</t>
  </si>
  <si>
    <t>あおい保育園</t>
  </si>
  <si>
    <t>平成16年４月</t>
  </si>
  <si>
    <t>うらら保育園</t>
  </si>
  <si>
    <t>平成17年４月</t>
  </si>
  <si>
    <t>子むすびの森保育園</t>
  </si>
  <si>
    <t>平成18年４月</t>
  </si>
  <si>
    <t>ほるとのき保育園</t>
  </si>
  <si>
    <t>平成19年４月</t>
  </si>
  <si>
    <t>ルーブル保育園</t>
  </si>
  <si>
    <t>平成20年10月</t>
  </si>
  <si>
    <t>あずま保育園</t>
  </si>
  <si>
    <t>平成21年４月</t>
  </si>
  <si>
    <t>にしばる保育園</t>
  </si>
  <si>
    <t>平成22年４月</t>
  </si>
  <si>
    <t>資料：保 育 課</t>
  </si>
  <si>
    <t>私立認可保育所</t>
  </si>
  <si>
    <t>保　育</t>
  </si>
  <si>
    <t>入　所</t>
  </si>
  <si>
    <t>現  在</t>
  </si>
  <si>
    <t xml:space="preserve"> 入　所</t>
  </si>
  <si>
    <t>所  数</t>
  </si>
  <si>
    <t>定　員</t>
  </si>
  <si>
    <t>入所数</t>
  </si>
  <si>
    <t xml:space="preserve"> 定　員</t>
  </si>
  <si>
    <t>那覇市</t>
  </si>
  <si>
    <t>うるま市</t>
  </si>
  <si>
    <t>南城市</t>
  </si>
  <si>
    <t>沖縄市</t>
  </si>
  <si>
    <t>宜野湾市</t>
  </si>
  <si>
    <t>宮古島市</t>
  </si>
  <si>
    <t>石垣市</t>
  </si>
  <si>
    <t>浦添市</t>
  </si>
  <si>
    <t>名護市</t>
  </si>
  <si>
    <t>豊見城市</t>
  </si>
  <si>
    <t>糸満市</t>
  </si>
  <si>
    <t>（単位：件、千円）</t>
  </si>
  <si>
    <t>年　　度</t>
  </si>
  <si>
    <t>児童扶養手当</t>
  </si>
  <si>
    <t>特別児童扶養手当</t>
  </si>
  <si>
    <t>受給資格者数</t>
  </si>
  <si>
    <t>資料：児童家庭課</t>
  </si>
  <si>
    <t>総　　　　数</t>
  </si>
  <si>
    <t>修 学 資 金</t>
  </si>
  <si>
    <t>就学支度資金</t>
  </si>
  <si>
    <t>修 業 資 金</t>
  </si>
  <si>
    <t>転宅資金</t>
  </si>
  <si>
    <t>そ　の　他</t>
  </si>
  <si>
    <t>件数</t>
  </si>
  <si>
    <t>金額</t>
  </si>
  <si>
    <t>口数</t>
  </si>
  <si>
    <t>（単位：日、人）</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</si>
  <si>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</si>
  <si>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</si>
  <si>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</si>
  <si>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</si>
  <si>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</si>
  <si>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</si>
  <si>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</si>
  <si>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</si>
  <si>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</si>
  <si>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</si>
  <si>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</si>
  <si>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</si>
  <si>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</si>
  <si>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t>
  </si>
  <si>
    <t>宮城っ子児童センター</t>
  </si>
  <si>
    <t>（注）宮城っ子児童センターは平成22年１月開所。</t>
  </si>
  <si>
    <t>資料：保育課</t>
  </si>
  <si>
    <t>生活保護</t>
  </si>
  <si>
    <t>　生活保護制度は、生活に困っている世帯に対して最低限度の生活を保障し、その自立を助長することを目的と</t>
  </si>
  <si>
    <t>（単位：人、世帯、‰）</t>
  </si>
  <si>
    <t>市　　部　　別</t>
  </si>
  <si>
    <t>管 内 人 口 （Ａ）</t>
  </si>
  <si>
    <t>被　　　　保　　　　護</t>
  </si>
  <si>
    <t>保　　護　　率</t>
  </si>
  <si>
    <t>世　　　帯</t>
  </si>
  <si>
    <t>人　　員 （Ｂ）</t>
  </si>
  <si>
    <t>（Ｂ/Ａ×1,000）</t>
  </si>
  <si>
    <t>郡 　 部  　計</t>
  </si>
  <si>
    <t>那　  覇 　 市</t>
  </si>
  <si>
    <t>石 　 垣    市</t>
  </si>
  <si>
    <t>宮  古  島  市</t>
  </si>
  <si>
    <t>糸    満    市</t>
  </si>
  <si>
    <t>宜　野　湾　市</t>
  </si>
  <si>
    <t>豊  見  城  市</t>
  </si>
  <si>
    <t>名    護    市</t>
  </si>
  <si>
    <t>南    城    市</t>
  </si>
  <si>
    <t xml:space="preserve">                                                                　　　   　　　　     </t>
  </si>
  <si>
    <t>資料：保護課</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</si>
  <si>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</si>
  <si>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</si>
  <si>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</si>
  <si>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</si>
  <si>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</si>
  <si>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</si>
  <si>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</si>
  <si>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</si>
  <si>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</si>
  <si>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</si>
  <si>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</si>
  <si>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</si>
  <si>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</si>
  <si>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</si>
  <si>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　　　平成13年度より介護扶助開始。</t>
  </si>
  <si>
    <t>年 　度</t>
  </si>
  <si>
    <t>総　　　　　数</t>
  </si>
  <si>
    <t>更　生　資　金</t>
  </si>
  <si>
    <t>障害者更生資金</t>
  </si>
  <si>
    <t>療　養　資　金</t>
  </si>
  <si>
    <t>福 祉 資 金</t>
  </si>
  <si>
    <t>住　宅　資　金</t>
  </si>
  <si>
    <t>災害援護資金</t>
  </si>
  <si>
    <t>緊急小口資金</t>
  </si>
  <si>
    <t>臨時特例つなぎ資金</t>
  </si>
  <si>
    <t>件　数</t>
  </si>
  <si>
    <t>決定金額</t>
  </si>
  <si>
    <t>件 数</t>
  </si>
  <si>
    <t xml:space="preserve">（注）実施主体　沖縄県社会福祉協議会                                             </t>
  </si>
  <si>
    <t>資料：浦添市社会福祉協議会</t>
  </si>
  <si>
    <t>（単位：人、日）</t>
  </si>
  <si>
    <t>年 　　度</t>
  </si>
  <si>
    <t>総　　　　　　数</t>
  </si>
  <si>
    <t>第一・第二集会室</t>
  </si>
  <si>
    <t>ホ　　ー　　ル</t>
  </si>
  <si>
    <t>図　　書　　室</t>
  </si>
  <si>
    <t>教 養 娯 楽 室</t>
  </si>
  <si>
    <t>機 能 回 復 室</t>
  </si>
  <si>
    <t>浴　　　　　室</t>
  </si>
  <si>
    <t>健 康 相 談 室</t>
  </si>
  <si>
    <t>日　　数</t>
  </si>
  <si>
    <t>日　数</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</si>
  <si>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</si>
  <si>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</si>
  <si>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</si>
  <si>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　国民年金は、農・漁業者や自営業者、学生、会社員や公務員、その配偶者も含めた、20歳以上60歳未満のすべての国民が加入し、老齢や、病気やけがで障がい者になったり、生活の担い手が死亡して、母子家庭となった場合に、すべての国民に共通の基礎年金を支給し、生活の安定を図ることを目的としています。</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</si>
  <si>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</si>
  <si>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</si>
  <si>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</si>
  <si>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</si>
  <si>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</si>
  <si>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</si>
  <si>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</si>
  <si>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</si>
  <si>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</si>
  <si>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</si>
  <si>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</si>
  <si>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</si>
  <si>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</si>
  <si>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資料：国民健康保険課</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</si>
  <si>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</si>
  <si>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</si>
  <si>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</si>
  <si>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</si>
  <si>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</si>
  <si>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</si>
  <si>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</si>
  <si>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</si>
  <si>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</si>
  <si>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</si>
  <si>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</si>
  <si>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</si>
  <si>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</si>
  <si>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</si>
  <si>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</si>
  <si>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t xml:space="preserve"> 険者負担金</t>
  </si>
  <si>
    <t>（単位：人、％、月、千円）</t>
  </si>
  <si>
    <t>適　　用　　被　　保　　険　　者　　数　　　</t>
  </si>
  <si>
    <t>免　除　被　保　険　者　数</t>
  </si>
  <si>
    <t>保 険 料 収 納 額</t>
  </si>
  <si>
    <t xml:space="preserve"> 　　 総　　　　数</t>
  </si>
  <si>
    <t>強制加入者数</t>
  </si>
  <si>
    <t>任意加入者数</t>
  </si>
  <si>
    <t>第　３　号</t>
  </si>
  <si>
    <t>推定適用率</t>
  </si>
  <si>
    <t>法定免除</t>
  </si>
  <si>
    <t>申請免除</t>
  </si>
  <si>
    <t>学生納付特例</t>
  </si>
  <si>
    <t>納付猶予</t>
  </si>
  <si>
    <t>収納額</t>
  </si>
  <si>
    <t>54,943月</t>
  </si>
  <si>
    <t xml:space="preserve"> (注)平成17年度から収納額は、収納月数に変更。</t>
  </si>
  <si>
    <t>資料：浦添年金事務所</t>
  </si>
  <si>
    <t xml:space="preserve">                                                                                                  </t>
  </si>
  <si>
    <t>福　　祉　　年　　金</t>
  </si>
  <si>
    <t xml:space="preserve">                      　　　 　　 基　　　　　礎</t>
  </si>
  <si>
    <t xml:space="preserve"> 　 　年　　　　　金</t>
  </si>
  <si>
    <t>寡 　婦 　年 　金</t>
  </si>
  <si>
    <t>死　亡　一　時　金</t>
  </si>
  <si>
    <t xml:space="preserve">    老　　　　　　齢</t>
  </si>
  <si>
    <t xml:space="preserve"> 　　   総　　　　　　　数</t>
  </si>
  <si>
    <t xml:space="preserve">   　 老　　　　　　齢</t>
  </si>
  <si>
    <t>障　　　　　 　害</t>
  </si>
  <si>
    <t>遺　  　　　　族</t>
  </si>
  <si>
    <t>年 金 額</t>
  </si>
  <si>
    <t>市民相談</t>
  </si>
  <si>
    <t>　本市では「市民により密着した市政」を合い言葉に、市民と市政を結ぶ窓口として市民相談室があり、そこでは、行政に対する苦情や要望等を処理する「市民相談」と土地、家屋、金銭、相続、損害賠償など法律的な知識を必要とする諸問題を、弁護士・司法書士を通して専門的な立場から指導し、解決をはかる「法律相談」を設けている。</t>
  </si>
  <si>
    <t>（単位：件）</t>
  </si>
  <si>
    <t>年　　月</t>
  </si>
  <si>
    <t>総　　　数</t>
  </si>
  <si>
    <t>道路・排水</t>
  </si>
  <si>
    <t>公害・環境</t>
  </si>
  <si>
    <t>福 祉</t>
  </si>
  <si>
    <t>建 築</t>
  </si>
  <si>
    <t>税 金</t>
  </si>
  <si>
    <t>年 金</t>
  </si>
  <si>
    <t>戸 籍</t>
  </si>
  <si>
    <t>求 人</t>
  </si>
  <si>
    <t>関　係</t>
  </si>
  <si>
    <t>衛生　関係</t>
  </si>
  <si>
    <t>関 係</t>
  </si>
  <si>
    <t>求 職</t>
  </si>
  <si>
    <t>資料：市民生活課</t>
  </si>
  <si>
    <t>総  数</t>
  </si>
  <si>
    <t>土  地</t>
  </si>
  <si>
    <t>家  屋</t>
  </si>
  <si>
    <t>金  銭</t>
  </si>
  <si>
    <t>相  続</t>
  </si>
  <si>
    <t>消　費</t>
  </si>
  <si>
    <t>損　害</t>
  </si>
  <si>
    <t>戸  籍</t>
  </si>
  <si>
    <t>婚　姻</t>
  </si>
  <si>
    <t>登  記</t>
  </si>
  <si>
    <t>契  約</t>
  </si>
  <si>
    <t>賠　償</t>
  </si>
  <si>
    <t>離  婚</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</si>
  <si>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</si>
  <si>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</si>
  <si>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</si>
  <si>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</si>
  <si>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</si>
  <si>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</si>
  <si>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</si>
  <si>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</si>
  <si>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</si>
  <si>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</si>
  <si>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</si>
  <si>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</si>
  <si>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</si>
  <si>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</si>
  <si>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</si>
  <si>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</si>
  <si>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</si>
  <si>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</si>
  <si>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</si>
  <si>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</si>
  <si>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</si>
  <si>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</si>
  <si>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</si>
  <si>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</si>
  <si>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</si>
  <si>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</si>
  <si>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 xml:space="preserve">               </t>
  </si>
  <si>
    <t>被保護人員</t>
  </si>
  <si>
    <t>保護率</t>
  </si>
  <si>
    <t>総数</t>
  </si>
  <si>
    <t>貸付金</t>
  </si>
  <si>
    <t>加入率</t>
  </si>
  <si>
    <t>（65）</t>
  </si>
  <si>
    <t>（66）</t>
  </si>
  <si>
    <t>第３号被保険者</t>
  </si>
  <si>
    <t>（67）</t>
  </si>
  <si>
    <t>老齢福祉</t>
  </si>
  <si>
    <t xml:space="preserve">老齢基礎 </t>
  </si>
  <si>
    <t>障害基礎</t>
  </si>
  <si>
    <t>遺族基礎</t>
  </si>
  <si>
    <t>二次予防事業の対象者</t>
  </si>
  <si>
    <t>基本チェックリスト実施数</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</si>
  <si>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</si>
  <si>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</si>
  <si>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</si>
  <si>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</si>
  <si>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</si>
  <si>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</si>
  <si>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</si>
  <si>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</si>
  <si>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</si>
  <si>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特別療養費</t>
  </si>
  <si>
    <t>介護給付①～⑨＝</t>
  </si>
  <si>
    <t>介護予防給付⑩～⑰＝</t>
  </si>
  <si>
    <t>-</t>
    <phoneticPr fontId="22"/>
  </si>
  <si>
    <t>市部計</t>
    <rPh sb="0" eb="1">
      <t>シ</t>
    </rPh>
    <rPh sb="1" eb="2">
      <t>ブ</t>
    </rPh>
    <rPh sb="2" eb="3">
      <t>ケイ</t>
    </rPh>
    <phoneticPr fontId="22"/>
  </si>
  <si>
    <t>平成22年度</t>
    <rPh sb="0" eb="2">
      <t>ヘイセイ</t>
    </rPh>
    <phoneticPr fontId="22"/>
  </si>
  <si>
    <t>ジョイジョイ保育園</t>
    <rPh sb="6" eb="9">
      <t>ホイクエン</t>
    </rPh>
    <phoneticPr fontId="22"/>
  </si>
  <si>
    <t>てだこ保育園</t>
    <rPh sb="3" eb="6">
      <t>ホイクエン</t>
    </rPh>
    <phoneticPr fontId="22"/>
  </si>
  <si>
    <t>平成23年４月</t>
    <rPh sb="0" eb="2">
      <t>ヘイセイ</t>
    </rPh>
    <rPh sb="4" eb="5">
      <t>ネン</t>
    </rPh>
    <rPh sb="6" eb="7">
      <t>ガツ</t>
    </rPh>
    <phoneticPr fontId="22"/>
  </si>
  <si>
    <t>延べ対象子ども数</t>
    <phoneticPr fontId="22"/>
  </si>
  <si>
    <t>受給資格者数</t>
    <phoneticPr fontId="22"/>
  </si>
  <si>
    <t>前田ユブシが丘児童センター</t>
    <rPh sb="0" eb="2">
      <t>マエダ</t>
    </rPh>
    <rPh sb="6" eb="7">
      <t>オカ</t>
    </rPh>
    <rPh sb="7" eb="9">
      <t>ジドウ</t>
    </rPh>
    <phoneticPr fontId="22"/>
  </si>
  <si>
    <t>開館日数</t>
    <rPh sb="0" eb="2">
      <t>カイカン</t>
    </rPh>
    <rPh sb="2" eb="4">
      <t>ニッスウ</t>
    </rPh>
    <phoneticPr fontId="22"/>
  </si>
  <si>
    <t>利用者数</t>
    <rPh sb="0" eb="2">
      <t>リヨウ</t>
    </rPh>
    <rPh sb="2" eb="3">
      <t>シャ</t>
    </rPh>
    <rPh sb="3" eb="4">
      <t>スウ</t>
    </rPh>
    <phoneticPr fontId="22"/>
  </si>
  <si>
    <t>テクノ保育園</t>
    <rPh sb="3" eb="6">
      <t>ホイクエン</t>
    </rPh>
    <phoneticPr fontId="22"/>
  </si>
  <si>
    <t>平成24年４月</t>
    <rPh sb="0" eb="2">
      <t>ヘイセイ</t>
    </rPh>
    <rPh sb="4" eb="5">
      <t>ネン</t>
    </rPh>
    <rPh sb="6" eb="7">
      <t>ガツ</t>
    </rPh>
    <phoneticPr fontId="22"/>
  </si>
  <si>
    <t>肝臓機能障害</t>
    <rPh sb="0" eb="2">
      <t>カンゾウ</t>
    </rPh>
    <rPh sb="2" eb="4">
      <t>キノウ</t>
    </rPh>
    <rPh sb="4" eb="6">
      <t>ショウガイ</t>
    </rPh>
    <phoneticPr fontId="22"/>
  </si>
  <si>
    <t>　高齢者がねたきりや認知症など援護が必要となった場合でも、できる限り住み慣れた地域や家庭で生活できることを望んでおり、そのためにも高齢者や介護にあたる家族が安心して過ごせるような在宅福祉サービスの充実を図っていくことが重要となっています。</t>
    <rPh sb="10" eb="12">
      <t>ニンチ</t>
    </rPh>
    <phoneticPr fontId="22"/>
  </si>
  <si>
    <r>
      <t>利</t>
    </r>
    <r>
      <rPr>
        <sz val="9"/>
        <color indexed="8"/>
        <rFont val="ＭＳ 明朝"/>
        <family val="1"/>
        <charset val="128"/>
      </rPr>
      <t>　</t>
    </r>
    <r>
      <rPr>
        <sz val="10"/>
        <color indexed="8"/>
        <rFont val="ＭＳ 明朝"/>
        <family val="1"/>
        <charset val="128"/>
      </rPr>
      <t>用</t>
    </r>
    <r>
      <rPr>
        <sz val="9"/>
        <color indexed="8"/>
        <rFont val="ＭＳ 明朝"/>
        <family val="1"/>
        <charset val="128"/>
      </rPr>
      <t>　</t>
    </r>
    <r>
      <rPr>
        <sz val="10"/>
        <color indexed="8"/>
        <rFont val="ＭＳ 明朝"/>
        <family val="1"/>
        <charset val="128"/>
      </rPr>
      <t>者</t>
    </r>
    <r>
      <rPr>
        <sz val="9"/>
        <color indexed="8"/>
        <rFont val="ＭＳ 明朝"/>
        <family val="1"/>
        <charset val="128"/>
      </rPr>
      <t>　</t>
    </r>
    <r>
      <rPr>
        <sz val="10"/>
        <color indexed="8"/>
        <rFont val="ＭＳ 明朝"/>
        <family val="1"/>
        <charset val="128"/>
      </rPr>
      <t>日</t>
    </r>
    <r>
      <rPr>
        <sz val="9"/>
        <color indexed="8"/>
        <rFont val="ＭＳ 明朝"/>
        <family val="1"/>
        <charset val="128"/>
      </rPr>
      <t>　</t>
    </r>
    <r>
      <rPr>
        <sz val="10"/>
        <color indexed="8"/>
        <rFont val="ＭＳ 明朝"/>
        <family val="1"/>
        <charset val="128"/>
      </rPr>
      <t>数</t>
    </r>
  </si>
  <si>
    <r>
      <t>年</t>
    </r>
    <r>
      <rPr>
        <sz val="3"/>
        <color indexed="8"/>
        <rFont val="ＭＳ 明朝"/>
        <family val="1"/>
        <charset val="128"/>
      </rPr>
      <t xml:space="preserve"> </t>
    </r>
    <r>
      <rPr>
        <sz val="10"/>
        <color indexed="8"/>
        <rFont val="ＭＳ 明朝"/>
        <family val="1"/>
        <charset val="128"/>
      </rPr>
      <t>間</t>
    </r>
    <r>
      <rPr>
        <sz val="3"/>
        <color indexed="8"/>
        <rFont val="ＭＳ 明朝"/>
        <family val="1"/>
        <charset val="128"/>
      </rPr>
      <t xml:space="preserve"> </t>
    </r>
    <r>
      <rPr>
        <sz val="10"/>
        <color indexed="8"/>
        <rFont val="ＭＳ 明朝"/>
        <family val="1"/>
        <charset val="128"/>
      </rPr>
      <t>延</t>
    </r>
    <r>
      <rPr>
        <sz val="3"/>
        <color indexed="8"/>
        <rFont val="ＭＳ 明朝"/>
        <family val="1"/>
        <charset val="128"/>
      </rPr>
      <t xml:space="preserve"> </t>
    </r>
    <r>
      <rPr>
        <sz val="10"/>
        <color indexed="8"/>
        <rFont val="ＭＳ 明朝"/>
        <family val="1"/>
        <charset val="128"/>
      </rPr>
      <t>べ</t>
    </r>
    <r>
      <rPr>
        <sz val="3"/>
        <color indexed="8"/>
        <rFont val="ＭＳ 明朝"/>
        <family val="1"/>
        <charset val="128"/>
      </rPr>
      <t xml:space="preserve"> </t>
    </r>
    <r>
      <rPr>
        <sz val="10"/>
        <color indexed="8"/>
        <rFont val="ＭＳ 明朝"/>
        <family val="1"/>
        <charset val="128"/>
      </rPr>
      <t>利</t>
    </r>
    <r>
      <rPr>
        <sz val="3"/>
        <color indexed="8"/>
        <rFont val="ＭＳ 明朝"/>
        <family val="1"/>
        <charset val="128"/>
      </rPr>
      <t xml:space="preserve"> </t>
    </r>
    <r>
      <rPr>
        <sz val="10"/>
        <color indexed="8"/>
        <rFont val="ＭＳ 明朝"/>
        <family val="1"/>
        <charset val="128"/>
      </rPr>
      <t>用</t>
    </r>
    <r>
      <rPr>
        <sz val="3"/>
        <color indexed="8"/>
        <rFont val="ＭＳ 明朝"/>
        <family val="1"/>
        <charset val="128"/>
      </rPr>
      <t xml:space="preserve"> </t>
    </r>
    <r>
      <rPr>
        <sz val="10"/>
        <color indexed="8"/>
        <rFont val="ＭＳ 明朝"/>
        <family val="1"/>
        <charset val="128"/>
      </rPr>
      <t>者</t>
    </r>
    <r>
      <rPr>
        <sz val="3"/>
        <color indexed="8"/>
        <rFont val="ＭＳ 明朝"/>
        <family val="1"/>
        <charset val="128"/>
      </rPr>
      <t xml:space="preserve"> </t>
    </r>
    <r>
      <rPr>
        <sz val="10"/>
        <color indexed="8"/>
        <rFont val="ＭＳ 明朝"/>
        <family val="1"/>
        <charset val="128"/>
      </rPr>
      <t>数</t>
    </r>
  </si>
  <si>
    <r>
      <t>支</t>
    </r>
    <r>
      <rPr>
        <sz val="6"/>
        <color indexed="8"/>
        <rFont val="ＭＳ 明朝"/>
        <family val="1"/>
        <charset val="128"/>
      </rPr>
      <t>　</t>
    </r>
    <r>
      <rPr>
        <sz val="10"/>
        <color indexed="8"/>
        <rFont val="ＭＳ 明朝"/>
        <family val="1"/>
        <charset val="128"/>
      </rPr>
      <t>給</t>
    </r>
    <r>
      <rPr>
        <sz val="6"/>
        <color indexed="8"/>
        <rFont val="ＭＳ 明朝"/>
        <family val="1"/>
        <charset val="128"/>
      </rPr>
      <t>　</t>
    </r>
    <r>
      <rPr>
        <sz val="10"/>
        <color indexed="8"/>
        <rFont val="ＭＳ 明朝"/>
        <family val="1"/>
        <charset val="128"/>
      </rPr>
      <t>対</t>
    </r>
    <r>
      <rPr>
        <sz val="6"/>
        <color indexed="8"/>
        <rFont val="ＭＳ 明朝"/>
        <family val="1"/>
        <charset val="128"/>
      </rPr>
      <t>　</t>
    </r>
    <r>
      <rPr>
        <sz val="10"/>
        <color indexed="8"/>
        <rFont val="ＭＳ 明朝"/>
        <family val="1"/>
        <charset val="128"/>
      </rPr>
      <t>象</t>
    </r>
    <r>
      <rPr>
        <sz val="6"/>
        <color indexed="8"/>
        <rFont val="ＭＳ 明朝"/>
        <family val="1"/>
        <charset val="128"/>
      </rPr>
      <t>　</t>
    </r>
    <r>
      <rPr>
        <sz val="10"/>
        <color indexed="8"/>
        <rFont val="ＭＳ 明朝"/>
        <family val="1"/>
        <charset val="128"/>
      </rPr>
      <t>者</t>
    </r>
    <r>
      <rPr>
        <sz val="6"/>
        <color indexed="8"/>
        <rFont val="ＭＳ 明朝"/>
        <family val="1"/>
        <charset val="128"/>
      </rPr>
      <t>　</t>
    </r>
    <r>
      <rPr>
        <sz val="10"/>
        <color indexed="8"/>
        <rFont val="ＭＳ 明朝"/>
        <family val="1"/>
        <charset val="128"/>
      </rPr>
      <t>数（延べ）</t>
    </r>
  </si>
  <si>
    <t>総数</t>
    <rPh sb="0" eb="2">
      <t>ソウスウ</t>
    </rPh>
    <phoneticPr fontId="22"/>
  </si>
  <si>
    <t>年度</t>
    <rPh sb="0" eb="2">
      <t>ネンド</t>
    </rPh>
    <phoneticPr fontId="22"/>
  </si>
  <si>
    <t>新規/継続</t>
    <rPh sb="0" eb="2">
      <t>シンキ</t>
    </rPh>
    <rPh sb="3" eb="5">
      <t>ケイゾク</t>
    </rPh>
    <phoneticPr fontId="22"/>
  </si>
  <si>
    <t>費用額(億円)</t>
    <rPh sb="4" eb="6">
      <t>オクエン</t>
    </rPh>
    <phoneticPr fontId="22"/>
  </si>
  <si>
    <t>１件当りの費用額(千円)</t>
    <rPh sb="9" eb="11">
      <t>センエン</t>
    </rPh>
    <phoneticPr fontId="22"/>
  </si>
  <si>
    <t>（66）国民年金加入状況及び収納率</t>
  </si>
  <si>
    <t>（65）国民健康保険の費用状況</t>
  </si>
  <si>
    <t>（注）各項目の（　）内は受付件数を表す。</t>
    <rPh sb="3" eb="4">
      <t>カク</t>
    </rPh>
    <rPh sb="4" eb="6">
      <t>コウモク</t>
    </rPh>
    <rPh sb="10" eb="11">
      <t>ナイ</t>
    </rPh>
    <rPh sb="17" eb="18">
      <t>アラワ</t>
    </rPh>
    <phoneticPr fontId="22"/>
  </si>
  <si>
    <t>平成24年度</t>
    <rPh sb="0" eb="2">
      <t>ヘイセイ</t>
    </rPh>
    <phoneticPr fontId="22"/>
  </si>
  <si>
    <t>52,129月</t>
  </si>
  <si>
    <t>49,251月</t>
  </si>
  <si>
    <t>24年度</t>
    <phoneticPr fontId="22"/>
  </si>
  <si>
    <t>教　育　資  金</t>
    <rPh sb="0" eb="1">
      <t>キョウ</t>
    </rPh>
    <rPh sb="2" eb="3">
      <t>イク</t>
    </rPh>
    <phoneticPr fontId="22"/>
  </si>
  <si>
    <t>総合支援資金</t>
    <rPh sb="0" eb="2">
      <t>ソウゴウ</t>
    </rPh>
    <phoneticPr fontId="22"/>
  </si>
  <si>
    <t>する制度で、生活費の性格によって生活扶助、住宅扶助、教育扶助、介護扶助、医療扶助、その他（出産扶助、</t>
  </si>
  <si>
    <t>生業扶助および葬祭扶助）の扶助に区分される。</t>
  </si>
  <si>
    <t>特例三段階</t>
    <rPh sb="0" eb="2">
      <t>トクレイ</t>
    </rPh>
    <phoneticPr fontId="22"/>
  </si>
  <si>
    <t>資料：福祉給付課</t>
    <rPh sb="5" eb="7">
      <t>キュウフ</t>
    </rPh>
    <phoneticPr fontId="22"/>
  </si>
  <si>
    <t>平成23年度</t>
    <rPh sb="0" eb="2">
      <t>ヘイセイ</t>
    </rPh>
    <phoneticPr fontId="22"/>
  </si>
  <si>
    <t>（132）　市在身体障害者手帳所持者数（各年度共３月末現在）</t>
    <rPh sb="6" eb="7">
      <t>シ</t>
    </rPh>
    <rPh sb="7" eb="8">
      <t>ザイ</t>
    </rPh>
    <rPh sb="8" eb="10">
      <t>シンタイ</t>
    </rPh>
    <rPh sb="10" eb="13">
      <t>ショウガイシャ</t>
    </rPh>
    <rPh sb="13" eb="15">
      <t>テチョウ</t>
    </rPh>
    <rPh sb="15" eb="18">
      <t>ショジシャ</t>
    </rPh>
    <rPh sb="18" eb="19">
      <t>スウ</t>
    </rPh>
    <rPh sb="20" eb="23">
      <t>カクネンド</t>
    </rPh>
    <rPh sb="23" eb="24">
      <t>トモ</t>
    </rPh>
    <rPh sb="25" eb="27">
      <t>ガツマツ</t>
    </rPh>
    <rPh sb="27" eb="29">
      <t>ゲンザイ</t>
    </rPh>
    <phoneticPr fontId="22"/>
  </si>
  <si>
    <t>（133）　療育手帳所持者数（各年度共３月末現在）</t>
    <rPh sb="6" eb="8">
      <t>リョウイク</t>
    </rPh>
    <rPh sb="8" eb="10">
      <t>テチョウ</t>
    </rPh>
    <rPh sb="10" eb="13">
      <t>ショジシャ</t>
    </rPh>
    <rPh sb="13" eb="14">
      <t>スウ</t>
    </rPh>
    <rPh sb="15" eb="18">
      <t>カクネンド</t>
    </rPh>
    <rPh sb="18" eb="19">
      <t>トモ</t>
    </rPh>
    <rPh sb="20" eb="22">
      <t>ガツマツ</t>
    </rPh>
    <rPh sb="22" eb="24">
      <t>ゲンザイ</t>
    </rPh>
    <phoneticPr fontId="22"/>
  </si>
  <si>
    <t>（138）　包括的支援事業（地域包括支援センター）</t>
    <phoneticPr fontId="22"/>
  </si>
  <si>
    <t>（140）　介護保険給付費の状況</t>
    <rPh sb="6" eb="8">
      <t>カイゴ</t>
    </rPh>
    <rPh sb="8" eb="10">
      <t>ホケン</t>
    </rPh>
    <rPh sb="10" eb="12">
      <t>キュウフ</t>
    </rPh>
    <rPh sb="12" eb="13">
      <t>ヒ</t>
    </rPh>
    <rPh sb="14" eb="16">
      <t>ジョウキョウ</t>
    </rPh>
    <phoneticPr fontId="22"/>
  </si>
  <si>
    <t>（143）  児童手当、子ども手当て、児童扶養手当、特別児童扶養手当受給状況</t>
    <rPh sb="12" eb="13">
      <t>コ</t>
    </rPh>
    <rPh sb="15" eb="17">
      <t>テア</t>
    </rPh>
    <phoneticPr fontId="22"/>
  </si>
  <si>
    <t>（144）  母子寡婦福祉資金貸付決定状況</t>
    <phoneticPr fontId="22"/>
  </si>
  <si>
    <t>（Ｐ115参照）</t>
    <phoneticPr fontId="22"/>
  </si>
  <si>
    <t>①　二次予防事業対象者の把握事業実績</t>
    <rPh sb="2" eb="4">
      <t>ニジ</t>
    </rPh>
    <rPh sb="4" eb="6">
      <t>ヨボウ</t>
    </rPh>
    <rPh sb="6" eb="8">
      <t>ジギョウ</t>
    </rPh>
    <rPh sb="8" eb="11">
      <t>タイショウシャ</t>
    </rPh>
    <phoneticPr fontId="37"/>
  </si>
  <si>
    <r>
      <t xml:space="preserve">県 </t>
    </r>
    <r>
      <rPr>
        <b/>
        <sz val="9"/>
        <color theme="1"/>
        <rFont val="ＭＳ 明朝"/>
        <family val="1"/>
        <charset val="128"/>
      </rPr>
      <t>　　　</t>
    </r>
    <r>
      <rPr>
        <b/>
        <sz val="10"/>
        <color theme="1"/>
        <rFont val="ＭＳ 明朝"/>
        <family val="1"/>
        <charset val="128"/>
      </rPr>
      <t>　</t>
    </r>
    <r>
      <rPr>
        <b/>
        <sz val="9"/>
        <color theme="1"/>
        <rFont val="ＭＳ 明朝"/>
        <family val="1"/>
        <charset val="128"/>
      </rPr>
      <t>　</t>
    </r>
    <r>
      <rPr>
        <b/>
        <sz val="10"/>
        <color theme="1"/>
        <rFont val="ＭＳ 明朝"/>
        <family val="1"/>
        <charset val="128"/>
      </rPr>
      <t>計</t>
    </r>
  </si>
  <si>
    <t>沖 　 縄 　 市</t>
    <phoneticPr fontId="22"/>
  </si>
  <si>
    <t>う  る  ま  市</t>
    <phoneticPr fontId="22"/>
  </si>
  <si>
    <r>
      <t>浦</t>
    </r>
    <r>
      <rPr>
        <b/>
        <sz val="9"/>
        <color theme="1"/>
        <rFont val="ＭＳ 明朝"/>
        <family val="1"/>
        <charset val="128"/>
      </rPr>
      <t xml:space="preserve"> 　 </t>
    </r>
    <r>
      <rPr>
        <b/>
        <sz val="10"/>
        <color theme="1"/>
        <rFont val="ＭＳ 明朝"/>
        <family val="1"/>
        <charset val="128"/>
      </rPr>
      <t>添</t>
    </r>
    <r>
      <rPr>
        <b/>
        <sz val="9"/>
        <color theme="1"/>
        <rFont val="ＭＳ 明朝"/>
        <family val="1"/>
        <charset val="128"/>
      </rPr>
      <t xml:space="preserve"> 　 </t>
    </r>
    <r>
      <rPr>
        <b/>
        <sz val="10"/>
        <color theme="1"/>
        <rFont val="ＭＳ 明朝"/>
        <family val="1"/>
        <charset val="128"/>
      </rPr>
      <t>市</t>
    </r>
  </si>
  <si>
    <t xml:space="preserve">（146）  生活保護状況（各年度共３月末現在） </t>
    <phoneticPr fontId="22"/>
  </si>
  <si>
    <t>その他</t>
    <phoneticPr fontId="22"/>
  </si>
  <si>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５</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</si>
  <si>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６</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</si>
  <si>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７</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</si>
  <si>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８</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</si>
  <si>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９</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</si>
  <si>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10</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</si>
  <si>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11</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</si>
  <si>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12</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</si>
  <si>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２</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</si>
  <si>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３</t>
    </r>
  </si>
  <si>
    <t>年　度</t>
    <rPh sb="0" eb="1">
      <t>トシ</t>
    </rPh>
    <rPh sb="2" eb="3">
      <t>ド</t>
    </rPh>
    <phoneticPr fontId="22"/>
  </si>
  <si>
    <t>総合支援資金</t>
    <rPh sb="0" eb="2">
      <t>ソウゴウ</t>
    </rPh>
    <rPh sb="2" eb="4">
      <t>シエン</t>
    </rPh>
    <rPh sb="4" eb="6">
      <t>シキン</t>
    </rPh>
    <phoneticPr fontId="22"/>
  </si>
  <si>
    <t>緊急小口資金</t>
    <rPh sb="0" eb="2">
      <t>キンキュウ</t>
    </rPh>
    <rPh sb="2" eb="4">
      <t>コグチ</t>
    </rPh>
    <rPh sb="4" eb="6">
      <t>シキン</t>
    </rPh>
    <phoneticPr fontId="22"/>
  </si>
  <si>
    <t>教育支援資金</t>
    <rPh sb="0" eb="2">
      <t>キョウイク</t>
    </rPh>
    <rPh sb="2" eb="4">
      <t>シエン</t>
    </rPh>
    <rPh sb="4" eb="6">
      <t>シキン</t>
    </rPh>
    <phoneticPr fontId="22"/>
  </si>
  <si>
    <t>臨時特例つなぎ資金</t>
    <rPh sb="0" eb="2">
      <t>リンジ</t>
    </rPh>
    <rPh sb="2" eb="4">
      <t>トクレイ</t>
    </rPh>
    <rPh sb="7" eb="9">
      <t>シキン</t>
    </rPh>
    <phoneticPr fontId="22"/>
  </si>
  <si>
    <t>決定金額</t>
    <rPh sb="0" eb="2">
      <t>ケッテイ</t>
    </rPh>
    <rPh sb="2" eb="4">
      <t>キンガク</t>
    </rPh>
    <phoneticPr fontId="22"/>
  </si>
  <si>
    <t>総　　　数</t>
    <rPh sb="0" eb="1">
      <t>ソウ</t>
    </rPh>
    <rPh sb="4" eb="5">
      <t>スウ</t>
    </rPh>
    <phoneticPr fontId="22"/>
  </si>
  <si>
    <t>件　数</t>
    <rPh sb="0" eb="1">
      <t>ケン</t>
    </rPh>
    <rPh sb="2" eb="3">
      <t>スウ</t>
    </rPh>
    <phoneticPr fontId="22"/>
  </si>
  <si>
    <t>福　祉　資　金</t>
    <rPh sb="0" eb="1">
      <t>フク</t>
    </rPh>
    <rPh sb="2" eb="3">
      <t>シ</t>
    </rPh>
    <rPh sb="4" eb="5">
      <t>シ</t>
    </rPh>
    <rPh sb="6" eb="7">
      <t>キン</t>
    </rPh>
    <phoneticPr fontId="22"/>
  </si>
  <si>
    <t>不動産担保型生活資金</t>
    <rPh sb="0" eb="3">
      <t>フドウサン</t>
    </rPh>
    <rPh sb="3" eb="5">
      <t>タンポ</t>
    </rPh>
    <rPh sb="5" eb="6">
      <t>ガタ</t>
    </rPh>
    <rPh sb="6" eb="8">
      <t>セイカツ</t>
    </rPh>
    <rPh sb="8" eb="10">
      <t>シキン</t>
    </rPh>
    <phoneticPr fontId="22"/>
  </si>
  <si>
    <t>（59）</t>
    <phoneticPr fontId="22"/>
  </si>
  <si>
    <t>児童手当</t>
    <rPh sb="0" eb="2">
      <t>ジドウ</t>
    </rPh>
    <rPh sb="2" eb="4">
      <t>テアテ</t>
    </rPh>
    <phoneticPr fontId="22"/>
  </si>
  <si>
    <t>子ども手当</t>
    <rPh sb="0" eb="1">
      <t>コ</t>
    </rPh>
    <rPh sb="3" eb="5">
      <t>テアテ</t>
    </rPh>
    <phoneticPr fontId="22"/>
  </si>
  <si>
    <t>児童扶養手当</t>
    <rPh sb="0" eb="2">
      <t>ジドウ</t>
    </rPh>
    <rPh sb="2" eb="4">
      <t>フヨウ</t>
    </rPh>
    <rPh sb="4" eb="6">
      <t>テアテ</t>
    </rPh>
    <phoneticPr fontId="22"/>
  </si>
  <si>
    <t>特別児童扶養手当</t>
    <rPh sb="0" eb="2">
      <t>トクベツ</t>
    </rPh>
    <rPh sb="2" eb="4">
      <t>ジドウ</t>
    </rPh>
    <rPh sb="4" eb="6">
      <t>フヨウ</t>
    </rPh>
    <rPh sb="6" eb="8">
      <t>テアテ</t>
    </rPh>
    <phoneticPr fontId="22"/>
  </si>
  <si>
    <t>平成24年度</t>
    <rPh sb="0" eb="2">
      <t>ヘイセイ</t>
    </rPh>
    <rPh sb="4" eb="6">
      <t>ネンド</t>
    </rPh>
    <phoneticPr fontId="22"/>
  </si>
  <si>
    <r>
      <t>費</t>
    </r>
    <r>
      <rPr>
        <sz val="10"/>
        <rFont val="ＭＳ 明朝"/>
        <family val="1"/>
        <charset val="128"/>
      </rPr>
      <t xml:space="preserve"> </t>
    </r>
    <r>
      <rPr>
        <sz val="10"/>
        <rFont val="ＭＳ 明朝"/>
        <family val="1"/>
        <charset val="128"/>
      </rPr>
      <t>用</t>
    </r>
    <r>
      <rPr>
        <sz val="10"/>
        <rFont val="ＭＳ 明朝"/>
        <family val="1"/>
        <charset val="128"/>
      </rPr>
      <t xml:space="preserve"> </t>
    </r>
    <r>
      <rPr>
        <sz val="10"/>
        <rFont val="ＭＳ 明朝"/>
        <family val="1"/>
        <charset val="128"/>
      </rPr>
      <t>額</t>
    </r>
  </si>
  <si>
    <t>参　 加　 者　 延 　人　 数</t>
    <phoneticPr fontId="22"/>
  </si>
  <si>
    <t>児童手当</t>
    <phoneticPr fontId="22"/>
  </si>
  <si>
    <t>延べ対象児童数</t>
    <phoneticPr fontId="22"/>
  </si>
  <si>
    <r>
      <t>　　　特別児童扶養手当受給資格者は、各年</t>
    </r>
    <r>
      <rPr>
        <sz val="10"/>
        <rFont val="ＭＳ 明朝"/>
        <family val="1"/>
        <charset val="128"/>
      </rPr>
      <t>12月末現在の数値である。</t>
    </r>
    <phoneticPr fontId="22"/>
  </si>
  <si>
    <t>（154）  市民相談状況（市民相談）</t>
    <phoneticPr fontId="22"/>
  </si>
  <si>
    <t>（135）　生活支援事業</t>
    <phoneticPr fontId="22"/>
  </si>
  <si>
    <t>年                              度</t>
    <phoneticPr fontId="22"/>
  </si>
  <si>
    <t>開　　　催　　　回　　　数</t>
    <phoneticPr fontId="22"/>
  </si>
  <si>
    <t>(139)　介護保険　</t>
    <phoneticPr fontId="22"/>
  </si>
  <si>
    <t>　　　平成23年度より事業廃止。</t>
    <phoneticPr fontId="22"/>
  </si>
  <si>
    <t>合    計</t>
    <phoneticPr fontId="22"/>
  </si>
  <si>
    <t>合計</t>
    <phoneticPr fontId="22"/>
  </si>
  <si>
    <r>
      <t xml:space="preserve"> </t>
    </r>
    <r>
      <rPr>
        <sz val="10"/>
        <rFont val="ＭＳ 明朝"/>
        <family val="1"/>
        <charset val="128"/>
      </rPr>
      <t xml:space="preserve">     1人と表記するため、各施設の合計と一致しない場合もある。</t>
    </r>
    <phoneticPr fontId="22"/>
  </si>
  <si>
    <t>　　介護保険料基準月額　5,283円（平成24年度～平成26年度）</t>
    <phoneticPr fontId="22"/>
  </si>
  <si>
    <t>区   　 分</t>
    <phoneticPr fontId="22"/>
  </si>
  <si>
    <t>サ　ー　ビ　ス　区　分</t>
    <phoneticPr fontId="22"/>
  </si>
  <si>
    <t>保 険 給 付 費 （千円）</t>
    <phoneticPr fontId="22"/>
  </si>
  <si>
    <t>①居宅介護サービス費</t>
    <phoneticPr fontId="22"/>
  </si>
  <si>
    <t>合　　　　計　①～⑰</t>
    <phoneticPr fontId="22"/>
  </si>
  <si>
    <t>（注）平成23年度社会福祉施設等調査に基づく。</t>
    <phoneticPr fontId="22"/>
  </si>
  <si>
    <t>(単位：所、人)</t>
    <phoneticPr fontId="22"/>
  </si>
  <si>
    <t>保育所
総数</t>
    <phoneticPr fontId="22"/>
  </si>
  <si>
    <t>市立保育所</t>
    <phoneticPr fontId="22"/>
  </si>
  <si>
    <t>市別</t>
    <phoneticPr fontId="22"/>
  </si>
  <si>
    <t>子ども手当</t>
    <phoneticPr fontId="22"/>
  </si>
  <si>
    <t>（145）  児童センター利用状況　</t>
    <phoneticPr fontId="22"/>
  </si>
  <si>
    <t>世帯</t>
    <phoneticPr fontId="22"/>
  </si>
  <si>
    <t>人員</t>
    <phoneticPr fontId="22"/>
  </si>
  <si>
    <t xml:space="preserve">（147）  生活福祉資金貸付状況（各年度共３月末現在）                                                                      </t>
    <phoneticPr fontId="22"/>
  </si>
  <si>
    <t>件数</t>
    <phoneticPr fontId="22"/>
  </si>
  <si>
    <t>件数</t>
    <phoneticPr fontId="22"/>
  </si>
  <si>
    <t>決定金額</t>
    <phoneticPr fontId="22"/>
  </si>
  <si>
    <t>件　数</t>
    <phoneticPr fontId="22"/>
  </si>
  <si>
    <t>　　</t>
    <phoneticPr fontId="22"/>
  </si>
  <si>
    <t xml:space="preserve">（148）  浦添市老人福祉センター利用状況（各年度共３月末現在）                                                                  </t>
    <phoneticPr fontId="22"/>
  </si>
  <si>
    <t>（150）  国民健康保険の加入率及び国民健康保険税額（各年度共３月末現在）</t>
    <phoneticPr fontId="22"/>
  </si>
  <si>
    <t xml:space="preserve">（注） 保険税調定額は現年度分。人口、世帯数及び被保険者数は月平均値。              </t>
    <phoneticPr fontId="22"/>
  </si>
  <si>
    <t xml:space="preserve">（151）  国民健康保険の給付状況（各年度共３月末現在）                                                                   </t>
    <phoneticPr fontId="22"/>
  </si>
  <si>
    <t>（152）  国民年金の加入状況及び収納率（各年度共３月末現在）</t>
    <phoneticPr fontId="22"/>
  </si>
  <si>
    <t>（155）  市民相談状況（法律相談）</t>
    <phoneticPr fontId="22"/>
  </si>
  <si>
    <t xml:space="preserve">（156）  シルバー人材センター事業実績                        　　　　　　　　　　　　　           </t>
    <phoneticPr fontId="22"/>
  </si>
  <si>
    <t>（57）</t>
    <phoneticPr fontId="22"/>
  </si>
  <si>
    <t>　　　　　　　　　　　　　　　　</t>
    <phoneticPr fontId="22"/>
  </si>
  <si>
    <t>（58）</t>
    <phoneticPr fontId="22"/>
  </si>
  <si>
    <t>（60）</t>
    <phoneticPr fontId="22"/>
  </si>
  <si>
    <t xml:space="preserve">             </t>
    <phoneticPr fontId="22"/>
  </si>
  <si>
    <t>（Ｐ122・123参照）</t>
    <phoneticPr fontId="22"/>
  </si>
  <si>
    <t xml:space="preserve">  </t>
    <phoneticPr fontId="22"/>
  </si>
  <si>
    <t>（61）</t>
    <phoneticPr fontId="22"/>
  </si>
  <si>
    <t>（67）国民年金受給状況 （Ｐ122・123参照）</t>
    <phoneticPr fontId="22"/>
  </si>
  <si>
    <t>（60）介護予防普及啓発事業実績利用状況</t>
    <phoneticPr fontId="22"/>
  </si>
  <si>
    <t>（62）生活保護状況（Ｐ120参照）</t>
    <phoneticPr fontId="22"/>
  </si>
  <si>
    <t>（63）生活福祉資金貸付状況（Ｐ120･121参照）</t>
    <phoneticPr fontId="22"/>
  </si>
  <si>
    <t>（64）国民健康保険の加入状況</t>
    <phoneticPr fontId="22"/>
  </si>
  <si>
    <t>平成21年度</t>
    <phoneticPr fontId="22"/>
  </si>
  <si>
    <t>（134）　「サン・アビリティーズうらそえ」利用状況（平成25年４月～平成26年３月）</t>
    <rPh sb="22" eb="24">
      <t>リヨウ</t>
    </rPh>
    <rPh sb="24" eb="26">
      <t>ジョウキョウ</t>
    </rPh>
    <rPh sb="27" eb="29">
      <t>ヘイセイ</t>
    </rPh>
    <rPh sb="31" eb="32">
      <t>ネン</t>
    </rPh>
    <rPh sb="33" eb="34">
      <t>ガツ</t>
    </rPh>
    <rPh sb="35" eb="37">
      <t>ヘイセイ</t>
    </rPh>
    <rPh sb="39" eb="40">
      <t>ネン</t>
    </rPh>
    <rPh sb="41" eb="42">
      <t>ガツ</t>
    </rPh>
    <phoneticPr fontId="22"/>
  </si>
  <si>
    <t>平成23年度</t>
    <phoneticPr fontId="22"/>
  </si>
  <si>
    <t>平成25年度</t>
    <rPh sb="0" eb="2">
      <t>ヘイセイ</t>
    </rPh>
    <phoneticPr fontId="22"/>
  </si>
  <si>
    <t>平成20年度</t>
    <rPh sb="0" eb="2">
      <t>ヘイセイ</t>
    </rPh>
    <phoneticPr fontId="22"/>
  </si>
  <si>
    <r>
      <t>平成21</t>
    </r>
    <r>
      <rPr>
        <sz val="11"/>
        <color indexed="8"/>
        <rFont val="ＭＳ 明朝"/>
        <family val="1"/>
        <charset val="128"/>
      </rPr>
      <t>年度</t>
    </r>
    <rPh sb="0" eb="2">
      <t>ヘイセイ</t>
    </rPh>
    <phoneticPr fontId="22"/>
  </si>
  <si>
    <r>
      <t>平成24</t>
    </r>
    <r>
      <rPr>
        <sz val="11"/>
        <color indexed="8"/>
        <rFont val="ＭＳ 明朝"/>
        <family val="1"/>
        <charset val="128"/>
      </rPr>
      <t>年度</t>
    </r>
    <rPh sb="0" eb="2">
      <t>ヘイセイ</t>
    </rPh>
    <phoneticPr fontId="22"/>
  </si>
  <si>
    <r>
      <t>平成25</t>
    </r>
    <r>
      <rPr>
        <b/>
        <sz val="11"/>
        <color indexed="8"/>
        <rFont val="ＭＳ 明朝"/>
        <family val="1"/>
        <charset val="128"/>
      </rPr>
      <t>年度</t>
    </r>
    <rPh sb="0" eb="2">
      <t>ヘイセイ</t>
    </rPh>
    <phoneticPr fontId="22"/>
  </si>
  <si>
    <t>平成23年</t>
    <phoneticPr fontId="22"/>
  </si>
  <si>
    <r>
      <t>平成</t>
    </r>
    <r>
      <rPr>
        <sz val="10"/>
        <color indexed="8"/>
        <rFont val="ＭＳ 明朝"/>
        <family val="1"/>
        <charset val="128"/>
      </rPr>
      <t>24</t>
    </r>
    <r>
      <rPr>
        <sz val="10"/>
        <color indexed="9"/>
        <rFont val="ＭＳ 明朝"/>
        <family val="1"/>
        <charset val="128"/>
      </rPr>
      <t>年</t>
    </r>
    <phoneticPr fontId="22"/>
  </si>
  <si>
    <t>平成23年</t>
    <phoneticPr fontId="22"/>
  </si>
  <si>
    <r>
      <rPr>
        <sz val="10"/>
        <color theme="0"/>
        <rFont val="ＭＳ 明朝"/>
        <family val="1"/>
        <charset val="128"/>
      </rPr>
      <t>平成</t>
    </r>
    <r>
      <rPr>
        <sz val="10"/>
        <color indexed="8"/>
        <rFont val="ＭＳ 明朝"/>
        <family val="1"/>
        <charset val="128"/>
      </rPr>
      <t>24</t>
    </r>
    <r>
      <rPr>
        <sz val="10"/>
        <color theme="0"/>
        <rFont val="ＭＳ 明朝"/>
        <family val="1"/>
        <charset val="128"/>
      </rPr>
      <t>年</t>
    </r>
    <phoneticPr fontId="22"/>
  </si>
  <si>
    <r>
      <rPr>
        <b/>
        <sz val="10"/>
        <color theme="0"/>
        <rFont val="ＭＳ 明朝"/>
        <family val="1"/>
        <charset val="128"/>
      </rPr>
      <t>平成</t>
    </r>
    <r>
      <rPr>
        <b/>
        <sz val="10"/>
        <rFont val="ＭＳ 明朝"/>
        <family val="1"/>
        <charset val="128"/>
      </rPr>
      <t>25</t>
    </r>
    <r>
      <rPr>
        <b/>
        <sz val="10"/>
        <color theme="0"/>
        <rFont val="ＭＳ 明朝"/>
        <family val="1"/>
        <charset val="128"/>
      </rPr>
      <t>年</t>
    </r>
    <phoneticPr fontId="22"/>
  </si>
  <si>
    <r>
      <rPr>
        <b/>
        <sz val="10"/>
        <color theme="0"/>
        <rFont val="ＭＳ 明朝"/>
        <family val="1"/>
        <charset val="128"/>
      </rPr>
      <t>平成</t>
    </r>
    <r>
      <rPr>
        <b/>
        <sz val="10"/>
        <color indexed="8"/>
        <rFont val="ＭＳ 明朝"/>
        <family val="1"/>
        <charset val="128"/>
      </rPr>
      <t>25</t>
    </r>
    <r>
      <rPr>
        <b/>
        <sz val="10"/>
        <color theme="0"/>
        <rFont val="ＭＳ 明朝"/>
        <family val="1"/>
        <charset val="128"/>
      </rPr>
      <t>年</t>
    </r>
    <phoneticPr fontId="22"/>
  </si>
  <si>
    <r>
      <t>平成</t>
    </r>
    <r>
      <rPr>
        <b/>
        <sz val="10"/>
        <color indexed="8"/>
        <rFont val="ＭＳ 明朝"/>
        <family val="1"/>
        <charset val="128"/>
      </rPr>
      <t>25</t>
    </r>
    <r>
      <rPr>
        <b/>
        <sz val="10"/>
        <color theme="0"/>
        <rFont val="ＭＳ 明朝"/>
        <family val="1"/>
        <charset val="128"/>
      </rPr>
      <t>年</t>
    </r>
    <rPh sb="4" eb="5">
      <t>ネン</t>
    </rPh>
    <phoneticPr fontId="22"/>
  </si>
  <si>
    <t>平成25年度</t>
    <phoneticPr fontId="22"/>
  </si>
  <si>
    <t>年 間 利 用 状 況 （平成25年度）</t>
    <phoneticPr fontId="22"/>
  </si>
  <si>
    <t>（142）  市別保育施設状況(平成26年10月１日現在）</t>
    <phoneticPr fontId="22"/>
  </si>
  <si>
    <t>平成24年度</t>
    <phoneticPr fontId="22"/>
  </si>
  <si>
    <t>平成21年度</t>
    <phoneticPr fontId="22"/>
  </si>
  <si>
    <t>平成21年度</t>
    <phoneticPr fontId="22"/>
  </si>
  <si>
    <t>（149）  市別生活保護状況　平成26年３月末現在</t>
    <phoneticPr fontId="22"/>
  </si>
  <si>
    <t>平成22年度</t>
    <rPh sb="0" eb="2">
      <t>ヘイセイ</t>
    </rPh>
    <rPh sb="4" eb="6">
      <t>ネンド</t>
    </rPh>
    <phoneticPr fontId="22"/>
  </si>
  <si>
    <t>46,675月</t>
    <rPh sb="6" eb="7">
      <t>ツキ</t>
    </rPh>
    <phoneticPr fontId="22"/>
  </si>
  <si>
    <t>25年４月</t>
    <phoneticPr fontId="22"/>
  </si>
  <si>
    <t>26年１月</t>
    <phoneticPr fontId="22"/>
  </si>
  <si>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５</t>
    </r>
    <phoneticPr fontId="22"/>
  </si>
  <si>
    <t>25年４月</t>
    <phoneticPr fontId="22"/>
  </si>
  <si>
    <t>26年１月</t>
    <phoneticPr fontId="22"/>
  </si>
  <si>
    <t>平成21年度</t>
    <phoneticPr fontId="22"/>
  </si>
  <si>
    <t>平成22年度</t>
    <phoneticPr fontId="22"/>
  </si>
  <si>
    <t>平成23年度</t>
    <phoneticPr fontId="22"/>
  </si>
  <si>
    <t>平成24年度</t>
    <phoneticPr fontId="22"/>
  </si>
  <si>
    <t>96,533月</t>
    <rPh sb="6" eb="7">
      <t>ツキ</t>
    </rPh>
    <phoneticPr fontId="22"/>
  </si>
  <si>
    <t xml:space="preserve">（注）他法優先等は国保優先分も含む。                                                             </t>
    <phoneticPr fontId="22"/>
  </si>
  <si>
    <t xml:space="preserve">（153）  国民年金の受給状況（各年度共３月末現在）                                                                       </t>
    <phoneticPr fontId="22"/>
  </si>
  <si>
    <t>（157）  シルバー人材センター職種別事業契約状況（平成25年度）</t>
    <phoneticPr fontId="22"/>
  </si>
  <si>
    <t>愛音こわん保育園</t>
    <rPh sb="0" eb="1">
      <t>アイ</t>
    </rPh>
    <rPh sb="1" eb="2">
      <t>オト</t>
    </rPh>
    <rPh sb="5" eb="8">
      <t>ホイクエン</t>
    </rPh>
    <phoneticPr fontId="22"/>
  </si>
  <si>
    <t>平成26年４月</t>
    <rPh sb="0" eb="2">
      <t>ヘイセイ</t>
    </rPh>
    <rPh sb="4" eb="5">
      <t>ネン</t>
    </rPh>
    <rPh sb="6" eb="7">
      <t>ガツ</t>
    </rPh>
    <phoneticPr fontId="22"/>
  </si>
  <si>
    <t>平成21年度</t>
    <phoneticPr fontId="22"/>
  </si>
  <si>
    <t>平成21年度</t>
    <rPh sb="0" eb="2">
      <t>ヘイセイ</t>
    </rPh>
    <rPh sb="4" eb="6">
      <t>ネンド</t>
    </rPh>
    <phoneticPr fontId="22"/>
  </si>
  <si>
    <t>平成24年度</t>
    <rPh sb="0" eb="2">
      <t>ヘイセイ</t>
    </rPh>
    <rPh sb="4" eb="6">
      <t>ネンド</t>
    </rPh>
    <phoneticPr fontId="22"/>
  </si>
  <si>
    <t>その他</t>
    <rPh sb="2" eb="3">
      <t>タ</t>
    </rPh>
    <phoneticPr fontId="22"/>
  </si>
  <si>
    <t>内訳
(重複有)</t>
    <rPh sb="0" eb="2">
      <t>ウチワケ</t>
    </rPh>
    <rPh sb="4" eb="6">
      <t>ジュウフク</t>
    </rPh>
    <rPh sb="6" eb="7">
      <t>アリ</t>
    </rPh>
    <phoneticPr fontId="22"/>
  </si>
  <si>
    <t>相談件数（延件数）</t>
    <rPh sb="0" eb="2">
      <t>ソウダン</t>
    </rPh>
    <rPh sb="2" eb="4">
      <t>ケンスウ</t>
    </rPh>
    <rPh sb="5" eb="6">
      <t>ノ</t>
    </rPh>
    <rPh sb="6" eb="8">
      <t>ケンスウ</t>
    </rPh>
    <phoneticPr fontId="22"/>
  </si>
  <si>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７</t>
    </r>
    <phoneticPr fontId="22"/>
  </si>
  <si>
    <t>資料：沖縄県子育て支援課「平成26年度福祉行政報告例第54表10月分」</t>
    <rPh sb="6" eb="8">
      <t>コソダ</t>
    </rPh>
    <rPh sb="9" eb="11">
      <t>シエン</t>
    </rPh>
    <phoneticPr fontId="22"/>
  </si>
  <si>
    <t>（注）平成22年度より社会福祉施設等調査が民間委託となっている為、
　　　専任職員数及び延面積は把握できない。</t>
    <phoneticPr fontId="22"/>
  </si>
  <si>
    <t>資料：福祉給付課「平成26年度版福祉保健の概要」</t>
    <rPh sb="5" eb="7">
      <t>キュウフ</t>
    </rPh>
    <phoneticPr fontId="22"/>
  </si>
  <si>
    <t>　　　保育課</t>
    <rPh sb="3" eb="5">
      <t>ホイク</t>
    </rPh>
    <rPh sb="5" eb="6">
      <t>カ</t>
    </rPh>
    <phoneticPr fontId="22"/>
  </si>
  <si>
    <r>
      <t>　　　前田ユブシが丘児童センターは</t>
    </r>
    <r>
      <rPr>
        <sz val="10"/>
        <rFont val="ＭＳ 明朝"/>
        <family val="1"/>
        <charset val="128"/>
      </rPr>
      <t>平成22年５月開所。</t>
    </r>
    <rPh sb="17" eb="19">
      <t>ヘイセイ</t>
    </rPh>
    <rPh sb="21" eb="22">
      <t>ネン</t>
    </rPh>
    <rPh sb="23" eb="24">
      <t>ガツ</t>
    </rPh>
    <rPh sb="24" eb="26">
      <t>カイショ</t>
    </rPh>
    <phoneticPr fontId="22"/>
  </si>
  <si>
    <t>　本市の保護状況をみると、平成26年３月末日現在の被保護世帯数は1,627世帯（対前年度比5.5％増）で、被保</t>
    <phoneticPr fontId="22"/>
  </si>
  <si>
    <r>
      <t>護人員は2,282人（対前年度比3.3％増）となっている｡保護率でみると</t>
    </r>
    <r>
      <rPr>
        <sz val="10"/>
        <rFont val="ＭＳ 明朝"/>
        <family val="1"/>
        <charset val="128"/>
      </rPr>
      <t>20.04‰となっている。保護の内訳を人員</t>
    </r>
    <phoneticPr fontId="22"/>
  </si>
  <si>
    <t>となっている。</t>
    <phoneticPr fontId="22"/>
  </si>
  <si>
    <r>
      <t>別でみると生活扶助の2,072人がもっとも多く、次いで住宅扶助の</t>
    </r>
    <r>
      <rPr>
        <sz val="10"/>
        <rFont val="ＭＳ 明朝"/>
        <family val="1"/>
        <charset val="128"/>
      </rPr>
      <t>2,012人、医療扶助の1,679人となっている。</t>
    </r>
    <phoneticPr fontId="22"/>
  </si>
  <si>
    <r>
      <t>　保護率（平成26年３月末現在）を市別でみると、那覇市が</t>
    </r>
    <r>
      <rPr>
        <sz val="10"/>
        <rFont val="ＭＳ 明朝"/>
        <family val="1"/>
        <charset val="128"/>
      </rPr>
      <t>36.41‰と最も高く、次いで沖縄市の34.15‰、石垣</t>
    </r>
    <phoneticPr fontId="22"/>
  </si>
  <si>
    <r>
      <t>市の</t>
    </r>
    <r>
      <rPr>
        <sz val="10"/>
        <rFont val="ＭＳ 明朝"/>
        <family val="1"/>
        <charset val="128"/>
      </rPr>
      <t>26.95‰となっており、本市は南城市、豊見城市、糸満市に次いで4番目に低い保護率20.04‰(宮古島市同率）</t>
    </r>
    <rPh sb="50" eb="53">
      <t>ミヤコジマ</t>
    </rPh>
    <rPh sb="53" eb="54">
      <t>シ</t>
    </rPh>
    <rPh sb="54" eb="56">
      <t>ドウリツ</t>
    </rPh>
    <phoneticPr fontId="22"/>
  </si>
  <si>
    <t>となっている。</t>
    <phoneticPr fontId="22"/>
  </si>
  <si>
    <t>　本市の保護状況をみると、平成26年３月末日現在の被保護世帯数は1,627世帯（対前年度比5.5％増）で、被保</t>
    <phoneticPr fontId="22"/>
  </si>
  <si>
    <r>
      <t>別でみると生活扶助の2,072人がもっとも多く、次いで住宅扶助の</t>
    </r>
    <r>
      <rPr>
        <sz val="10"/>
        <rFont val="ＭＳ 明朝"/>
        <family val="1"/>
        <charset val="128"/>
      </rPr>
      <t>2,012人、医療扶助の1,679人となっている。</t>
    </r>
    <phoneticPr fontId="22"/>
  </si>
  <si>
    <r>
      <t>　保護率（平成26年３月末現在）を市別でみると、那覇市が</t>
    </r>
    <r>
      <rPr>
        <sz val="10"/>
        <rFont val="ＭＳ 明朝"/>
        <family val="1"/>
        <charset val="128"/>
      </rPr>
      <t>36.41‰と最も高く、次いで沖縄市の34.15‰、石垣</t>
    </r>
    <phoneticPr fontId="22"/>
  </si>
  <si>
    <t>（注）( )は、18歳未満手帳保持者の再掲数値</t>
    <rPh sb="1" eb="2">
      <t>チュウ</t>
    </rPh>
    <rPh sb="10" eb="13">
      <t>サイミマン</t>
    </rPh>
    <rPh sb="13" eb="15">
      <t>テチョウ</t>
    </rPh>
    <rPh sb="15" eb="18">
      <t>ホジシャ</t>
    </rPh>
    <rPh sb="19" eb="21">
      <t>サイケイ</t>
    </rPh>
    <rPh sb="21" eb="22">
      <t>スウ</t>
    </rPh>
    <rPh sb="22" eb="23">
      <t>チ</t>
    </rPh>
    <phoneticPr fontId="22"/>
  </si>
  <si>
    <t>（136）　在宅介護手当支給事業（各年度３月末現在）</t>
    <phoneticPr fontId="22"/>
  </si>
  <si>
    <t>（137）　介護予防事業</t>
    <phoneticPr fontId="22"/>
  </si>
  <si>
    <t>（注）平成24年度より、集計方法を変更（指定介護予防支援に係る相談件数を除く。）</t>
    <rPh sb="1" eb="2">
      <t>チュウ</t>
    </rPh>
    <rPh sb="3" eb="5">
      <t>ヘイセイ</t>
    </rPh>
    <rPh sb="7" eb="9">
      <t>ネンド</t>
    </rPh>
    <rPh sb="12" eb="14">
      <t>シュウケイ</t>
    </rPh>
    <rPh sb="14" eb="16">
      <t>ホウホウ</t>
    </rPh>
    <rPh sb="17" eb="19">
      <t>ヘンコウ</t>
    </rPh>
    <rPh sb="20" eb="22">
      <t>シテイ</t>
    </rPh>
    <rPh sb="22" eb="24">
      <t>カイゴ</t>
    </rPh>
    <rPh sb="24" eb="26">
      <t>ヨボウ</t>
    </rPh>
    <rPh sb="26" eb="28">
      <t>シエン</t>
    </rPh>
    <rPh sb="29" eb="30">
      <t>カカ</t>
    </rPh>
    <rPh sb="31" eb="33">
      <t>ソウダン</t>
    </rPh>
    <rPh sb="33" eb="35">
      <t>ケンスウ</t>
    </rPh>
    <rPh sb="36" eb="37">
      <t>ノゾ</t>
    </rPh>
    <phoneticPr fontId="22"/>
  </si>
  <si>
    <t>（注）平成18年度より介護認定・介護サービスに変更あり。</t>
    <phoneticPr fontId="22"/>
  </si>
  <si>
    <t>（注）施設介護サービス受給者数の合計については同一月に二施設以上でサービスを受けた場合も</t>
    <phoneticPr fontId="22"/>
  </si>
  <si>
    <t>（149）  市別生活保護状況（平成26年３月末現在）</t>
    <phoneticPr fontId="22"/>
  </si>
  <si>
    <t>（注）平成17年度から収納額は、収納月数に変更。</t>
    <phoneticPr fontId="22"/>
  </si>
  <si>
    <t>平成23年度</t>
    <phoneticPr fontId="22"/>
  </si>
  <si>
    <t>25年度</t>
    <phoneticPr fontId="22"/>
  </si>
  <si>
    <t>　介護保険は、介護が必要となった方又は介護が必要になるおそれのある方を対象として、必要な保険給付
 （居宅・施設介護サービス等）を行うことを目的とする。</t>
    <phoneticPr fontId="22"/>
  </si>
  <si>
    <t>　地域包括支援センターは、地域住民の心身の健康の保持及び生活の安定のために必要な援助を
  行うことにより、保健医療の向上及び福祉の増進を包括的に支援することを目的とする。</t>
    <phoneticPr fontId="22"/>
  </si>
  <si>
    <t>（注）特例三段階は、平成24年度より新設された。</t>
    <rPh sb="1" eb="2">
      <t>チュウ</t>
    </rPh>
    <rPh sb="3" eb="5">
      <t>トクレイ</t>
    </rPh>
    <rPh sb="5" eb="8">
      <t>サンダンカイ</t>
    </rPh>
    <rPh sb="10" eb="12">
      <t>ヘイセイ</t>
    </rPh>
    <rPh sb="14" eb="16">
      <t>ネンド</t>
    </rPh>
    <rPh sb="18" eb="20">
      <t>シンセツ</t>
    </rPh>
    <phoneticPr fontId="22"/>
  </si>
  <si>
    <t>（141）  市立及び法人立等認可保育所の状況（各年共10月１日現在）</t>
    <phoneticPr fontId="22"/>
  </si>
  <si>
    <t>（注）児童扶養手当資格者数（全部停止者含む）は、各年３月末現在の数値である。</t>
    <phoneticPr fontId="22"/>
  </si>
  <si>
    <t>（61）児童手当、子ども手当、児童扶養手当、</t>
    <rPh sb="4" eb="6">
      <t>ジドウ</t>
    </rPh>
    <rPh sb="6" eb="8">
      <t>テアテ</t>
    </rPh>
    <rPh sb="9" eb="10">
      <t>コ</t>
    </rPh>
    <rPh sb="12" eb="14">
      <t>テアテ</t>
    </rPh>
    <rPh sb="15" eb="17">
      <t>ジドウ</t>
    </rPh>
    <rPh sb="17" eb="19">
      <t>フヨウ</t>
    </rPh>
    <rPh sb="19" eb="21">
      <t>テアテ</t>
    </rPh>
    <phoneticPr fontId="22"/>
  </si>
  <si>
    <t>　　　 特別児童扶養手当受給状況（Ｐ119参照）</t>
    <phoneticPr fontId="22"/>
  </si>
  <si>
    <t>受給者数</t>
    <rPh sb="0" eb="2">
      <t>ジュキュウ</t>
    </rPh>
    <rPh sb="3" eb="4">
      <t>スウ</t>
    </rPh>
    <phoneticPr fontId="22"/>
  </si>
</sst>
</file>

<file path=xl/styles.xml><?xml version="1.0" encoding="utf-8"?>
<styleSheet xmlns="http://schemas.openxmlformats.org/spreadsheetml/2006/main">
  <numFmts count="34">
    <numFmt numFmtId="41" formatCode="_ * #,##0_ ;_ * \-#,##0_ ;_ * &quot;-&quot;_ ;_ @_ "/>
    <numFmt numFmtId="176" formatCode="#,##0;&quot;△ &quot;#,##0"/>
    <numFmt numFmtId="177" formatCode="\(#\)"/>
    <numFmt numFmtId="178" formatCode="\(0\)"/>
    <numFmt numFmtId="179" formatCode="0;[Red]0"/>
    <numFmt numFmtId="180" formatCode="#,##0;[Red]#,##0"/>
    <numFmt numFmtId="181" formatCode="0_ "/>
    <numFmt numFmtId="182" formatCode="\(#,###\)"/>
    <numFmt numFmtId="183" formatCode="#,##0_ "/>
    <numFmt numFmtId="184" formatCode="#,##0_);[Red]\(#,##0\)"/>
    <numFmt numFmtId="185" formatCode="_ * #,##0_ ;_ * \-#,##0_ ;_ * \-_ ;_ @_ "/>
    <numFmt numFmtId="186" formatCode="0.0_);[Red]\(0.0\)"/>
    <numFmt numFmtId="187" formatCode="#,##0.0_ "/>
    <numFmt numFmtId="188" formatCode="#,##0.0_)\ ;\(#,##0.0&quot;) &quot;"/>
    <numFmt numFmtId="189" formatCode="#,##0.0_);[Red]\(#,##0.0\)"/>
    <numFmt numFmtId="190" formatCode="#,##0_);\(#,##0\)"/>
    <numFmt numFmtId="191" formatCode="#,##0.00;[Red]#,##0.00"/>
    <numFmt numFmtId="192" formatCode="0.0_ "/>
    <numFmt numFmtId="193" formatCode="#,##0.00_ "/>
    <numFmt numFmtId="194" formatCode="0_);[Red]\(0\)"/>
    <numFmt numFmtId="195" formatCode="#,##0_ ;[Red]\-#,##0\ "/>
    <numFmt numFmtId="196" formatCode="&quot;r&quot;#,##0_ "/>
    <numFmt numFmtId="197" formatCode="\(\-\)"/>
    <numFmt numFmtId="198" formatCode="#,##0.00_);[Red]\(#,##0.00\)"/>
    <numFmt numFmtId="199" formatCode="0.0_);\(0.0\)"/>
    <numFmt numFmtId="200" formatCode="\(#,##0\)"/>
    <numFmt numFmtId="201" formatCode="&quot;平成&quot;##0&quot;年度&quot;"/>
    <numFmt numFmtId="202" formatCode="_ * #,##0\ ;_ * \-#,##0\ ;_ * \-\ ;_ @_ "/>
    <numFmt numFmtId="203" formatCode="_ * #,##0\ ;_ * \-#,##0\ ;_ * &quot;- &quot;;_ @_ "/>
    <numFmt numFmtId="204" formatCode="&quot;r&quot;#,###_:"/>
    <numFmt numFmtId="205" formatCode="\(#,##0\);_ * \-#,##0\ ;_ \(\-\);_ @_ "/>
    <numFmt numFmtId="206" formatCode="&quot;r&quot;#,###"/>
    <numFmt numFmtId="207" formatCode="_ * #,##0_ ;_ * \-#,##0_ ;_ * \(\-\)_ ;_ @_ "/>
    <numFmt numFmtId="208" formatCode="\(#,##0\)_:"/>
  </numFmts>
  <fonts count="53">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11"/>
      <name val="ＭＳ 明朝"/>
      <family val="1"/>
      <charset val="128"/>
    </font>
    <font>
      <sz val="10"/>
      <color indexed="9"/>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0"/>
      <color indexed="10"/>
      <name val="ＭＳ 明朝"/>
      <family val="1"/>
      <charset val="128"/>
    </font>
    <font>
      <sz val="8"/>
      <color indexed="8"/>
      <name val="ＭＳ 明朝"/>
      <family val="1"/>
      <charset val="128"/>
    </font>
    <font>
      <b/>
      <sz val="9.5"/>
      <color indexed="8"/>
      <name val="ＭＳ 明朝"/>
      <family val="1"/>
      <charset val="128"/>
    </font>
    <font>
      <sz val="9.5"/>
      <color indexed="8"/>
      <name val="ＭＳ 明朝"/>
      <family val="1"/>
      <charset val="128"/>
    </font>
    <font>
      <sz val="3"/>
      <color indexed="8"/>
      <name val="ＭＳ 明朝"/>
      <family val="1"/>
      <charset val="128"/>
    </font>
    <font>
      <sz val="6"/>
      <color indexed="8"/>
      <name val="ＭＳ 明朝"/>
      <family val="1"/>
      <charset val="128"/>
    </font>
    <font>
      <sz val="12"/>
      <color indexed="8"/>
      <name val="ＭＳ 明朝"/>
      <family val="1"/>
      <charset val="128"/>
    </font>
    <font>
      <sz val="6"/>
      <name val="ＭＳ Ｐゴシック"/>
      <family val="3"/>
      <charset val="128"/>
    </font>
    <font>
      <strike/>
      <sz val="10"/>
      <color indexed="10"/>
      <name val="ＭＳ 明朝"/>
      <family val="1"/>
      <charset val="128"/>
    </font>
    <font>
      <sz val="11"/>
      <color indexed="8"/>
      <name val="ＭＳ 明朝"/>
      <family val="1"/>
      <charset val="128"/>
    </font>
    <font>
      <b/>
      <sz val="11"/>
      <color indexed="8"/>
      <name val="ＭＳ 明朝"/>
      <family val="1"/>
      <charset val="128"/>
    </font>
    <font>
      <b/>
      <sz val="10"/>
      <color theme="0"/>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5"/>
      <color theme="1"/>
      <name val="ＭＳ 明朝"/>
      <family val="1"/>
      <charset val="128"/>
    </font>
    <font>
      <sz val="8"/>
      <color theme="1"/>
      <name val="ＭＳ 明朝"/>
      <family val="1"/>
      <charset val="128"/>
    </font>
    <font>
      <sz val="10"/>
      <color theme="0"/>
      <name val="ＭＳ 明朝"/>
      <family val="1"/>
      <charset val="128"/>
    </font>
    <font>
      <b/>
      <sz val="10"/>
      <color indexed="9"/>
      <name val="ＭＳ 明朝"/>
      <family val="1"/>
      <charset val="128"/>
    </font>
    <font>
      <b/>
      <sz val="9"/>
      <color indexed="81"/>
      <name val="ＭＳ Ｐゴシック"/>
      <family val="3"/>
      <charset val="128"/>
    </font>
    <font>
      <b/>
      <sz val="9"/>
      <name val="ＭＳ 明朝"/>
      <family val="1"/>
      <charset val="128"/>
    </font>
    <font>
      <sz val="10"/>
      <color rgb="FF0070C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FFF00"/>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8"/>
      </left>
      <right/>
      <top style="thin">
        <color indexed="8"/>
      </top>
      <bottom/>
      <diagonal/>
    </border>
    <border>
      <left style="thin">
        <color indexed="8"/>
      </left>
      <right/>
      <top/>
      <bottom style="medium">
        <color indexed="8"/>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medium">
        <color indexed="8"/>
      </top>
      <bottom/>
      <diagonal/>
    </border>
    <border>
      <left style="thin">
        <color indexed="8"/>
      </left>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diagonal/>
    </border>
    <border>
      <left/>
      <right/>
      <top style="thin">
        <color indexed="8"/>
      </top>
      <bottom style="thin">
        <color indexed="8"/>
      </bottom>
      <diagonal/>
    </border>
    <border>
      <left style="medium">
        <color indexed="64"/>
      </left>
      <right style="thin">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top/>
      <bottom style="medium">
        <color indexed="64"/>
      </bottom>
      <diagonal/>
    </border>
    <border>
      <left style="thin">
        <color indexed="8"/>
      </left>
      <right/>
      <top style="medium">
        <color indexed="8"/>
      </top>
      <bottom style="thin">
        <color indexed="8"/>
      </bottom>
      <diagonal/>
    </border>
    <border>
      <left/>
      <right style="thin">
        <color indexed="8"/>
      </right>
      <top/>
      <bottom style="medium">
        <color indexed="8"/>
      </bottom>
      <diagonal/>
    </border>
    <border>
      <left/>
      <right style="thin">
        <color indexed="8"/>
      </right>
      <top style="medium">
        <color indexed="64"/>
      </top>
      <bottom/>
      <diagonal/>
    </border>
    <border>
      <left/>
      <right style="thin">
        <color indexed="64"/>
      </right>
      <top/>
      <bottom style="thin">
        <color indexed="8"/>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medium">
        <color indexed="64"/>
      </left>
      <right/>
      <top/>
      <bottom style="medium">
        <color indexed="64"/>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8"/>
      </top>
      <bottom/>
      <diagonal/>
    </border>
    <border>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right style="thin">
        <color indexed="8"/>
      </right>
      <top/>
      <bottom style="medium">
        <color indexed="64"/>
      </bottom>
      <diagonal/>
    </border>
    <border>
      <left style="medium">
        <color indexed="64"/>
      </left>
      <right/>
      <top style="thin">
        <color indexed="8"/>
      </top>
      <bottom/>
      <diagonal/>
    </border>
    <border>
      <left style="thin">
        <color indexed="8"/>
      </left>
      <right style="medium">
        <color indexed="8"/>
      </right>
      <top style="medium">
        <color indexed="64"/>
      </top>
      <bottom/>
      <diagonal/>
    </border>
    <border>
      <left style="medium">
        <color indexed="8"/>
      </left>
      <right style="thin">
        <color indexed="8"/>
      </right>
      <top style="medium">
        <color indexed="64"/>
      </top>
      <bottom style="thin">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8"/>
      </left>
      <right/>
      <top style="thin">
        <color indexed="8"/>
      </top>
      <bottom style="medium">
        <color indexed="8"/>
      </bottom>
      <diagonal/>
    </border>
    <border>
      <left style="thin">
        <color indexed="8"/>
      </left>
      <right style="medium">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8"/>
      </right>
      <top/>
      <bottom style="thin">
        <color indexed="8"/>
      </bottom>
      <diagonal/>
    </border>
    <border>
      <left/>
      <right style="thin">
        <color indexed="8"/>
      </right>
      <top style="medium">
        <color indexed="8"/>
      </top>
      <bottom style="thin">
        <color indexed="8"/>
      </bottom>
      <diagonal/>
    </border>
    <border>
      <left/>
      <right style="thin">
        <color indexed="64"/>
      </right>
      <top style="medium">
        <color indexed="8"/>
      </top>
      <bottom style="thin">
        <color indexed="8"/>
      </bottom>
      <diagonal/>
    </border>
    <border>
      <left style="medium">
        <color indexed="8"/>
      </left>
      <right style="thin">
        <color indexed="8"/>
      </right>
      <top/>
      <bottom style="medium">
        <color indexed="64"/>
      </bottom>
      <diagonal/>
    </border>
    <border>
      <left style="thin">
        <color indexed="64"/>
      </left>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right style="thin">
        <color indexed="64"/>
      </right>
      <top style="thin">
        <color indexed="8"/>
      </top>
      <bottom/>
      <diagonal/>
    </border>
    <border>
      <left/>
      <right style="thin">
        <color indexed="64"/>
      </right>
      <top style="medium">
        <color indexed="64"/>
      </top>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bottom style="thin">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8"/>
      </right>
      <top style="medium">
        <color auto="1"/>
      </top>
      <bottom style="thin">
        <color indexed="8"/>
      </bottom>
      <diagonal/>
    </border>
    <border>
      <left style="medium">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top style="medium">
        <color auto="1"/>
      </top>
      <bottom/>
      <diagonal/>
    </border>
    <border>
      <left style="thin">
        <color indexed="8"/>
      </left>
      <right style="thin">
        <color indexed="8"/>
      </right>
      <top style="medium">
        <color auto="1"/>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right/>
      <top style="medium">
        <color indexed="64"/>
      </top>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style="thin">
        <color indexed="64"/>
      </bottom>
      <diagonal/>
    </border>
    <border>
      <left style="thin">
        <color indexed="8"/>
      </left>
      <right/>
      <top/>
      <bottom style="medium">
        <color indexed="64"/>
      </bottom>
      <diagonal/>
    </border>
    <border>
      <left/>
      <right/>
      <top/>
      <bottom style="medium">
        <color indexed="64"/>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top/>
      <bottom style="medium">
        <color auto="1"/>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medium">
        <color indexed="64"/>
      </right>
      <top/>
      <bottom style="medium">
        <color indexed="64"/>
      </bottom>
      <diagonal/>
    </border>
    <border>
      <left/>
      <right style="thin">
        <color indexed="64"/>
      </right>
      <top/>
      <bottom style="medium">
        <color auto="1"/>
      </bottom>
      <diagonal/>
    </border>
    <border>
      <left style="thin">
        <color indexed="64"/>
      </left>
      <right style="thin">
        <color indexed="64"/>
      </right>
      <top style="thin">
        <color indexed="64"/>
      </top>
      <bottom/>
      <diagonal/>
    </border>
    <border>
      <left style="medium">
        <color auto="1"/>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auto="1"/>
      </left>
      <right style="thin">
        <color indexed="8"/>
      </right>
      <top/>
      <bottom style="medium">
        <color auto="1"/>
      </bottom>
      <diagonal/>
    </border>
    <border>
      <left style="medium">
        <color indexed="8"/>
      </left>
      <right/>
      <top/>
      <bottom style="medium">
        <color auto="1"/>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bottom style="medium">
        <color indexed="64"/>
      </bottom>
      <diagonal/>
    </border>
    <border>
      <left style="thin">
        <color indexed="8"/>
      </left>
      <right style="thin">
        <color indexed="64"/>
      </right>
      <top style="medium">
        <color auto="1"/>
      </top>
      <bottom style="thin">
        <color indexed="8"/>
      </bottom>
      <diagonal/>
    </border>
    <border>
      <left/>
      <right style="thin">
        <color indexed="8"/>
      </right>
      <top style="medium">
        <color auto="1"/>
      </top>
      <bottom style="thin">
        <color indexed="8"/>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6"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290">
    <xf numFmtId="0" fontId="0" fillId="0" borderId="0" xfId="0">
      <alignment vertical="center"/>
    </xf>
    <xf numFmtId="0" fontId="0" fillId="0" borderId="0" xfId="0" applyFont="1" applyBorder="1" applyAlignment="1">
      <alignment vertical="center"/>
    </xf>
    <xf numFmtId="176"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0" fontId="19" fillId="0" borderId="0" xfId="0" applyFont="1" applyBorder="1" applyAlignment="1">
      <alignment horizontal="center" vertical="center"/>
    </xf>
    <xf numFmtId="183" fontId="0" fillId="0" borderId="0" xfId="0" applyNumberFormat="1" applyFont="1" applyBorder="1" applyAlignment="1">
      <alignment horizontal="right" vertical="center"/>
    </xf>
    <xf numFmtId="0" fontId="0" fillId="0" borderId="0" xfId="0" applyFont="1" applyFill="1" applyAlignment="1">
      <alignment vertical="center"/>
    </xf>
    <xf numFmtId="0" fontId="0" fillId="0" borderId="10" xfId="0" applyFont="1" applyFill="1" applyBorder="1" applyAlignment="1">
      <alignment vertical="center"/>
    </xf>
    <xf numFmtId="0" fontId="0" fillId="0" borderId="11" xfId="0" applyFont="1" applyBorder="1" applyAlignment="1">
      <alignment horizontal="center" vertical="center" shrinkToFit="1"/>
    </xf>
    <xf numFmtId="184" fontId="0" fillId="0" borderId="0" xfId="0" applyNumberFormat="1" applyFont="1" applyFill="1" applyBorder="1" applyAlignment="1">
      <alignment vertical="center"/>
    </xf>
    <xf numFmtId="184" fontId="0" fillId="0" borderId="0" xfId="0" applyNumberFormat="1" applyFont="1" applyBorder="1" applyAlignment="1">
      <alignment vertical="center"/>
    </xf>
    <xf numFmtId="184" fontId="19" fillId="0" borderId="0" xfId="0" applyNumberFormat="1" applyFont="1" applyBorder="1" applyAlignment="1">
      <alignment vertical="center"/>
    </xf>
    <xf numFmtId="184" fontId="19" fillId="0" borderId="0" xfId="0" applyNumberFormat="1" applyFont="1" applyFill="1" applyBorder="1" applyAlignment="1">
      <alignment vertical="center"/>
    </xf>
    <xf numFmtId="183" fontId="0" fillId="0" borderId="0" xfId="0" applyNumberFormat="1" applyFont="1" applyBorder="1" applyAlignment="1">
      <alignment vertical="center"/>
    </xf>
    <xf numFmtId="183" fontId="0" fillId="0" borderId="14" xfId="0" applyNumberFormat="1" applyFont="1" applyBorder="1" applyAlignment="1">
      <alignment horizontal="right" vertical="center"/>
    </xf>
    <xf numFmtId="49" fontId="0" fillId="0" borderId="0" xfId="0" applyNumberFormat="1" applyFont="1">
      <alignment vertical="center"/>
    </xf>
    <xf numFmtId="184" fontId="0" fillId="0" borderId="15" xfId="0" applyNumberFormat="1" applyFont="1" applyBorder="1" applyAlignment="1">
      <alignment horizontal="right" vertical="center"/>
    </xf>
    <xf numFmtId="184" fontId="0" fillId="0" borderId="11" xfId="0" applyNumberFormat="1" applyFont="1" applyBorder="1" applyAlignment="1">
      <alignment vertical="center"/>
    </xf>
    <xf numFmtId="180" fontId="0" fillId="0" borderId="11" xfId="0" applyNumberFormat="1" applyFont="1" applyBorder="1" applyAlignment="1">
      <alignment horizontal="right" vertical="center"/>
    </xf>
    <xf numFmtId="191" fontId="0" fillId="0" borderId="11" xfId="0" applyNumberFormat="1" applyFont="1" applyBorder="1" applyAlignment="1">
      <alignment horizontal="right" vertical="center"/>
    </xf>
    <xf numFmtId="0" fontId="0" fillId="0" borderId="11" xfId="0" applyFont="1" applyBorder="1">
      <alignment vertical="center"/>
    </xf>
    <xf numFmtId="192" fontId="0" fillId="0" borderId="11" xfId="0" applyNumberFormat="1" applyFont="1" applyBorder="1" applyAlignment="1">
      <alignment vertical="center"/>
    </xf>
    <xf numFmtId="0" fontId="0" fillId="0" borderId="11" xfId="0" applyFont="1" applyBorder="1" applyAlignment="1">
      <alignment vertical="center" shrinkToFit="1"/>
    </xf>
    <xf numFmtId="183" fontId="0" fillId="0" borderId="11" xfId="0" applyNumberFormat="1" applyFont="1" applyBorder="1" applyAlignment="1">
      <alignment vertical="center" shrinkToFit="1"/>
    </xf>
    <xf numFmtId="184" fontId="0" fillId="0" borderId="11" xfId="0" applyNumberFormat="1" applyFont="1" applyBorder="1" applyAlignment="1">
      <alignment vertical="center" shrinkToFit="1"/>
    </xf>
    <xf numFmtId="189" fontId="0" fillId="0" borderId="11" xfId="0" applyNumberFormat="1" applyFont="1" applyBorder="1" applyAlignment="1">
      <alignment horizontal="right" vertical="center" shrinkToFit="1"/>
    </xf>
    <xf numFmtId="189" fontId="19" fillId="0" borderId="0" xfId="0" applyNumberFormat="1" applyFont="1" applyBorder="1" applyAlignment="1">
      <alignment vertical="center"/>
    </xf>
    <xf numFmtId="0" fontId="0" fillId="0" borderId="0" xfId="0" applyFont="1" applyFill="1" applyAlignment="1">
      <alignment horizontal="right" vertical="center"/>
    </xf>
    <xf numFmtId="0" fontId="19" fillId="0" borderId="0" xfId="0" applyFont="1" applyFill="1" applyAlignment="1">
      <alignment vertical="center"/>
    </xf>
    <xf numFmtId="0" fontId="0" fillId="0" borderId="0" xfId="0" applyFont="1" applyFill="1">
      <alignment vertical="center"/>
    </xf>
    <xf numFmtId="177" fontId="0" fillId="0" borderId="0"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shrinkToFit="1"/>
    </xf>
    <xf numFmtId="177" fontId="19" fillId="0" borderId="2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shrinkToFit="1"/>
    </xf>
    <xf numFmtId="177" fontId="0" fillId="0" borderId="0" xfId="0" applyNumberFormat="1" applyFont="1" applyFill="1" applyBorder="1" applyAlignment="1">
      <alignment horizontal="right" vertical="center" shrinkToFit="1"/>
    </xf>
    <xf numFmtId="0" fontId="0" fillId="0" borderId="21" xfId="0" applyFont="1" applyFill="1" applyBorder="1" applyAlignment="1">
      <alignment vertical="center"/>
    </xf>
    <xf numFmtId="180" fontId="0" fillId="0" borderId="0" xfId="0" applyNumberFormat="1" applyFont="1" applyFill="1" applyBorder="1" applyAlignment="1">
      <alignment vertical="center"/>
    </xf>
    <xf numFmtId="183" fontId="28" fillId="0" borderId="22" xfId="0" applyNumberFormat="1" applyFont="1" applyFill="1" applyBorder="1" applyAlignment="1">
      <alignment horizontal="right" vertical="center"/>
    </xf>
    <xf numFmtId="180" fontId="0" fillId="0" borderId="14" xfId="0" applyNumberFormat="1" applyFont="1" applyFill="1" applyBorder="1" applyAlignment="1">
      <alignment vertical="center"/>
    </xf>
    <xf numFmtId="180" fontId="0" fillId="0" borderId="20" xfId="0" applyNumberFormat="1" applyFont="1" applyFill="1" applyBorder="1" applyAlignment="1">
      <alignment horizontal="right" vertical="center"/>
    </xf>
    <xf numFmtId="183" fontId="32" fillId="0" borderId="0" xfId="0" applyNumberFormat="1" applyFont="1" applyFill="1" applyAlignment="1">
      <alignment horizontal="center" vertical="center"/>
    </xf>
    <xf numFmtId="183" fontId="33" fillId="0" borderId="0" xfId="0" applyNumberFormat="1"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Alignment="1">
      <alignment vertical="center"/>
    </xf>
    <xf numFmtId="0" fontId="23" fillId="0" borderId="0" xfId="0" applyFont="1" applyFill="1" applyAlignment="1">
      <alignment vertical="center"/>
    </xf>
    <xf numFmtId="184" fontId="0" fillId="0" borderId="0" xfId="0" applyNumberFormat="1" applyFont="1" applyFill="1" applyAlignment="1">
      <alignment vertical="center"/>
    </xf>
    <xf numFmtId="188" fontId="0" fillId="0" borderId="0" xfId="0" applyNumberFormat="1" applyFont="1" applyFill="1" applyAlignment="1">
      <alignment vertical="center"/>
    </xf>
    <xf numFmtId="0" fontId="27" fillId="0" borderId="0" xfId="0" applyFont="1" applyFill="1" applyAlignment="1">
      <alignment vertical="center"/>
    </xf>
    <xf numFmtId="0" fontId="30" fillId="0" borderId="0" xfId="0" applyFont="1" applyFill="1" applyAlignment="1">
      <alignment vertical="center"/>
    </xf>
    <xf numFmtId="0" fontId="0" fillId="0" borderId="24" xfId="0" applyFont="1" applyFill="1" applyBorder="1">
      <alignment vertical="center"/>
    </xf>
    <xf numFmtId="0" fontId="0" fillId="0" borderId="14" xfId="0" applyFont="1" applyFill="1" applyBorder="1">
      <alignment vertical="center"/>
    </xf>
    <xf numFmtId="0" fontId="23" fillId="0" borderId="0" xfId="0" applyFont="1" applyFill="1">
      <alignment vertical="center"/>
    </xf>
    <xf numFmtId="0" fontId="23" fillId="0" borderId="0" xfId="0" applyFont="1" applyFill="1" applyBorder="1" applyAlignment="1">
      <alignment horizontal="right" vertical="center"/>
    </xf>
    <xf numFmtId="0" fontId="29" fillId="0" borderId="23" xfId="0" applyFont="1" applyFill="1" applyBorder="1" applyAlignment="1">
      <alignment horizontal="distributed" vertical="center"/>
    </xf>
    <xf numFmtId="0" fontId="28" fillId="0" borderId="0" xfId="0" applyFont="1" applyFill="1" applyAlignment="1">
      <alignment vertical="center"/>
    </xf>
    <xf numFmtId="0" fontId="0" fillId="0" borderId="33" xfId="0" applyFont="1" applyFill="1" applyBorder="1" applyAlignment="1">
      <alignment vertical="center"/>
    </xf>
    <xf numFmtId="0" fontId="0" fillId="0" borderId="0" xfId="0" applyFont="1" applyFill="1" applyBorder="1" applyAlignment="1">
      <alignment horizontal="justify" vertical="center"/>
    </xf>
    <xf numFmtId="0" fontId="24" fillId="0" borderId="0" xfId="0" applyFont="1" applyFill="1" applyAlignment="1">
      <alignment vertical="center"/>
    </xf>
    <xf numFmtId="0" fontId="0" fillId="0" borderId="24" xfId="0" applyFont="1" applyFill="1" applyBorder="1" applyAlignment="1">
      <alignment horizontal="center"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0" fillId="0" borderId="44" xfId="0" applyFont="1" applyFill="1" applyBorder="1" applyAlignment="1">
      <alignment vertical="center"/>
    </xf>
    <xf numFmtId="0" fontId="19" fillId="0" borderId="0" xfId="0" applyFont="1" applyFill="1">
      <alignment vertical="center"/>
    </xf>
    <xf numFmtId="0" fontId="19" fillId="0" borderId="0" xfId="0" applyFont="1" applyFill="1" applyAlignment="1">
      <alignment horizontal="center" vertical="center"/>
    </xf>
    <xf numFmtId="0" fontId="0" fillId="0" borderId="50" xfId="0" applyFont="1" applyFill="1" applyBorder="1" applyAlignment="1">
      <alignment horizontal="center" vertical="center"/>
    </xf>
    <xf numFmtId="0" fontId="0" fillId="0" borderId="30" xfId="0" applyFont="1" applyFill="1" applyBorder="1" applyAlignment="1">
      <alignment vertical="center"/>
    </xf>
    <xf numFmtId="0" fontId="0" fillId="0" borderId="51" xfId="0" applyFont="1" applyFill="1" applyBorder="1" applyAlignment="1">
      <alignment horizontal="center" vertical="center"/>
    </xf>
    <xf numFmtId="180" fontId="0" fillId="0" borderId="0" xfId="0" applyNumberFormat="1" applyFont="1" applyFill="1" applyAlignment="1">
      <alignment vertical="center"/>
    </xf>
    <xf numFmtId="0" fontId="27" fillId="0" borderId="0" xfId="0" applyFont="1" applyFill="1">
      <alignment vertical="center"/>
    </xf>
    <xf numFmtId="183" fontId="0" fillId="0" borderId="11" xfId="0" applyNumberFormat="1" applyFont="1" applyBorder="1" applyAlignment="1">
      <alignment vertical="center"/>
    </xf>
    <xf numFmtId="183" fontId="0" fillId="0" borderId="11" xfId="0" applyNumberFormat="1" applyFont="1" applyBorder="1" applyAlignment="1">
      <alignment horizontal="right" vertical="center"/>
    </xf>
    <xf numFmtId="0" fontId="0" fillId="0" borderId="11" xfId="0" applyNumberFormat="1" applyFont="1" applyBorder="1" applyAlignment="1">
      <alignment horizontal="center" vertical="center"/>
    </xf>
    <xf numFmtId="0" fontId="24" fillId="0" borderId="49" xfId="0" applyFont="1" applyFill="1" applyBorder="1" applyAlignment="1">
      <alignment horizontal="center" vertical="center"/>
    </xf>
    <xf numFmtId="0" fontId="28" fillId="0" borderId="23" xfId="0" applyFont="1" applyFill="1" applyBorder="1" applyAlignment="1">
      <alignment horizontal="distributed" vertical="center"/>
    </xf>
    <xf numFmtId="0" fontId="28" fillId="0" borderId="43" xfId="0" applyFont="1" applyFill="1" applyBorder="1" applyAlignment="1">
      <alignment horizontal="distributed" vertical="center"/>
    </xf>
    <xf numFmtId="0" fontId="28" fillId="0" borderId="59" xfId="0" applyFont="1" applyFill="1" applyBorder="1" applyAlignment="1">
      <alignment horizontal="distributed" vertical="center"/>
    </xf>
    <xf numFmtId="184" fontId="0" fillId="0" borderId="0" xfId="33" applyNumberFormat="1" applyFont="1" applyFill="1" applyBorder="1" applyAlignment="1" applyProtection="1">
      <alignment horizontal="right" vertical="center"/>
    </xf>
    <xf numFmtId="0" fontId="27" fillId="0" borderId="49" xfId="0" applyFont="1" applyFill="1" applyBorder="1" applyAlignment="1">
      <alignment horizontal="center" vertical="center"/>
    </xf>
    <xf numFmtId="200" fontId="0" fillId="0" borderId="0" xfId="0" applyNumberFormat="1" applyFont="1" applyFill="1" applyBorder="1" applyAlignment="1">
      <alignment vertical="center"/>
    </xf>
    <xf numFmtId="0" fontId="20" fillId="0" borderId="19" xfId="0" applyFont="1" applyFill="1" applyBorder="1" applyAlignment="1">
      <alignment horizontal="center" vertical="center"/>
    </xf>
    <xf numFmtId="0" fontId="21" fillId="0" borderId="19" xfId="0" applyFont="1" applyFill="1" applyBorder="1" applyAlignment="1">
      <alignment horizontal="center" vertical="center"/>
    </xf>
    <xf numFmtId="0" fontId="38" fillId="0" borderId="0" xfId="0" applyFont="1" applyFill="1" applyBorder="1" applyAlignment="1">
      <alignment horizontal="left" vertical="center"/>
    </xf>
    <xf numFmtId="0" fontId="27" fillId="0" borderId="0" xfId="0" applyFont="1" applyFill="1" applyBorder="1" applyAlignment="1">
      <alignment horizontal="justify" vertical="center"/>
    </xf>
    <xf numFmtId="0" fontId="27" fillId="0" borderId="0" xfId="0" applyFont="1" applyFill="1" applyBorder="1" applyAlignment="1">
      <alignment vertical="center"/>
    </xf>
    <xf numFmtId="0" fontId="27" fillId="0" borderId="0" xfId="0" applyFont="1" applyFill="1" applyAlignment="1">
      <alignment vertical="top" wrapText="1"/>
    </xf>
    <xf numFmtId="0" fontId="27" fillId="0" borderId="0" xfId="0" applyFont="1" applyFill="1" applyAlignment="1">
      <alignment vertical="top"/>
    </xf>
    <xf numFmtId="0" fontId="27" fillId="0" borderId="36" xfId="0" applyFont="1" applyFill="1" applyBorder="1" applyAlignment="1">
      <alignment horizontal="center" vertical="center"/>
    </xf>
    <xf numFmtId="0" fontId="31" fillId="0" borderId="73"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75" xfId="0" applyFont="1" applyFill="1" applyBorder="1" applyAlignment="1">
      <alignment horizontal="center" vertical="center"/>
    </xf>
    <xf numFmtId="190" fontId="27" fillId="0" borderId="76" xfId="0" applyNumberFormat="1" applyFont="1" applyFill="1" applyBorder="1" applyAlignment="1">
      <alignment horizontal="right" vertical="center"/>
    </xf>
    <xf numFmtId="183" fontId="27" fillId="0" borderId="0" xfId="0" applyNumberFormat="1" applyFont="1" applyFill="1" applyAlignment="1">
      <alignment vertical="center"/>
    </xf>
    <xf numFmtId="201" fontId="22" fillId="0" borderId="11" xfId="0" applyNumberFormat="1" applyFont="1" applyBorder="1" applyAlignment="1">
      <alignment horizontal="center" vertical="center"/>
    </xf>
    <xf numFmtId="183" fontId="27" fillId="0" borderId="0" xfId="0" applyNumberFormat="1" applyFont="1" applyFill="1" applyBorder="1" applyAlignment="1">
      <alignment horizontal="center" vertical="center"/>
    </xf>
    <xf numFmtId="0" fontId="27" fillId="0" borderId="22" xfId="0" applyFont="1" applyFill="1" applyBorder="1" applyAlignment="1">
      <alignment vertical="center"/>
    </xf>
    <xf numFmtId="183" fontId="42" fillId="0" borderId="0" xfId="0" applyNumberFormat="1" applyFont="1" applyFill="1" applyBorder="1" applyAlignment="1">
      <alignment horizontal="left" vertical="center"/>
    </xf>
    <xf numFmtId="183" fontId="42" fillId="0" borderId="0" xfId="0" applyNumberFormat="1" applyFont="1" applyFill="1" applyBorder="1" applyAlignment="1">
      <alignment horizontal="center" vertical="center"/>
    </xf>
    <xf numFmtId="0" fontId="42" fillId="0" borderId="22" xfId="0" applyFont="1" applyFill="1" applyBorder="1" applyAlignment="1">
      <alignment vertical="center"/>
    </xf>
    <xf numFmtId="0" fontId="0" fillId="0" borderId="10" xfId="0" applyFont="1" applyFill="1" applyBorder="1" applyAlignment="1">
      <alignment horizontal="distributed" vertical="center"/>
    </xf>
    <xf numFmtId="190" fontId="42" fillId="0" borderId="76" xfId="0" applyNumberFormat="1" applyFont="1" applyFill="1" applyBorder="1" applyAlignment="1">
      <alignment horizontal="right" vertical="center"/>
    </xf>
    <xf numFmtId="0" fontId="42" fillId="0" borderId="0" xfId="0" applyFont="1" applyFill="1" applyAlignment="1">
      <alignment vertical="center"/>
    </xf>
    <xf numFmtId="0" fontId="42" fillId="0" borderId="0" xfId="0" applyFont="1" applyFill="1">
      <alignment vertical="center"/>
    </xf>
    <xf numFmtId="0" fontId="42" fillId="0" borderId="0" xfId="0" applyFont="1" applyFill="1" applyAlignment="1">
      <alignment horizontal="right" vertical="center"/>
    </xf>
    <xf numFmtId="0" fontId="44" fillId="0" borderId="0" xfId="0" applyFont="1" applyFill="1">
      <alignment vertical="center"/>
    </xf>
    <xf numFmtId="0" fontId="42" fillId="0" borderId="0" xfId="0" applyFont="1" applyFill="1" applyAlignment="1">
      <alignment horizontal="center" vertical="center" shrinkToFit="1"/>
    </xf>
    <xf numFmtId="0" fontId="42" fillId="0" borderId="0" xfId="0" applyFont="1" applyFill="1" applyBorder="1">
      <alignment vertical="center"/>
    </xf>
    <xf numFmtId="0" fontId="42" fillId="0" borderId="10" xfId="0" applyFont="1" applyFill="1" applyBorder="1" applyAlignment="1">
      <alignment vertical="center"/>
    </xf>
    <xf numFmtId="0" fontId="42" fillId="0" borderId="10" xfId="0" applyFont="1" applyFill="1" applyBorder="1">
      <alignment vertical="center"/>
    </xf>
    <xf numFmtId="202" fontId="42" fillId="0" borderId="0" xfId="0" applyNumberFormat="1" applyFont="1" applyFill="1" applyBorder="1" applyAlignment="1">
      <alignment vertical="center"/>
    </xf>
    <xf numFmtId="181" fontId="42" fillId="0" borderId="19" xfId="0" applyNumberFormat="1" applyFont="1" applyFill="1" applyBorder="1" applyAlignment="1">
      <alignment horizontal="center" vertical="center"/>
    </xf>
    <xf numFmtId="0" fontId="42" fillId="0" borderId="21" xfId="0" applyFont="1" applyFill="1" applyBorder="1" applyAlignment="1">
      <alignment vertical="center"/>
    </xf>
    <xf numFmtId="0" fontId="42" fillId="0" borderId="21" xfId="0" applyFont="1" applyFill="1" applyBorder="1">
      <alignment vertical="center"/>
    </xf>
    <xf numFmtId="0" fontId="42" fillId="0" borderId="22" xfId="0" applyFont="1" applyFill="1" applyBorder="1">
      <alignment vertical="center"/>
    </xf>
    <xf numFmtId="185" fontId="42" fillId="0" borderId="0" xfId="0" applyNumberFormat="1" applyFont="1" applyFill="1" applyBorder="1" applyAlignment="1">
      <alignment vertical="center"/>
    </xf>
    <xf numFmtId="185" fontId="44" fillId="0" borderId="0" xfId="0" applyNumberFormat="1" applyFont="1" applyFill="1" applyBorder="1" applyAlignment="1">
      <alignment vertical="center"/>
    </xf>
    <xf numFmtId="0" fontId="44" fillId="0" borderId="0" xfId="0" applyFont="1" applyFill="1" applyBorder="1" applyAlignment="1">
      <alignment horizontal="center" vertical="center"/>
    </xf>
    <xf numFmtId="180" fontId="44" fillId="0" borderId="0" xfId="0" applyNumberFormat="1" applyFont="1" applyFill="1" applyBorder="1" applyAlignment="1">
      <alignment vertical="center"/>
    </xf>
    <xf numFmtId="180" fontId="44" fillId="0" borderId="21" xfId="0" applyNumberFormat="1" applyFont="1" applyFill="1" applyBorder="1" applyAlignment="1">
      <alignment vertical="center"/>
    </xf>
    <xf numFmtId="180" fontId="42" fillId="0" borderId="21" xfId="0" applyNumberFormat="1" applyFont="1" applyFill="1" applyBorder="1" applyAlignment="1">
      <alignment horizontal="right" vertical="center"/>
    </xf>
    <xf numFmtId="180" fontId="42" fillId="0" borderId="0" xfId="0" applyNumberFormat="1" applyFont="1" applyFill="1" applyBorder="1" applyAlignment="1">
      <alignment horizontal="right" vertical="center"/>
    </xf>
    <xf numFmtId="0" fontId="44" fillId="0" borderId="0" xfId="0" applyFont="1" applyFill="1" applyAlignment="1">
      <alignment vertical="center"/>
    </xf>
    <xf numFmtId="0" fontId="42" fillId="0" borderId="26" xfId="0" applyFont="1" applyFill="1" applyBorder="1" applyAlignment="1">
      <alignment horizontal="center" vertical="center"/>
    </xf>
    <xf numFmtId="0" fontId="43" fillId="0" borderId="35" xfId="0" applyFont="1" applyFill="1" applyBorder="1" applyAlignment="1">
      <alignment horizontal="center" vertical="center" shrinkToFit="1"/>
    </xf>
    <xf numFmtId="0" fontId="42" fillId="0" borderId="35" xfId="0" applyFont="1" applyFill="1" applyBorder="1" applyAlignment="1">
      <alignment horizontal="center" vertical="center" shrinkToFit="1"/>
    </xf>
    <xf numFmtId="0" fontId="43" fillId="0" borderId="13"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44" fillId="0" borderId="0" xfId="0" applyFont="1" applyFill="1" applyBorder="1" applyAlignment="1">
      <alignment vertical="center"/>
    </xf>
    <xf numFmtId="0" fontId="42" fillId="0" borderId="26" xfId="0" applyFont="1" applyFill="1" applyBorder="1" applyAlignment="1">
      <alignment horizontal="center" vertical="center" shrinkToFit="1"/>
    </xf>
    <xf numFmtId="0" fontId="44" fillId="0" borderId="26" xfId="0" applyFont="1" applyFill="1" applyBorder="1" applyAlignment="1">
      <alignment horizontal="center" vertical="center"/>
    </xf>
    <xf numFmtId="183" fontId="44" fillId="0" borderId="20" xfId="0" applyNumberFormat="1" applyFont="1" applyFill="1" applyBorder="1" applyAlignment="1">
      <alignment vertical="center"/>
    </xf>
    <xf numFmtId="0" fontId="42" fillId="0" borderId="54" xfId="0" applyFont="1" applyFill="1" applyBorder="1" applyAlignment="1">
      <alignment horizontal="center" vertical="center" shrinkToFit="1"/>
    </xf>
    <xf numFmtId="185" fontId="44" fillId="0" borderId="0" xfId="0" applyNumberFormat="1" applyFont="1" applyFill="1" applyBorder="1" applyAlignment="1">
      <alignment horizontal="right" vertical="center"/>
    </xf>
    <xf numFmtId="185" fontId="44" fillId="0" borderId="20" xfId="0" applyNumberFormat="1" applyFont="1" applyFill="1" applyBorder="1" applyAlignment="1">
      <alignment horizontal="right" vertical="center"/>
    </xf>
    <xf numFmtId="0" fontId="42" fillId="0" borderId="10" xfId="0" applyFont="1" applyFill="1" applyBorder="1" applyAlignment="1">
      <alignment horizontal="right" vertical="center"/>
    </xf>
    <xf numFmtId="0" fontId="42" fillId="0" borderId="44" xfId="0" applyFont="1" applyFill="1" applyBorder="1">
      <alignment vertical="center"/>
    </xf>
    <xf numFmtId="0" fontId="42" fillId="0" borderId="16" xfId="0" applyFont="1" applyFill="1" applyBorder="1" applyAlignment="1">
      <alignment horizontal="justify" vertical="center"/>
    </xf>
    <xf numFmtId="184" fontId="42" fillId="0" borderId="15" xfId="33" applyNumberFormat="1" applyFont="1" applyFill="1" applyBorder="1" applyAlignment="1" applyProtection="1">
      <alignment vertical="center"/>
    </xf>
    <xf numFmtId="184" fontId="42" fillId="0" borderId="15" xfId="0" applyNumberFormat="1" applyFont="1" applyFill="1" applyBorder="1">
      <alignment vertical="center"/>
    </xf>
    <xf numFmtId="184" fontId="42" fillId="0" borderId="0" xfId="33" applyNumberFormat="1" applyFont="1" applyFill="1" applyBorder="1" applyAlignment="1" applyProtection="1">
      <alignment vertical="center"/>
    </xf>
    <xf numFmtId="184" fontId="42" fillId="0" borderId="0" xfId="0" applyNumberFormat="1" applyFont="1" applyFill="1" applyBorder="1">
      <alignment vertical="center"/>
    </xf>
    <xf numFmtId="0" fontId="43" fillId="0" borderId="16" xfId="0" applyFont="1" applyFill="1" applyBorder="1" applyAlignment="1">
      <alignment horizontal="justify" vertical="center"/>
    </xf>
    <xf numFmtId="0" fontId="42" fillId="0" borderId="47" xfId="0" applyFont="1" applyFill="1" applyBorder="1">
      <alignment vertical="center"/>
    </xf>
    <xf numFmtId="0" fontId="42" fillId="0" borderId="57" xfId="0" applyFont="1" applyFill="1" applyBorder="1" applyAlignment="1">
      <alignment horizontal="justify" vertical="center"/>
    </xf>
    <xf numFmtId="189" fontId="42" fillId="0" borderId="10" xfId="0" applyNumberFormat="1" applyFont="1" applyFill="1" applyBorder="1">
      <alignment vertical="center"/>
    </xf>
    <xf numFmtId="0" fontId="42" fillId="0" borderId="30" xfId="0" applyFont="1" applyFill="1" applyBorder="1" applyAlignment="1">
      <alignment horizontal="center" vertical="center" wrapText="1"/>
    </xf>
    <xf numFmtId="187" fontId="42" fillId="0" borderId="0" xfId="0" applyNumberFormat="1" applyFont="1" applyFill="1">
      <alignment vertical="center"/>
    </xf>
    <xf numFmtId="202" fontId="44" fillId="0" borderId="26" xfId="0" applyNumberFormat="1" applyFont="1" applyFill="1" applyBorder="1" applyAlignment="1">
      <alignment vertical="center"/>
    </xf>
    <xf numFmtId="181" fontId="42" fillId="0" borderId="78" xfId="0" applyNumberFormat="1" applyFont="1" applyFill="1" applyBorder="1" applyAlignment="1">
      <alignment horizontal="center" vertical="center"/>
    </xf>
    <xf numFmtId="183" fontId="0" fillId="0" borderId="12" xfId="0" applyNumberFormat="1" applyFont="1" applyBorder="1" applyAlignment="1">
      <alignment vertical="center"/>
    </xf>
    <xf numFmtId="0" fontId="0" fillId="0" borderId="72" xfId="0" applyFont="1" applyFill="1" applyBorder="1" applyAlignment="1">
      <alignment vertical="center"/>
    </xf>
    <xf numFmtId="0" fontId="0" fillId="0" borderId="29" xfId="0" applyFont="1" applyFill="1" applyBorder="1" applyAlignment="1">
      <alignment vertical="center"/>
    </xf>
    <xf numFmtId="0" fontId="0" fillId="0" borderId="43" xfId="0" applyFont="1" applyFill="1" applyBorder="1" applyAlignment="1">
      <alignment vertical="center"/>
    </xf>
    <xf numFmtId="0" fontId="0" fillId="0" borderId="38" xfId="0" applyFont="1" applyFill="1" applyBorder="1" applyAlignment="1">
      <alignment horizontal="center" vertical="center"/>
    </xf>
    <xf numFmtId="0" fontId="0" fillId="0" borderId="13" xfId="0" applyFont="1" applyFill="1" applyBorder="1" applyAlignment="1">
      <alignment vertical="center"/>
    </xf>
    <xf numFmtId="184" fontId="0" fillId="0" borderId="20"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42" xfId="0" applyFont="1" applyFill="1" applyBorder="1" applyAlignment="1">
      <alignment vertical="center"/>
    </xf>
    <xf numFmtId="0" fontId="0" fillId="0" borderId="53" xfId="0" applyFont="1" applyFill="1" applyBorder="1" applyAlignment="1">
      <alignment vertical="center"/>
    </xf>
    <xf numFmtId="3" fontId="0" fillId="0" borderId="0" xfId="0" applyNumberFormat="1" applyFont="1" applyFill="1" applyBorder="1" applyAlignment="1">
      <alignment horizontal="right" vertical="center"/>
    </xf>
    <xf numFmtId="184" fontId="22" fillId="0" borderId="11" xfId="0" applyNumberFormat="1" applyFont="1" applyBorder="1" applyAlignment="1">
      <alignment vertical="center"/>
    </xf>
    <xf numFmtId="0" fontId="42" fillId="0" borderId="0" xfId="0" applyFont="1" applyFill="1" applyAlignment="1">
      <alignment horizontal="center" vertical="center"/>
    </xf>
    <xf numFmtId="0" fontId="42" fillId="0" borderId="12" xfId="0" applyFont="1" applyFill="1" applyBorder="1" applyAlignment="1">
      <alignment horizontal="center" vertical="center" shrinkToFit="1"/>
    </xf>
    <xf numFmtId="0" fontId="42" fillId="0" borderId="56" xfId="0" applyFont="1" applyFill="1" applyBorder="1" applyAlignment="1">
      <alignment horizontal="center" vertical="center"/>
    </xf>
    <xf numFmtId="183" fontId="27" fillId="0" borderId="0" xfId="0" applyNumberFormat="1" applyFont="1" applyFill="1" applyAlignment="1">
      <alignment horizontal="left" vertical="center"/>
    </xf>
    <xf numFmtId="183" fontId="27" fillId="0" borderId="34" xfId="0" applyNumberFormat="1" applyFont="1" applyFill="1" applyBorder="1" applyAlignment="1">
      <alignment horizontal="right" vertical="center"/>
    </xf>
    <xf numFmtId="0" fontId="27" fillId="0" borderId="10" xfId="0" applyFont="1" applyFill="1" applyBorder="1" applyAlignment="1">
      <alignment vertical="center"/>
    </xf>
    <xf numFmtId="0" fontId="27" fillId="0" borderId="0" xfId="0" applyFont="1" applyFill="1" applyBorder="1" applyAlignment="1">
      <alignment horizontal="center" vertical="center"/>
    </xf>
    <xf numFmtId="0" fontId="27" fillId="0" borderId="10" xfId="0" applyFont="1" applyFill="1" applyBorder="1" applyAlignment="1">
      <alignment horizontal="left"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2" xfId="0" applyNumberFormat="1" applyFont="1" applyFill="1" applyBorder="1" applyAlignment="1">
      <alignment horizontal="center" vertical="center"/>
    </xf>
    <xf numFmtId="0" fontId="27" fillId="0" borderId="17" xfId="0" applyNumberFormat="1" applyFont="1" applyFill="1" applyBorder="1" applyAlignment="1">
      <alignment horizontal="center" vertical="center"/>
    </xf>
    <xf numFmtId="185" fontId="27" fillId="0" borderId="14" xfId="0" applyNumberFormat="1" applyFont="1" applyFill="1" applyBorder="1" applyAlignment="1">
      <alignment vertical="center" shrinkToFit="1"/>
    </xf>
    <xf numFmtId="185" fontId="27" fillId="0" borderId="0" xfId="0" applyNumberFormat="1" applyFont="1" applyFill="1" applyBorder="1" applyAlignment="1">
      <alignment vertical="center" shrinkToFit="1"/>
    </xf>
    <xf numFmtId="185" fontId="27" fillId="0" borderId="0" xfId="0" applyNumberFormat="1" applyFont="1" applyFill="1" applyBorder="1" applyAlignment="1">
      <alignment vertical="center"/>
    </xf>
    <xf numFmtId="185" fontId="27" fillId="0" borderId="0" xfId="0" applyNumberFormat="1" applyFont="1" applyFill="1" applyBorder="1" applyAlignment="1">
      <alignment horizontal="right" vertical="center"/>
    </xf>
    <xf numFmtId="0" fontId="0" fillId="0" borderId="0" xfId="0" applyFont="1">
      <alignment vertical="center"/>
    </xf>
    <xf numFmtId="201" fontId="27" fillId="0" borderId="17" xfId="0" applyNumberFormat="1" applyFont="1" applyFill="1" applyBorder="1" applyAlignment="1">
      <alignment horizontal="center" vertical="center"/>
    </xf>
    <xf numFmtId="0" fontId="27" fillId="0" borderId="11" xfId="0" applyFont="1" applyFill="1" applyBorder="1" applyAlignment="1">
      <alignment horizontal="center" vertical="center" shrinkToFit="1"/>
    </xf>
    <xf numFmtId="0" fontId="27" fillId="0" borderId="41" xfId="0" applyFont="1" applyFill="1" applyBorder="1" applyAlignment="1">
      <alignment vertical="center" shrinkToFit="1"/>
    </xf>
    <xf numFmtId="41" fontId="27" fillId="0" borderId="0" xfId="0" applyNumberFormat="1" applyFont="1" applyFill="1" applyBorder="1" applyAlignment="1">
      <alignment horizontal="right" vertical="center"/>
    </xf>
    <xf numFmtId="0" fontId="27" fillId="0" borderId="23" xfId="0" applyFont="1" applyFill="1" applyBorder="1" applyAlignment="1">
      <alignment horizontal="distributed" vertical="center" shrinkToFit="1"/>
    </xf>
    <xf numFmtId="0" fontId="27" fillId="0" borderId="0" xfId="0" applyFont="1" applyFill="1" applyAlignment="1">
      <alignment horizontal="right" vertical="center"/>
    </xf>
    <xf numFmtId="0" fontId="0" fillId="0" borderId="38" xfId="0" applyFont="1" applyFill="1" applyBorder="1" applyAlignment="1">
      <alignment vertical="center"/>
    </xf>
    <xf numFmtId="0" fontId="0" fillId="0" borderId="36" xfId="0" applyFont="1" applyFill="1" applyBorder="1" applyAlignment="1">
      <alignment vertical="center"/>
    </xf>
    <xf numFmtId="0" fontId="0" fillId="0" borderId="0" xfId="0" applyFont="1" applyFill="1" applyBorder="1" applyAlignment="1">
      <alignment horizontal="distributed" vertical="center" justifyLastLine="1"/>
    </xf>
    <xf numFmtId="0" fontId="0" fillId="0" borderId="37" xfId="0" applyFont="1" applyFill="1" applyBorder="1" applyAlignment="1">
      <alignment vertical="center"/>
    </xf>
    <xf numFmtId="0" fontId="0" fillId="0" borderId="0" xfId="0" applyFont="1" applyFill="1" applyBorder="1" applyAlignment="1">
      <alignment horizontal="center" vertical="center" shrinkToFit="1"/>
    </xf>
    <xf numFmtId="0" fontId="0" fillId="0" borderId="47" xfId="0" applyFont="1" applyFill="1" applyBorder="1" applyAlignment="1">
      <alignment vertical="center"/>
    </xf>
    <xf numFmtId="0" fontId="0" fillId="0" borderId="10" xfId="0" applyFont="1" applyFill="1" applyBorder="1" applyAlignment="1">
      <alignment horizontal="center" vertical="center"/>
    </xf>
    <xf numFmtId="180" fontId="0" fillId="0" borderId="0" xfId="0" applyNumberFormat="1" applyFont="1" applyFill="1" applyBorder="1" applyAlignment="1">
      <alignment horizontal="right" vertical="center" indent="1"/>
    </xf>
    <xf numFmtId="180" fontId="0" fillId="0" borderId="0" xfId="0" applyNumberFormat="1" applyFont="1" applyFill="1" applyBorder="1" applyAlignment="1">
      <alignment horizontal="center" vertical="center"/>
    </xf>
    <xf numFmtId="191" fontId="0" fillId="0" borderId="0" xfId="0" applyNumberFormat="1" applyFont="1" applyFill="1" applyBorder="1" applyAlignment="1">
      <alignment horizontal="center" vertical="center"/>
    </xf>
    <xf numFmtId="184" fontId="0" fillId="0" borderId="0" xfId="0" applyNumberFormat="1" applyFont="1" applyFill="1" applyBorder="1" applyAlignment="1">
      <alignment horizontal="center" vertical="center"/>
    </xf>
    <xf numFmtId="41" fontId="0" fillId="0" borderId="0" xfId="0" applyNumberFormat="1" applyFont="1" applyFill="1" applyBorder="1" applyAlignment="1">
      <alignment vertical="center"/>
    </xf>
    <xf numFmtId="0" fontId="0" fillId="0" borderId="19"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0" xfId="0" applyFont="1" applyFill="1" applyBorder="1" applyAlignment="1">
      <alignment horizontal="right" vertical="center"/>
    </xf>
    <xf numFmtId="183" fontId="27" fillId="0" borderId="0" xfId="0" applyNumberFormat="1" applyFont="1" applyFill="1" applyBorder="1" applyAlignment="1">
      <alignment horizontal="left" vertical="center"/>
    </xf>
    <xf numFmtId="183" fontId="27" fillId="0" borderId="0" xfId="0" applyNumberFormat="1" applyFont="1" applyFill="1" applyBorder="1" applyAlignment="1">
      <alignment horizontal="right" vertical="center"/>
    </xf>
    <xf numFmtId="0" fontId="27" fillId="0" borderId="0" xfId="0" applyFont="1" applyFill="1" applyBorder="1" applyAlignment="1">
      <alignment horizontal="right" vertical="center"/>
    </xf>
    <xf numFmtId="183" fontId="28"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3"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34" xfId="0" applyFont="1" applyFill="1" applyBorder="1" applyAlignment="1">
      <alignment vertical="center"/>
    </xf>
    <xf numFmtId="0" fontId="42" fillId="0" borderId="11"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32" xfId="0" applyFont="1" applyFill="1" applyBorder="1" applyAlignment="1">
      <alignment horizontal="center" vertical="center"/>
    </xf>
    <xf numFmtId="0" fontId="42" fillId="0" borderId="30" xfId="0" applyFont="1" applyFill="1" applyBorder="1" applyAlignment="1">
      <alignment horizontal="center" vertical="center"/>
    </xf>
    <xf numFmtId="183" fontId="42" fillId="0" borderId="0" xfId="0" applyNumberFormat="1" applyFont="1" applyFill="1" applyBorder="1" applyAlignment="1">
      <alignment horizontal="right" vertical="center"/>
    </xf>
    <xf numFmtId="0" fontId="42" fillId="0" borderId="33" xfId="0" applyFont="1" applyFill="1" applyBorder="1" applyAlignment="1">
      <alignment horizontal="center" vertical="center"/>
    </xf>
    <xf numFmtId="0" fontId="42" fillId="0" borderId="11" xfId="0" applyFont="1" applyFill="1" applyBorder="1" applyAlignment="1">
      <alignment horizontal="distributed" vertical="center" justifyLastLine="1"/>
    </xf>
    <xf numFmtId="0" fontId="42" fillId="0" borderId="33" xfId="0" applyFont="1" applyFill="1" applyBorder="1" applyAlignment="1">
      <alignment horizontal="center" vertical="center" shrinkToFit="1"/>
    </xf>
    <xf numFmtId="194" fontId="42" fillId="0" borderId="156" xfId="0" applyNumberFormat="1" applyFont="1" applyFill="1" applyBorder="1" applyAlignment="1">
      <alignment horizontal="center" vertical="center"/>
    </xf>
    <xf numFmtId="0" fontId="42" fillId="0" borderId="0" xfId="0" applyFont="1" applyFill="1" applyBorder="1" applyAlignment="1">
      <alignment horizontal="right" vertical="center"/>
    </xf>
    <xf numFmtId="0" fontId="0" fillId="0" borderId="0" xfId="0" applyFont="1" applyFill="1" applyBorder="1" applyAlignment="1">
      <alignment vertical="center"/>
    </xf>
    <xf numFmtId="0" fontId="42" fillId="0" borderId="31"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0" xfId="0" applyFont="1" applyFill="1" applyBorder="1" applyAlignment="1">
      <alignment vertical="center"/>
    </xf>
    <xf numFmtId="185" fontId="42" fillId="0" borderId="14" xfId="0" applyNumberFormat="1" applyFont="1" applyFill="1" applyBorder="1" applyAlignment="1">
      <alignment horizontal="right" vertical="center"/>
    </xf>
    <xf numFmtId="0" fontId="0" fillId="0" borderId="11" xfId="0" applyFont="1" applyBorder="1" applyAlignment="1">
      <alignment horizontal="center" vertical="center"/>
    </xf>
    <xf numFmtId="0" fontId="0" fillId="0" borderId="0" xfId="0" applyFont="1" applyAlignment="1">
      <alignment vertical="center"/>
    </xf>
    <xf numFmtId="183" fontId="0" fillId="0" borderId="11" xfId="0" applyNumberFormat="1" applyFont="1" applyBorder="1">
      <alignment vertical="center"/>
    </xf>
    <xf numFmtId="0" fontId="0" fillId="0" borderId="0" xfId="0" applyFont="1" applyBorder="1">
      <alignment vertical="center"/>
    </xf>
    <xf numFmtId="0" fontId="0" fillId="0" borderId="0" xfId="0" applyFont="1" applyAlignment="1">
      <alignment horizontal="center" vertical="center"/>
    </xf>
    <xf numFmtId="0" fontId="0" fillId="0" borderId="15" xfId="0" applyFont="1" applyBorder="1">
      <alignment vertical="center"/>
    </xf>
    <xf numFmtId="184" fontId="0" fillId="0" borderId="15" xfId="0" applyNumberFormat="1" applyFont="1" applyBorder="1">
      <alignment vertical="center"/>
    </xf>
    <xf numFmtId="0" fontId="0" fillId="0" borderId="0" xfId="0" applyFont="1" applyFill="1" applyBorder="1">
      <alignment vertical="center"/>
    </xf>
    <xf numFmtId="0" fontId="0" fillId="0" borderId="33" xfId="0" applyFont="1" applyBorder="1" applyAlignment="1">
      <alignment horizontal="center" vertical="center"/>
    </xf>
    <xf numFmtId="0" fontId="0" fillId="0" borderId="156" xfId="0" applyFont="1" applyBorder="1" applyAlignment="1">
      <alignment vertical="center" shrinkToFit="1"/>
    </xf>
    <xf numFmtId="0" fontId="0" fillId="0" borderId="156" xfId="0" applyFont="1" applyBorder="1">
      <alignment vertical="center"/>
    </xf>
    <xf numFmtId="183" fontId="0" fillId="0" borderId="12" xfId="0" applyNumberFormat="1"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0" xfId="0" applyFont="1" applyAlignment="1">
      <alignment horizontal="left" vertical="center"/>
    </xf>
    <xf numFmtId="189" fontId="0" fillId="0" borderId="0" xfId="0" applyNumberFormat="1" applyFont="1" applyBorder="1" applyAlignment="1">
      <alignment vertical="center"/>
    </xf>
    <xf numFmtId="0" fontId="0" fillId="0" borderId="0" xfId="0" applyAlignment="1">
      <alignment horizontal="center" vertical="center"/>
    </xf>
    <xf numFmtId="202" fontId="42" fillId="0" borderId="0" xfId="0" applyNumberFormat="1" applyFont="1" applyFill="1" applyBorder="1" applyAlignment="1">
      <alignment horizontal="right" vertical="center"/>
    </xf>
    <xf numFmtId="185" fontId="42" fillId="0" borderId="0" xfId="0" applyNumberFormat="1" applyFont="1" applyFill="1" applyBorder="1" applyAlignment="1">
      <alignment horizontal="right" vertical="center"/>
    </xf>
    <xf numFmtId="185" fontId="42" fillId="0" borderId="0" xfId="0" applyNumberFormat="1" applyFont="1" applyFill="1" applyBorder="1" applyAlignment="1">
      <alignment horizontal="right" vertical="center" shrinkToFit="1"/>
    </xf>
    <xf numFmtId="183" fontId="42" fillId="0" borderId="0" xfId="0" applyNumberFormat="1" applyFont="1" applyFill="1" applyBorder="1" applyAlignment="1">
      <alignment vertical="center"/>
    </xf>
    <xf numFmtId="184" fontId="42" fillId="0" borderId="0" xfId="0" applyNumberFormat="1" applyFont="1" applyFill="1" applyBorder="1" applyAlignment="1">
      <alignment horizontal="right" vertical="center"/>
    </xf>
    <xf numFmtId="184" fontId="44" fillId="0" borderId="0" xfId="0" applyNumberFormat="1" applyFont="1" applyFill="1" applyBorder="1" applyAlignment="1">
      <alignment horizontal="right" vertical="center"/>
    </xf>
    <xf numFmtId="0" fontId="42" fillId="0" borderId="28" xfId="0" applyFont="1" applyFill="1" applyBorder="1" applyAlignment="1">
      <alignment horizontal="center" vertical="center"/>
    </xf>
    <xf numFmtId="185" fontId="42" fillId="0" borderId="20" xfId="0" applyNumberFormat="1" applyFont="1" applyFill="1" applyBorder="1" applyAlignment="1">
      <alignment horizontal="right" vertical="center"/>
    </xf>
    <xf numFmtId="185" fontId="42" fillId="0" borderId="20" xfId="0" applyNumberFormat="1" applyFont="1" applyFill="1" applyBorder="1" applyAlignment="1">
      <alignment horizontal="right" vertical="center" shrinkToFit="1"/>
    </xf>
    <xf numFmtId="0" fontId="42" fillId="0" borderId="0" xfId="0" applyFont="1" applyFill="1" applyBorder="1" applyAlignment="1">
      <alignment vertical="center"/>
    </xf>
    <xf numFmtId="177" fontId="0" fillId="0" borderId="171" xfId="0" applyNumberFormat="1" applyFont="1" applyFill="1" applyBorder="1" applyAlignment="1">
      <alignment horizontal="right" vertical="center"/>
    </xf>
    <xf numFmtId="185" fontId="27" fillId="0" borderId="14" xfId="0" applyNumberFormat="1" applyFont="1" applyFill="1" applyBorder="1" applyAlignment="1">
      <alignment vertical="center"/>
    </xf>
    <xf numFmtId="0" fontId="0" fillId="0" borderId="0" xfId="0" applyFill="1" applyAlignment="1">
      <alignment vertical="center"/>
    </xf>
    <xf numFmtId="41" fontId="0" fillId="0" borderId="14" xfId="0" applyNumberFormat="1" applyFont="1" applyFill="1" applyBorder="1" applyAlignment="1">
      <alignment vertical="center"/>
    </xf>
    <xf numFmtId="182" fontId="0" fillId="0" borderId="0" xfId="0" applyNumberFormat="1" applyFont="1" applyFill="1" applyBorder="1" applyAlignment="1">
      <alignment vertical="center"/>
    </xf>
    <xf numFmtId="184" fontId="44" fillId="24" borderId="22" xfId="0" applyNumberFormat="1" applyFont="1" applyFill="1" applyBorder="1" applyAlignment="1">
      <alignment vertical="center"/>
    </xf>
    <xf numFmtId="0" fontId="42" fillId="0" borderId="14" xfId="0" applyNumberFormat="1" applyFont="1" applyFill="1" applyBorder="1" applyAlignment="1">
      <alignment vertical="center"/>
    </xf>
    <xf numFmtId="184" fontId="42" fillId="0" borderId="0" xfId="0" applyNumberFormat="1" applyFont="1" applyFill="1" applyBorder="1" applyAlignment="1">
      <alignment vertical="center" shrinkToFit="1"/>
    </xf>
    <xf numFmtId="189" fontId="0" fillId="0" borderId="0" xfId="0" applyNumberFormat="1" applyFont="1" applyFill="1" applyBorder="1" applyAlignment="1">
      <alignment vertical="center"/>
    </xf>
    <xf numFmtId="0" fontId="0" fillId="0" borderId="26" xfId="0" applyFill="1" applyBorder="1" applyAlignment="1">
      <alignment horizontal="center" vertical="center"/>
    </xf>
    <xf numFmtId="0" fontId="28" fillId="24" borderId="67" xfId="0" applyFont="1" applyFill="1" applyBorder="1" applyAlignment="1">
      <alignment horizontal="center" vertical="center"/>
    </xf>
    <xf numFmtId="0" fontId="19" fillId="24" borderId="55" xfId="0" applyFont="1" applyFill="1" applyBorder="1" applyAlignment="1">
      <alignment horizontal="right" vertical="center"/>
    </xf>
    <xf numFmtId="184" fontId="19" fillId="24" borderId="61" xfId="0" applyNumberFormat="1" applyFont="1" applyFill="1" applyBorder="1" applyAlignment="1">
      <alignment horizontal="right" vertical="center"/>
    </xf>
    <xf numFmtId="41" fontId="19" fillId="0" borderId="0" xfId="0" applyNumberFormat="1" applyFont="1" applyFill="1" applyBorder="1" applyAlignment="1">
      <alignment horizontal="right" vertical="center"/>
    </xf>
    <xf numFmtId="184" fontId="26" fillId="0" borderId="0" xfId="33" applyNumberFormat="1" applyFont="1" applyFill="1" applyBorder="1" applyAlignment="1" applyProtection="1">
      <alignment horizontal="right" vertical="center"/>
    </xf>
    <xf numFmtId="180" fontId="0" fillId="0" borderId="20" xfId="0" applyNumberFormat="1" applyFont="1" applyFill="1" applyBorder="1" applyAlignment="1">
      <alignment vertical="center"/>
    </xf>
    <xf numFmtId="180" fontId="19" fillId="24" borderId="22" xfId="0" applyNumberFormat="1" applyFont="1" applyFill="1" applyBorder="1" applyAlignment="1">
      <alignment vertical="center"/>
    </xf>
    <xf numFmtId="196" fontId="0" fillId="0" borderId="0" xfId="0" applyNumberFormat="1" applyFont="1" applyFill="1" applyBorder="1" applyAlignment="1">
      <alignment horizontal="right" vertical="center"/>
    </xf>
    <xf numFmtId="0" fontId="0" fillId="0" borderId="26" xfId="0" applyFont="1" applyFill="1" applyBorder="1" applyAlignment="1">
      <alignment horizontal="center" vertical="center"/>
    </xf>
    <xf numFmtId="0" fontId="0" fillId="0" borderId="0" xfId="0" applyFont="1" applyFill="1" applyAlignment="1">
      <alignment horizontal="center" vertical="center"/>
    </xf>
    <xf numFmtId="0" fontId="0" fillId="0" borderId="29" xfId="0" applyFont="1" applyFill="1" applyBorder="1" applyAlignment="1">
      <alignment horizontal="center" vertical="center"/>
    </xf>
    <xf numFmtId="41"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1" xfId="0" applyFont="1" applyFill="1" applyBorder="1" applyAlignment="1">
      <alignment horizontal="center" vertical="center"/>
    </xf>
    <xf numFmtId="189" fontId="0" fillId="0" borderId="20" xfId="0" applyNumberFormat="1" applyFont="1" applyFill="1" applyBorder="1" applyAlignment="1">
      <alignment horizontal="right" vertical="center"/>
    </xf>
    <xf numFmtId="184" fontId="19" fillId="24" borderId="22" xfId="0" applyNumberFormat="1" applyFont="1" applyFill="1" applyBorder="1" applyAlignment="1">
      <alignment horizontal="right" vertical="center"/>
    </xf>
    <xf numFmtId="189" fontId="19" fillId="24" borderId="22"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3" xfId="0" applyFont="1" applyFill="1" applyBorder="1" applyAlignment="1">
      <alignment horizontal="center" vertical="center"/>
    </xf>
    <xf numFmtId="184"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24" xfId="0" applyFont="1" applyFill="1" applyBorder="1" applyAlignment="1">
      <alignment vertical="center"/>
    </xf>
    <xf numFmtId="184" fontId="0" fillId="0" borderId="0" xfId="34" applyNumberFormat="1" applyFont="1" applyFill="1" applyBorder="1" applyAlignment="1" applyProtection="1">
      <alignment vertical="center"/>
    </xf>
    <xf numFmtId="184" fontId="26" fillId="0" borderId="0" xfId="34" applyNumberFormat="1" applyFont="1" applyFill="1" applyBorder="1" applyAlignment="1" applyProtection="1">
      <alignment vertical="center"/>
    </xf>
    <xf numFmtId="184" fontId="19" fillId="24" borderId="22" xfId="0" applyNumberFormat="1" applyFont="1" applyFill="1" applyBorder="1" applyAlignment="1">
      <alignment horizontal="right" vertical="center"/>
    </xf>
    <xf numFmtId="180" fontId="19" fillId="24" borderId="61" xfId="0" applyNumberFormat="1" applyFont="1" applyFill="1" applyBorder="1" applyAlignment="1">
      <alignment vertical="center"/>
    </xf>
    <xf numFmtId="184" fontId="19" fillId="24" borderId="22" xfId="33" applyNumberFormat="1" applyFont="1" applyFill="1" applyBorder="1" applyAlignment="1" applyProtection="1">
      <alignment horizontal="right" vertical="center"/>
    </xf>
    <xf numFmtId="189" fontId="0" fillId="24" borderId="61" xfId="0" applyNumberFormat="1" applyFont="1" applyFill="1" applyBorder="1" applyAlignment="1">
      <alignment horizontal="right" vertical="center"/>
    </xf>
    <xf numFmtId="0" fontId="28" fillId="0" borderId="27" xfId="0" applyFont="1" applyFill="1" applyBorder="1" applyAlignment="1">
      <alignment horizontal="center" vertical="center"/>
    </xf>
    <xf numFmtId="41" fontId="19" fillId="0" borderId="55" xfId="0" applyNumberFormat="1" applyFont="1" applyFill="1" applyBorder="1" applyAlignment="1">
      <alignment vertical="center"/>
    </xf>
    <xf numFmtId="41" fontId="19" fillId="0" borderId="22" xfId="0" applyNumberFormat="1" applyFont="1" applyFill="1" applyBorder="1" applyAlignment="1">
      <alignment vertical="center"/>
    </xf>
    <xf numFmtId="200" fontId="19" fillId="0" borderId="22" xfId="0" applyNumberFormat="1" applyFont="1" applyFill="1" applyBorder="1" applyAlignment="1">
      <alignment vertical="center"/>
    </xf>
    <xf numFmtId="0" fontId="19" fillId="0" borderId="22" xfId="0" applyNumberFormat="1" applyFont="1" applyFill="1" applyBorder="1" applyAlignment="1">
      <alignment vertical="center"/>
    </xf>
    <xf numFmtId="185" fontId="42" fillId="0" borderId="0" xfId="0" applyNumberFormat="1" applyFont="1" applyFill="1" applyBorder="1" applyAlignment="1">
      <alignment vertical="center"/>
    </xf>
    <xf numFmtId="194" fontId="42" fillId="0" borderId="190" xfId="0" applyNumberFormat="1" applyFont="1" applyFill="1" applyBorder="1" applyAlignment="1">
      <alignment horizontal="right" vertical="center"/>
    </xf>
    <xf numFmtId="183" fontId="0" fillId="0" borderId="0" xfId="0" applyNumberFormat="1" applyFont="1" applyFill="1" applyBorder="1" applyAlignment="1">
      <alignment vertical="center"/>
    </xf>
    <xf numFmtId="183" fontId="0" fillId="0" borderId="20" xfId="0" applyNumberFormat="1" applyFont="1" applyFill="1" applyBorder="1" applyAlignment="1">
      <alignment vertical="center"/>
    </xf>
    <xf numFmtId="0" fontId="44" fillId="0" borderId="63" xfId="0" applyFont="1" applyFill="1" applyBorder="1" applyAlignment="1">
      <alignment horizontal="center" vertical="center"/>
    </xf>
    <xf numFmtId="184" fontId="19" fillId="0" borderId="68" xfId="0" applyNumberFormat="1" applyFont="1" applyFill="1" applyBorder="1">
      <alignment vertical="center"/>
    </xf>
    <xf numFmtId="184" fontId="19" fillId="0" borderId="69" xfId="0" applyNumberFormat="1" applyFont="1" applyFill="1" applyBorder="1">
      <alignment vertical="center"/>
    </xf>
    <xf numFmtId="189" fontId="19" fillId="0" borderId="70" xfId="0" applyNumberFormat="1" applyFont="1" applyFill="1" applyBorder="1">
      <alignment vertical="center"/>
    </xf>
    <xf numFmtId="183" fontId="0" fillId="0" borderId="24" xfId="0" applyNumberFormat="1" applyFont="1" applyFill="1" applyBorder="1" applyAlignment="1">
      <alignment vertical="center"/>
    </xf>
    <xf numFmtId="183" fontId="0" fillId="0" borderId="15" xfId="0" applyNumberFormat="1" applyFont="1" applyFill="1" applyBorder="1" applyAlignment="1">
      <alignment vertical="center"/>
    </xf>
    <xf numFmtId="187" fontId="0" fillId="0" borderId="15" xfId="0" applyNumberFormat="1" applyFont="1" applyFill="1" applyBorder="1" applyAlignment="1">
      <alignment vertical="center"/>
    </xf>
    <xf numFmtId="183" fontId="0" fillId="0" borderId="62" xfId="0" applyNumberFormat="1" applyFont="1" applyFill="1" applyBorder="1" applyAlignment="1">
      <alignment vertical="center"/>
    </xf>
    <xf numFmtId="183" fontId="0" fillId="0" borderId="14" xfId="0" applyNumberFormat="1" applyFont="1" applyFill="1" applyBorder="1" applyAlignment="1">
      <alignment vertical="center"/>
    </xf>
    <xf numFmtId="187" fontId="0" fillId="0" borderId="0" xfId="0" applyNumberFormat="1" applyFont="1" applyFill="1" applyBorder="1" applyAlignment="1">
      <alignment vertical="center"/>
    </xf>
    <xf numFmtId="183" fontId="0" fillId="0" borderId="0" xfId="0" applyNumberFormat="1" applyFont="1" applyFill="1" applyBorder="1" applyAlignment="1" applyProtection="1">
      <alignment vertical="center"/>
    </xf>
    <xf numFmtId="187" fontId="0" fillId="0" borderId="0" xfId="0" applyNumberFormat="1" applyFont="1" applyFill="1" applyBorder="1" applyAlignment="1" applyProtection="1">
      <alignment vertical="center"/>
    </xf>
    <xf numFmtId="183" fontId="0" fillId="0" borderId="20" xfId="0" applyNumberFormat="1" applyFont="1" applyFill="1" applyBorder="1" applyAlignment="1" applyProtection="1">
      <alignment vertical="center"/>
    </xf>
    <xf numFmtId="183" fontId="19" fillId="0" borderId="55" xfId="0" applyNumberFormat="1" applyFont="1" applyFill="1" applyBorder="1" applyAlignment="1" applyProtection="1">
      <alignment vertical="center"/>
    </xf>
    <xf numFmtId="183" fontId="19" fillId="0" borderId="22" xfId="0" applyNumberFormat="1" applyFont="1" applyFill="1" applyBorder="1" applyAlignment="1" applyProtection="1">
      <alignment vertical="center"/>
    </xf>
    <xf numFmtId="199" fontId="19" fillId="0" borderId="22" xfId="0" applyNumberFormat="1" applyFont="1" applyFill="1" applyBorder="1" applyAlignment="1" applyProtection="1">
      <alignment horizontal="right" vertical="center"/>
    </xf>
    <xf numFmtId="183" fontId="19" fillId="0" borderId="61" xfId="0" applyNumberFormat="1" applyFont="1" applyFill="1" applyBorder="1" applyAlignment="1" applyProtection="1">
      <alignment vertical="center"/>
    </xf>
    <xf numFmtId="181" fontId="44" fillId="0" borderId="27" xfId="0" applyNumberFormat="1" applyFont="1" applyFill="1" applyBorder="1" applyAlignment="1">
      <alignment horizontal="center" vertical="center"/>
    </xf>
    <xf numFmtId="194" fontId="44" fillId="0" borderId="193"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5" fontId="0" fillId="0" borderId="0" xfId="0" applyNumberFormat="1" applyFont="1" applyFill="1" applyBorder="1" applyAlignment="1">
      <alignment vertical="center"/>
    </xf>
    <xf numFmtId="185" fontId="42" fillId="0" borderId="0" xfId="0" applyNumberFormat="1" applyFont="1" applyFill="1" applyBorder="1" applyAlignment="1">
      <alignment horizontal="right" vertical="center"/>
    </xf>
    <xf numFmtId="183" fontId="44" fillId="0" borderId="0" xfId="0" applyNumberFormat="1" applyFont="1" applyFill="1" applyBorder="1" applyAlignment="1">
      <alignment vertical="center"/>
    </xf>
    <xf numFmtId="185" fontId="42" fillId="0" borderId="14" xfId="0" applyNumberFormat="1" applyFont="1" applyFill="1" applyBorder="1" applyAlignment="1">
      <alignment horizontal="right" vertical="center"/>
    </xf>
    <xf numFmtId="0" fontId="0" fillId="0" borderId="26"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29" xfId="0" applyFont="1" applyFill="1" applyBorder="1" applyAlignment="1">
      <alignment horizontal="center" vertical="center"/>
    </xf>
    <xf numFmtId="41"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0" fontId="0" fillId="0" borderId="11" xfId="0" applyFont="1" applyFill="1" applyBorder="1" applyAlignment="1">
      <alignment horizontal="center" vertical="center"/>
    </xf>
    <xf numFmtId="189" fontId="0" fillId="0" borderId="20" xfId="0" applyNumberFormat="1" applyFont="1" applyFill="1" applyBorder="1" applyAlignment="1">
      <alignment horizontal="right" vertical="center"/>
    </xf>
    <xf numFmtId="184" fontId="19" fillId="0" borderId="22" xfId="0" applyNumberFormat="1" applyFont="1" applyFill="1" applyBorder="1" applyAlignment="1">
      <alignment vertical="center"/>
    </xf>
    <xf numFmtId="0" fontId="0" fillId="0" borderId="48" xfId="0" applyFont="1" applyFill="1" applyBorder="1" applyAlignment="1">
      <alignment horizontal="center" vertical="center"/>
    </xf>
    <xf numFmtId="0" fontId="0" fillId="0" borderId="33" xfId="0" applyFont="1" applyFill="1" applyBorder="1" applyAlignment="1">
      <alignment horizontal="center" vertical="center"/>
    </xf>
    <xf numFmtId="184"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24" xfId="0" applyFont="1" applyFill="1" applyBorder="1" applyAlignment="1">
      <alignment vertical="center"/>
    </xf>
    <xf numFmtId="184" fontId="0" fillId="0" borderId="0" xfId="34" applyNumberFormat="1" applyFont="1" applyFill="1" applyBorder="1" applyAlignment="1" applyProtection="1">
      <alignment vertical="center"/>
    </xf>
    <xf numFmtId="184" fontId="26" fillId="0" borderId="0" xfId="34" applyNumberFormat="1" applyFont="1" applyFill="1" applyBorder="1" applyAlignment="1" applyProtection="1">
      <alignment vertical="center"/>
    </xf>
    <xf numFmtId="0" fontId="44" fillId="0" borderId="26" xfId="0" applyFont="1" applyFill="1" applyBorder="1" applyAlignment="1">
      <alignment horizontal="center" vertical="center" shrinkToFit="1"/>
    </xf>
    <xf numFmtId="185" fontId="44" fillId="0" borderId="0" xfId="0" applyNumberFormat="1" applyFont="1" applyFill="1" applyBorder="1" applyAlignment="1">
      <alignment horizontal="right" vertical="center" shrinkToFit="1"/>
    </xf>
    <xf numFmtId="185" fontId="44" fillId="0" borderId="20" xfId="0" applyNumberFormat="1" applyFont="1" applyFill="1" applyBorder="1" applyAlignment="1">
      <alignment horizontal="right" vertical="center" shrinkToFit="1"/>
    </xf>
    <xf numFmtId="49" fontId="42" fillId="0" borderId="26" xfId="0" applyNumberFormat="1" applyFont="1" applyFill="1" applyBorder="1" applyAlignment="1">
      <alignment horizontal="center" vertical="center"/>
    </xf>
    <xf numFmtId="185" fontId="0" fillId="0" borderId="20" xfId="0" applyNumberFormat="1" applyFont="1" applyFill="1" applyBorder="1" applyAlignment="1">
      <alignment vertical="center"/>
    </xf>
    <xf numFmtId="49" fontId="42" fillId="0" borderId="26" xfId="0" applyNumberFormat="1" applyFont="1" applyFill="1" applyBorder="1" applyAlignment="1">
      <alignment vertical="center"/>
    </xf>
    <xf numFmtId="49" fontId="42" fillId="0" borderId="27" xfId="0" applyNumberFormat="1" applyFont="1" applyFill="1" applyBorder="1" applyAlignment="1">
      <alignment vertical="center"/>
    </xf>
    <xf numFmtId="185" fontId="0" fillId="0" borderId="22" xfId="0" applyNumberFormat="1" applyFont="1" applyFill="1" applyBorder="1" applyAlignment="1">
      <alignment vertical="center"/>
    </xf>
    <xf numFmtId="185" fontId="0" fillId="0" borderId="61" xfId="0" applyNumberFormat="1" applyFont="1" applyFill="1" applyBorder="1" applyAlignment="1">
      <alignment vertical="center"/>
    </xf>
    <xf numFmtId="185" fontId="44" fillId="0" borderId="14" xfId="0" applyNumberFormat="1" applyFont="1" applyFill="1" applyBorder="1" applyAlignment="1">
      <alignment horizontal="right" vertical="center"/>
    </xf>
    <xf numFmtId="185" fontId="0" fillId="0" borderId="20" xfId="0" applyNumberFormat="1" applyFont="1" applyFill="1" applyBorder="1" applyAlignment="1">
      <alignment horizontal="right" vertical="center"/>
    </xf>
    <xf numFmtId="185" fontId="42" fillId="0" borderId="55" xfId="0" applyNumberFormat="1" applyFont="1" applyFill="1" applyBorder="1" applyAlignment="1">
      <alignment horizontal="right" vertical="center"/>
    </xf>
    <xf numFmtId="185" fontId="0" fillId="0" borderId="22" xfId="0" applyNumberFormat="1" applyFont="1" applyFill="1" applyBorder="1" applyAlignment="1">
      <alignment horizontal="right" vertical="center"/>
    </xf>
    <xf numFmtId="185" fontId="0" fillId="0" borderId="61" xfId="0" applyNumberFormat="1" applyFont="1" applyFill="1" applyBorder="1" applyAlignment="1">
      <alignment horizontal="right" vertical="center"/>
    </xf>
    <xf numFmtId="183" fontId="19" fillId="24" borderId="22" xfId="0" applyNumberFormat="1" applyFont="1" applyFill="1" applyBorder="1" applyAlignment="1">
      <alignment horizontal="right" vertical="center"/>
    </xf>
    <xf numFmtId="184" fontId="19" fillId="24" borderId="22" xfId="34" applyNumberFormat="1" applyFont="1" applyFill="1" applyBorder="1" applyAlignment="1" applyProtection="1">
      <alignment horizontal="right" vertical="center"/>
    </xf>
    <xf numFmtId="0" fontId="28" fillId="0" borderId="67" xfId="0" applyFont="1" applyFill="1" applyBorder="1" applyAlignment="1">
      <alignment horizontal="center" vertical="center"/>
    </xf>
    <xf numFmtId="41" fontId="19" fillId="0" borderId="22" xfId="0" applyNumberFormat="1" applyFont="1" applyFill="1" applyBorder="1" applyAlignment="1">
      <alignment horizontal="right" vertical="center"/>
    </xf>
    <xf numFmtId="180" fontId="19" fillId="0" borderId="55" xfId="0" applyNumberFormat="1" applyFont="1" applyFill="1" applyBorder="1" applyAlignment="1">
      <alignment vertical="center"/>
    </xf>
    <xf numFmtId="180" fontId="19" fillId="0" borderId="22" xfId="0" applyNumberFormat="1" applyFont="1" applyFill="1" applyBorder="1" applyAlignment="1">
      <alignment vertical="center"/>
    </xf>
    <xf numFmtId="180" fontId="19" fillId="0" borderId="183" xfId="0" applyNumberFormat="1" applyFont="1" applyFill="1" applyBorder="1" applyAlignment="1">
      <alignment vertical="center"/>
    </xf>
    <xf numFmtId="184" fontId="19" fillId="0" borderId="22" xfId="0" applyNumberFormat="1" applyFont="1" applyFill="1" applyBorder="1" applyAlignment="1">
      <alignment horizontal="right" vertical="center"/>
    </xf>
    <xf numFmtId="184" fontId="19" fillId="0" borderId="22" xfId="33" applyNumberFormat="1" applyFont="1" applyFill="1" applyBorder="1" applyAlignment="1" applyProtection="1">
      <alignment horizontal="right" vertical="center"/>
    </xf>
    <xf numFmtId="189" fontId="0" fillId="0" borderId="61" xfId="0" applyNumberFormat="1" applyFont="1" applyFill="1" applyBorder="1" applyAlignment="1">
      <alignment horizontal="right" vertical="center"/>
    </xf>
    <xf numFmtId="180" fontId="19" fillId="0" borderId="61" xfId="0" applyNumberFormat="1" applyFont="1" applyFill="1" applyBorder="1" applyAlignment="1">
      <alignment vertical="center"/>
    </xf>
    <xf numFmtId="0" fontId="42" fillId="0" borderId="0" xfId="0" applyFont="1" applyFill="1" applyBorder="1" applyAlignment="1">
      <alignment horizontal="left" vertical="center"/>
    </xf>
    <xf numFmtId="183" fontId="0" fillId="0" borderId="0" xfId="0" applyNumberFormat="1" applyFont="1" applyFill="1" applyBorder="1" applyAlignment="1">
      <alignment horizontal="right" vertical="center"/>
    </xf>
    <xf numFmtId="183"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42" fillId="0" borderId="0" xfId="0" applyFont="1" applyFill="1" applyBorder="1" applyAlignment="1">
      <alignment horizontal="left" vertical="center"/>
    </xf>
    <xf numFmtId="0" fontId="42" fillId="0" borderId="11" xfId="0" applyFont="1" applyFill="1" applyBorder="1" applyAlignment="1">
      <alignment horizontal="distributed" vertical="center" justifyLastLine="1"/>
    </xf>
    <xf numFmtId="0" fontId="42" fillId="0" borderId="33" xfId="0" applyFont="1" applyFill="1" applyBorder="1" applyAlignment="1">
      <alignment horizontal="center" vertical="center" shrinkToFit="1"/>
    </xf>
    <xf numFmtId="185" fontId="42" fillId="0" borderId="0" xfId="0" applyNumberFormat="1" applyFont="1" applyFill="1" applyBorder="1" applyAlignment="1">
      <alignment vertical="center"/>
    </xf>
    <xf numFmtId="0" fontId="42" fillId="0" borderId="0" xfId="0" applyFont="1" applyFill="1" applyBorder="1" applyAlignment="1">
      <alignment horizontal="right" vertical="center"/>
    </xf>
    <xf numFmtId="0" fontId="42" fillId="0" borderId="11" xfId="0" applyFont="1" applyFill="1" applyBorder="1" applyAlignment="1">
      <alignment horizontal="center" vertical="center"/>
    </xf>
    <xf numFmtId="0" fontId="42" fillId="0" borderId="33" xfId="0" applyFont="1" applyFill="1" applyBorder="1" applyAlignment="1">
      <alignment horizontal="center" vertical="center"/>
    </xf>
    <xf numFmtId="184" fontId="42" fillId="0" borderId="0" xfId="0" applyNumberFormat="1" applyFont="1" applyFill="1" applyBorder="1" applyAlignment="1">
      <alignment vertical="center"/>
    </xf>
    <xf numFmtId="194" fontId="42" fillId="0" borderId="156" xfId="0" applyNumberFormat="1" applyFont="1" applyFill="1" applyBorder="1" applyAlignment="1">
      <alignment horizontal="center" vertical="center"/>
    </xf>
    <xf numFmtId="194" fontId="42" fillId="0" borderId="14" xfId="0" applyNumberFormat="1" applyFont="1" applyFill="1" applyBorder="1" applyAlignment="1">
      <alignment horizontal="right" vertical="center"/>
    </xf>
    <xf numFmtId="184" fontId="42" fillId="0" borderId="0" xfId="0" applyNumberFormat="1" applyFont="1" applyFill="1" applyBorder="1" applyAlignment="1">
      <alignment horizontal="right" vertical="center"/>
    </xf>
    <xf numFmtId="183" fontId="42" fillId="0" borderId="0" xfId="0" applyNumberFormat="1" applyFont="1" applyFill="1" applyBorder="1" applyAlignment="1">
      <alignment vertical="center"/>
    </xf>
    <xf numFmtId="183" fontId="27"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183" fontId="27" fillId="0" borderId="0" xfId="0" applyNumberFormat="1" applyFont="1" applyFill="1" applyBorder="1" applyAlignment="1">
      <alignment vertical="top" wrapText="1"/>
    </xf>
    <xf numFmtId="0" fontId="27" fillId="0" borderId="0" xfId="0" applyFont="1" applyFill="1" applyBorder="1" applyAlignment="1">
      <alignment horizontal="right" vertical="center"/>
    </xf>
    <xf numFmtId="0" fontId="27" fillId="0" borderId="11" xfId="0" applyFont="1" applyFill="1" applyBorder="1" applyAlignment="1">
      <alignment horizontal="center" vertical="center"/>
    </xf>
    <xf numFmtId="184" fontId="19" fillId="0" borderId="0" xfId="0" applyNumberFormat="1" applyFont="1" applyFill="1" applyBorder="1" applyAlignment="1">
      <alignment horizontal="right" vertical="center"/>
    </xf>
    <xf numFmtId="184" fontId="42" fillId="0" borderId="0" xfId="0" applyNumberFormat="1" applyFont="1" applyFill="1" applyBorder="1" applyAlignment="1">
      <alignment horizontal="right" vertical="center"/>
    </xf>
    <xf numFmtId="0" fontId="28" fillId="0" borderId="11" xfId="0" applyFont="1" applyFill="1" applyBorder="1" applyAlignment="1">
      <alignment horizontal="center" vertical="center"/>
    </xf>
    <xf numFmtId="0" fontId="28" fillId="0" borderId="64" xfId="0" applyFont="1" applyFill="1" applyBorder="1" applyAlignment="1">
      <alignment horizontal="center" vertical="center"/>
    </xf>
    <xf numFmtId="190" fontId="19" fillId="0" borderId="97" xfId="0" applyNumberFormat="1" applyFont="1" applyFill="1" applyBorder="1" applyAlignment="1">
      <alignment horizontal="right" vertical="center"/>
    </xf>
    <xf numFmtId="190" fontId="19" fillId="0" borderId="77" xfId="0" applyNumberFormat="1" applyFont="1" applyFill="1" applyBorder="1" applyAlignment="1">
      <alignment horizontal="right" vertical="center"/>
    </xf>
    <xf numFmtId="184" fontId="42" fillId="0" borderId="0" xfId="0" applyNumberFormat="1" applyFont="1" applyFill="1" applyBorder="1" applyAlignment="1">
      <alignment horizontal="right" vertical="center"/>
    </xf>
    <xf numFmtId="0" fontId="42" fillId="0" borderId="0" xfId="0" applyFont="1" applyFill="1" applyBorder="1" applyAlignment="1">
      <alignment horizontal="right" vertical="center"/>
    </xf>
    <xf numFmtId="202" fontId="44" fillId="0" borderId="0" xfId="0" applyNumberFormat="1" applyFont="1" applyFill="1" applyBorder="1" applyAlignment="1">
      <alignment vertical="center"/>
    </xf>
    <xf numFmtId="0" fontId="42" fillId="0" borderId="14" xfId="0" applyNumberFormat="1" applyFont="1" applyFill="1" applyBorder="1" applyAlignment="1">
      <alignment horizontal="right" vertical="center"/>
    </xf>
    <xf numFmtId="184" fontId="44" fillId="0" borderId="22" xfId="0" applyNumberFormat="1" applyFont="1" applyFill="1" applyBorder="1" applyAlignment="1">
      <alignment vertical="center"/>
    </xf>
    <xf numFmtId="0" fontId="0" fillId="0" borderId="26" xfId="0" applyFont="1" applyFill="1" applyBorder="1" applyAlignment="1">
      <alignment horizontal="center" vertical="center"/>
    </xf>
    <xf numFmtId="183"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183" fontId="19" fillId="0" borderId="22" xfId="0" applyNumberFormat="1" applyFont="1" applyFill="1" applyBorder="1" applyAlignment="1">
      <alignment horizontal="right" vertical="center"/>
    </xf>
    <xf numFmtId="0" fontId="19" fillId="0" borderId="55" xfId="0" applyFont="1" applyFill="1" applyBorder="1" applyAlignment="1">
      <alignment horizontal="right" vertical="center"/>
    </xf>
    <xf numFmtId="184" fontId="19" fillId="0" borderId="22" xfId="34" applyNumberFormat="1" applyFont="1" applyFill="1" applyBorder="1" applyAlignment="1" applyProtection="1">
      <alignment horizontal="right" vertical="center"/>
    </xf>
    <xf numFmtId="189" fontId="19" fillId="0" borderId="22" xfId="0" applyNumberFormat="1" applyFont="1" applyFill="1" applyBorder="1" applyAlignment="1">
      <alignment horizontal="right" vertical="center"/>
    </xf>
    <xf numFmtId="184" fontId="19" fillId="0" borderId="61" xfId="0" applyNumberFormat="1" applyFont="1" applyFill="1" applyBorder="1" applyAlignment="1">
      <alignment horizontal="right" vertical="center"/>
    </xf>
    <xf numFmtId="0" fontId="0" fillId="0" borderId="19" xfId="0"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183" fontId="27" fillId="0" borderId="0" xfId="0" applyNumberFormat="1" applyFont="1" applyFill="1" applyBorder="1" applyAlignment="1">
      <alignment horizontal="right" vertical="center"/>
    </xf>
    <xf numFmtId="183" fontId="27" fillId="0" borderId="0" xfId="0" applyNumberFormat="1" applyFont="1" applyFill="1" applyBorder="1" applyAlignment="1">
      <alignment vertical="center"/>
    </xf>
    <xf numFmtId="0" fontId="27" fillId="0" borderId="0" xfId="0" applyFont="1" applyFill="1" applyBorder="1" applyAlignment="1">
      <alignment horizontal="left" vertical="center"/>
    </xf>
    <xf numFmtId="183" fontId="27" fillId="0" borderId="14" xfId="0" applyNumberFormat="1" applyFont="1" applyFill="1" applyBorder="1" applyAlignment="1">
      <alignment vertical="center"/>
    </xf>
    <xf numFmtId="185"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185" fontId="19" fillId="0" borderId="22" xfId="0" applyNumberFormat="1" applyFont="1" applyFill="1" applyBorder="1" applyAlignment="1">
      <alignment vertical="center"/>
    </xf>
    <xf numFmtId="0" fontId="49" fillId="0" borderId="125" xfId="0" applyFont="1" applyFill="1" applyBorder="1" applyAlignment="1">
      <alignment horizontal="center" vertical="center"/>
    </xf>
    <xf numFmtId="185" fontId="19" fillId="0" borderId="25" xfId="0" applyNumberFormat="1" applyFont="1" applyFill="1" applyBorder="1" applyAlignment="1">
      <alignment vertical="center"/>
    </xf>
    <xf numFmtId="185" fontId="19" fillId="0" borderId="10" xfId="0" applyNumberFormat="1" applyFont="1" applyFill="1" applyBorder="1" applyAlignment="1">
      <alignment vertical="center"/>
    </xf>
    <xf numFmtId="0" fontId="27" fillId="0" borderId="58"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14" xfId="0" applyFont="1" applyFill="1" applyBorder="1" applyAlignment="1">
      <alignment horizontal="center" vertical="center" shrinkToFit="1"/>
    </xf>
    <xf numFmtId="185" fontId="27" fillId="0" borderId="14" xfId="0" applyNumberFormat="1" applyFont="1" applyFill="1" applyBorder="1" applyAlignment="1">
      <alignment horizontal="right" vertical="center"/>
    </xf>
    <xf numFmtId="0" fontId="28" fillId="0" borderId="177" xfId="0" applyFont="1" applyFill="1" applyBorder="1" applyAlignment="1">
      <alignment horizontal="center" vertical="center" shrinkToFit="1"/>
    </xf>
    <xf numFmtId="185" fontId="19" fillId="0" borderId="14" xfId="0" applyNumberFormat="1" applyFont="1" applyFill="1" applyBorder="1" applyAlignment="1">
      <alignment horizontal="right" vertical="center"/>
    </xf>
    <xf numFmtId="185" fontId="19" fillId="0" borderId="0" xfId="0" applyNumberFormat="1" applyFont="1" applyFill="1" applyBorder="1" applyAlignment="1">
      <alignment horizontal="right" vertical="center"/>
    </xf>
    <xf numFmtId="0" fontId="24" fillId="0" borderId="14"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185" fontId="19" fillId="0" borderId="13" xfId="0" applyNumberFormat="1" applyFont="1" applyFill="1" applyBorder="1" applyAlignment="1">
      <alignment horizontal="right" vertical="center"/>
    </xf>
    <xf numFmtId="185" fontId="19" fillId="0" borderId="38" xfId="0" applyNumberFormat="1" applyFont="1" applyFill="1" applyBorder="1" applyAlignment="1">
      <alignment horizontal="right" vertical="center"/>
    </xf>
    <xf numFmtId="0" fontId="27" fillId="0" borderId="39"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19" fillId="0" borderId="55" xfId="0" applyFont="1" applyFill="1" applyBorder="1" applyAlignment="1">
      <alignment horizontal="center" vertical="center" shrinkToFit="1"/>
    </xf>
    <xf numFmtId="185" fontId="19" fillId="0" borderId="55" xfId="0" applyNumberFormat="1" applyFont="1" applyFill="1" applyBorder="1" applyAlignment="1">
      <alignment vertical="center"/>
    </xf>
    <xf numFmtId="176" fontId="51" fillId="0" borderId="0" xfId="0" applyNumberFormat="1" applyFont="1" applyFill="1" applyBorder="1" applyAlignment="1">
      <alignment horizontal="right" vertical="center"/>
    </xf>
    <xf numFmtId="200" fontId="19" fillId="0" borderId="0" xfId="0" applyNumberFormat="1" applyFont="1" applyFill="1" applyBorder="1" applyAlignment="1">
      <alignment horizontal="right" vertical="center"/>
    </xf>
    <xf numFmtId="205" fontId="0" fillId="0" borderId="0" xfId="0" applyNumberFormat="1" applyFont="1" applyFill="1" applyBorder="1" applyAlignment="1">
      <alignment horizontal="right" vertical="center"/>
    </xf>
    <xf numFmtId="205" fontId="0" fillId="0" borderId="171" xfId="0" applyNumberFormat="1" applyFont="1" applyFill="1" applyBorder="1" applyAlignment="1">
      <alignment horizontal="right" vertical="center"/>
    </xf>
    <xf numFmtId="178" fontId="19" fillId="0" borderId="0" xfId="0" applyNumberFormat="1" applyFont="1" applyFill="1" applyBorder="1" applyAlignment="1">
      <alignment horizontal="right" vertical="center"/>
    </xf>
    <xf numFmtId="176" fontId="19" fillId="0" borderId="22" xfId="0" applyNumberFormat="1" applyFont="1" applyFill="1" applyBorder="1" applyAlignment="1">
      <alignment horizontal="right" vertical="center"/>
    </xf>
    <xf numFmtId="197" fontId="19" fillId="0" borderId="22" xfId="0" applyNumberFormat="1" applyFont="1" applyFill="1" applyBorder="1" applyAlignment="1">
      <alignment horizontal="right" vertical="center"/>
    </xf>
    <xf numFmtId="205" fontId="0" fillId="0" borderId="183" xfId="0" applyNumberFormat="1" applyFont="1" applyFill="1" applyBorder="1" applyAlignment="1">
      <alignment horizontal="right" vertical="center"/>
    </xf>
    <xf numFmtId="205" fontId="0" fillId="0" borderId="188" xfId="0" applyNumberFormat="1" applyFont="1" applyFill="1" applyBorder="1" applyAlignment="1">
      <alignment horizontal="right" vertical="center"/>
    </xf>
    <xf numFmtId="0" fontId="19" fillId="0" borderId="27" xfId="0" applyFont="1" applyFill="1" applyBorder="1" applyAlignment="1">
      <alignment horizontal="center" vertical="center"/>
    </xf>
    <xf numFmtId="177" fontId="19" fillId="0" borderId="22" xfId="0" applyNumberFormat="1" applyFont="1" applyFill="1" applyBorder="1" applyAlignment="1">
      <alignment horizontal="right" vertical="center" shrinkToFit="1"/>
    </xf>
    <xf numFmtId="177" fontId="19" fillId="0" borderId="22" xfId="0" applyNumberFormat="1" applyFont="1" applyFill="1" applyBorder="1" applyAlignment="1">
      <alignment horizontal="right" vertical="center"/>
    </xf>
    <xf numFmtId="177" fontId="19" fillId="0" borderId="61" xfId="0" applyNumberFormat="1" applyFont="1" applyFill="1" applyBorder="1" applyAlignment="1">
      <alignment horizontal="right" vertical="center"/>
    </xf>
    <xf numFmtId="0" fontId="27" fillId="0" borderId="0" xfId="0" applyFont="1" applyFill="1" applyBorder="1" applyAlignment="1">
      <alignment horizontal="left" vertical="center"/>
    </xf>
    <xf numFmtId="0" fontId="0" fillId="0" borderId="0" xfId="0" applyFill="1">
      <alignment vertical="center"/>
    </xf>
    <xf numFmtId="183" fontId="0" fillId="0" borderId="0" xfId="0" applyNumberFormat="1" applyFont="1" applyFill="1" applyBorder="1" applyAlignment="1">
      <alignment horizontal="right" vertical="center"/>
    </xf>
    <xf numFmtId="183" fontId="27" fillId="0" borderId="15" xfId="0" applyNumberFormat="1" applyFont="1" applyFill="1" applyBorder="1" applyAlignment="1">
      <alignment horizontal="right" vertical="center"/>
    </xf>
    <xf numFmtId="183" fontId="27" fillId="0" borderId="0" xfId="0" applyNumberFormat="1" applyFont="1" applyFill="1" applyBorder="1" applyAlignment="1">
      <alignment horizontal="right" vertical="center"/>
    </xf>
    <xf numFmtId="183" fontId="28" fillId="0" borderId="0" xfId="0" applyNumberFormat="1" applyFont="1" applyFill="1" applyBorder="1" applyAlignment="1">
      <alignment horizontal="right" vertical="center"/>
    </xf>
    <xf numFmtId="183" fontId="28" fillId="0" borderId="38" xfId="0" applyNumberFormat="1" applyFont="1" applyFill="1" applyBorder="1" applyAlignment="1">
      <alignment horizontal="right" vertical="center"/>
    </xf>
    <xf numFmtId="183" fontId="28" fillId="0" borderId="4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27" fillId="0" borderId="26" xfId="0" applyFont="1" applyFill="1" applyBorder="1" applyAlignment="1">
      <alignment horizontal="distributed" vertical="center"/>
    </xf>
    <xf numFmtId="0" fontId="27" fillId="0" borderId="2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206" fontId="0" fillId="0" borderId="0" xfId="0" applyNumberFormat="1" applyFont="1" applyFill="1" applyBorder="1" applyAlignment="1">
      <alignment vertical="center"/>
    </xf>
    <xf numFmtId="0" fontId="0" fillId="0" borderId="11" xfId="0" applyFont="1" applyBorder="1" applyAlignment="1">
      <alignment horizontal="center" vertical="center"/>
    </xf>
    <xf numFmtId="201" fontId="42" fillId="0" borderId="17" xfId="0" applyNumberFormat="1" applyFont="1" applyFill="1" applyBorder="1" applyAlignment="1">
      <alignment horizontal="center" vertical="center"/>
    </xf>
    <xf numFmtId="183" fontId="27" fillId="0" borderId="62" xfId="0" applyNumberFormat="1" applyFont="1" applyFill="1" applyBorder="1" applyAlignment="1">
      <alignment horizontal="right" vertical="center"/>
    </xf>
    <xf numFmtId="183" fontId="0" fillId="0" borderId="20" xfId="0" applyNumberFormat="1" applyFont="1" applyFill="1" applyBorder="1" applyAlignment="1">
      <alignment horizontal="right" vertical="center"/>
    </xf>
    <xf numFmtId="183" fontId="19" fillId="0" borderId="0" xfId="0" applyNumberFormat="1" applyFont="1" applyFill="1" applyBorder="1" applyAlignment="1">
      <alignment horizontal="right" vertical="center"/>
    </xf>
    <xf numFmtId="183" fontId="19" fillId="0" borderId="20" xfId="0" applyNumberFormat="1" applyFont="1" applyFill="1" applyBorder="1" applyAlignment="1">
      <alignment horizontal="right" vertical="center"/>
    </xf>
    <xf numFmtId="183" fontId="0" fillId="0" borderId="171"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183" fontId="28" fillId="0" borderId="65" xfId="0" applyNumberFormat="1" applyFont="1" applyFill="1" applyBorder="1" applyAlignment="1">
      <alignment horizontal="right" vertical="center"/>
    </xf>
    <xf numFmtId="0" fontId="0" fillId="0" borderId="11" xfId="0" applyBorder="1">
      <alignment vertical="center"/>
    </xf>
    <xf numFmtId="0" fontId="52" fillId="0" borderId="0" xfId="0" applyFont="1">
      <alignment vertical="center"/>
    </xf>
    <xf numFmtId="0" fontId="52" fillId="0" borderId="0" xfId="0" applyFont="1" applyBorder="1">
      <alignment vertical="center"/>
    </xf>
    <xf numFmtId="0" fontId="0" fillId="0" borderId="0" xfId="0" applyFont="1" applyFill="1" applyBorder="1" applyAlignment="1">
      <alignment horizontal="distributed" vertical="center"/>
    </xf>
    <xf numFmtId="0" fontId="0" fillId="0" borderId="0" xfId="0" applyFont="1" applyFill="1" applyAlignment="1">
      <alignment horizontal="center" vertical="center"/>
    </xf>
    <xf numFmtId="183" fontId="0" fillId="0" borderId="0" xfId="0" applyNumberFormat="1" applyFont="1" applyFill="1" applyBorder="1" applyAlignment="1">
      <alignment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horizontal="right" vertical="center"/>
    </xf>
    <xf numFmtId="185" fontId="0" fillId="0" borderId="0" xfId="0" applyNumberFormat="1" applyFont="1" applyFill="1" applyBorder="1" applyAlignment="1">
      <alignment vertical="center"/>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horizontal="center" vertical="center"/>
    </xf>
    <xf numFmtId="184" fontId="0" fillId="0" borderId="0" xfId="0" applyNumberFormat="1" applyFont="1" applyFill="1" applyBorder="1" applyAlignment="1">
      <alignment vertical="center"/>
    </xf>
    <xf numFmtId="184" fontId="19" fillId="0" borderId="22" xfId="0" applyNumberFormat="1" applyFont="1" applyFill="1" applyBorder="1" applyAlignment="1">
      <alignment vertical="center"/>
    </xf>
    <xf numFmtId="185" fontId="0" fillId="0" borderId="0" xfId="0" applyNumberFormat="1" applyFont="1" applyFill="1" applyBorder="1" applyAlignment="1">
      <alignment vertical="center"/>
    </xf>
    <xf numFmtId="0" fontId="0" fillId="0" borderId="173" xfId="0" applyFont="1" applyFill="1" applyBorder="1" applyAlignment="1">
      <alignment vertical="center"/>
    </xf>
    <xf numFmtId="190" fontId="0" fillId="0" borderId="14"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0" fontId="19" fillId="0" borderId="0" xfId="0" applyFont="1" applyFill="1" applyBorder="1" applyAlignment="1">
      <alignment vertical="center"/>
    </xf>
    <xf numFmtId="190" fontId="19" fillId="0" borderId="146" xfId="0" applyNumberFormat="1" applyFont="1" applyFill="1" applyBorder="1" applyAlignment="1">
      <alignment horizontal="right" vertical="center"/>
    </xf>
    <xf numFmtId="190" fontId="19" fillId="0" borderId="0" xfId="0" applyNumberFormat="1" applyFont="1" applyFill="1" applyBorder="1" applyAlignment="1">
      <alignment horizontal="right" vertical="center"/>
    </xf>
    <xf numFmtId="190" fontId="0" fillId="0" borderId="14" xfId="0" applyNumberFormat="1" applyFont="1" applyFill="1" applyBorder="1" applyAlignment="1">
      <alignment horizontal="center" vertical="center"/>
    </xf>
    <xf numFmtId="0" fontId="0" fillId="0" borderId="16" xfId="0" applyFont="1" applyFill="1" applyBorder="1" applyAlignment="1">
      <alignment vertical="center"/>
    </xf>
    <xf numFmtId="190" fontId="0" fillId="0" borderId="14" xfId="0" applyNumberFormat="1" applyFont="1" applyFill="1" applyBorder="1" applyAlignment="1">
      <alignment vertical="center"/>
    </xf>
    <xf numFmtId="190" fontId="0" fillId="0" borderId="0" xfId="0" applyNumberFormat="1" applyFont="1" applyFill="1" applyBorder="1" applyAlignment="1">
      <alignment vertical="center"/>
    </xf>
    <xf numFmtId="0" fontId="0" fillId="0" borderId="16" xfId="0" applyFont="1" applyFill="1" applyBorder="1" applyAlignment="1">
      <alignment vertical="center" shrinkToFit="1"/>
    </xf>
    <xf numFmtId="0" fontId="0" fillId="0" borderId="23" xfId="0" applyFont="1" applyFill="1" applyBorder="1" applyAlignment="1">
      <alignment vertical="center"/>
    </xf>
    <xf numFmtId="0" fontId="0" fillId="0" borderId="189" xfId="0" applyFont="1" applyFill="1" applyBorder="1" applyAlignment="1">
      <alignment vertical="center"/>
    </xf>
    <xf numFmtId="190" fontId="0" fillId="0" borderId="183" xfId="0" applyNumberFormat="1" applyFont="1" applyFill="1" applyBorder="1" applyAlignment="1">
      <alignment vertical="center"/>
    </xf>
    <xf numFmtId="185" fontId="0" fillId="0" borderId="183" xfId="0" applyNumberFormat="1" applyFont="1" applyFill="1" applyBorder="1" applyAlignment="1">
      <alignment vertical="center"/>
    </xf>
    <xf numFmtId="194" fontId="0" fillId="0" borderId="24" xfId="0" applyNumberFormat="1" applyFont="1" applyFill="1" applyBorder="1" applyAlignment="1">
      <alignment vertical="center"/>
    </xf>
    <xf numFmtId="194" fontId="0" fillId="0" borderId="15" xfId="0" applyNumberFormat="1" applyFont="1" applyFill="1" applyBorder="1" applyAlignment="1">
      <alignment vertical="center"/>
    </xf>
    <xf numFmtId="183" fontId="0" fillId="0" borderId="68" xfId="0" applyNumberFormat="1" applyFont="1" applyFill="1" applyBorder="1" applyAlignment="1">
      <alignment vertical="center"/>
    </xf>
    <xf numFmtId="194" fontId="0" fillId="0" borderId="14" xfId="0" applyNumberFormat="1" applyFont="1" applyFill="1" applyBorder="1" applyAlignment="1">
      <alignment vertical="center"/>
    </xf>
    <xf numFmtId="194" fontId="0" fillId="0" borderId="0" xfId="0" applyNumberFormat="1" applyFont="1" applyFill="1" applyBorder="1" applyAlignment="1">
      <alignment vertical="center"/>
    </xf>
    <xf numFmtId="183" fontId="0" fillId="0" borderId="69" xfId="0" applyNumberFormat="1" applyFont="1" applyFill="1" applyBorder="1" applyAlignment="1">
      <alignment vertical="center"/>
    </xf>
    <xf numFmtId="194" fontId="0" fillId="0" borderId="25" xfId="0" applyNumberFormat="1" applyFont="1" applyFill="1" applyBorder="1" applyAlignment="1">
      <alignment vertical="center"/>
    </xf>
    <xf numFmtId="194"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83" fontId="0" fillId="0" borderId="70" xfId="0" applyNumberFormat="1" applyFont="1" applyFill="1" applyBorder="1" applyAlignment="1">
      <alignment vertical="center"/>
    </xf>
    <xf numFmtId="0" fontId="0" fillId="0" borderId="170" xfId="0" applyFont="1" applyFill="1" applyBorder="1" applyAlignment="1">
      <alignment vertical="center"/>
    </xf>
    <xf numFmtId="190" fontId="0" fillId="0" borderId="171" xfId="0" applyNumberFormat="1" applyFont="1" applyFill="1" applyBorder="1" applyAlignment="1">
      <alignment horizontal="right" vertical="center"/>
    </xf>
    <xf numFmtId="0" fontId="0" fillId="0" borderId="67" xfId="0" applyFont="1" applyFill="1" applyBorder="1" applyAlignment="1">
      <alignment vertical="center"/>
    </xf>
    <xf numFmtId="182" fontId="19" fillId="0" borderId="22" xfId="0" applyNumberFormat="1" applyFont="1" applyFill="1" applyBorder="1" applyAlignment="1">
      <alignment vertical="center"/>
    </xf>
    <xf numFmtId="0" fontId="0" fillId="0" borderId="11" xfId="0" applyFont="1" applyBorder="1" applyAlignment="1">
      <alignment horizontal="center" vertical="center"/>
    </xf>
    <xf numFmtId="0" fontId="0" fillId="0" borderId="33" xfId="0" applyFont="1" applyFill="1" applyBorder="1" applyAlignment="1">
      <alignment horizontal="center" vertical="center"/>
    </xf>
    <xf numFmtId="0" fontId="0" fillId="0" borderId="11" xfId="0" applyBorder="1" applyAlignment="1">
      <alignment horizontal="center" vertical="center"/>
    </xf>
    <xf numFmtId="184" fontId="0" fillId="0" borderId="156" xfId="0" applyNumberFormat="1" applyBorder="1" applyAlignment="1">
      <alignment vertical="center"/>
    </xf>
    <xf numFmtId="0" fontId="0" fillId="0" borderId="212" xfId="0" applyFont="1" applyFill="1" applyBorder="1" applyAlignment="1">
      <alignment horizontal="center" vertical="center"/>
    </xf>
    <xf numFmtId="0" fontId="0" fillId="0" borderId="213"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73" xfId="0" applyFont="1" applyFill="1" applyBorder="1" applyAlignment="1">
      <alignment horizontal="right" vertical="center"/>
    </xf>
    <xf numFmtId="183" fontId="0" fillId="0" borderId="16" xfId="0" applyNumberFormat="1" applyFont="1" applyFill="1" applyBorder="1" applyAlignment="1">
      <alignment vertical="center"/>
    </xf>
    <xf numFmtId="183" fontId="0" fillId="0" borderId="20" xfId="0" applyNumberFormat="1" applyFont="1" applyFill="1" applyBorder="1" applyAlignment="1">
      <alignment vertical="center"/>
    </xf>
    <xf numFmtId="0" fontId="0" fillId="0" borderId="26" xfId="0" applyFont="1" applyFill="1" applyBorder="1" applyAlignment="1">
      <alignment horizontal="distributed" vertical="center"/>
    </xf>
    <xf numFmtId="0" fontId="0" fillId="0" borderId="0" xfId="0" applyFont="1" applyFill="1" applyBorder="1" applyAlignment="1">
      <alignment horizontal="distributed" vertical="center"/>
    </xf>
    <xf numFmtId="184" fontId="0" fillId="0" borderId="14" xfId="0" applyNumberFormat="1" applyFont="1" applyFill="1" applyBorder="1" applyAlignment="1">
      <alignment vertical="center"/>
    </xf>
    <xf numFmtId="184" fontId="0" fillId="0" borderId="0" xfId="0" applyNumberFormat="1" applyFont="1" applyFill="1" applyBorder="1" applyAlignment="1">
      <alignment vertical="center"/>
    </xf>
    <xf numFmtId="0" fontId="0" fillId="0" borderId="86" xfId="0" applyFont="1" applyFill="1" applyBorder="1" applyAlignment="1">
      <alignment horizontal="center" vertical="center"/>
    </xf>
    <xf numFmtId="0" fontId="0" fillId="0" borderId="29" xfId="0" applyFont="1" applyFill="1" applyBorder="1" applyAlignment="1">
      <alignment horizontal="center" vertical="center"/>
    </xf>
    <xf numFmtId="184" fontId="0" fillId="0" borderId="24" xfId="0" applyNumberFormat="1" applyFont="1" applyFill="1" applyBorder="1" applyAlignment="1">
      <alignment vertical="center"/>
    </xf>
    <xf numFmtId="184" fontId="0" fillId="0" borderId="15" xfId="0" applyNumberFormat="1" applyFont="1" applyFill="1" applyBorder="1" applyAlignment="1">
      <alignment vertical="center"/>
    </xf>
    <xf numFmtId="184" fontId="0"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173" xfId="0" applyFill="1" applyBorder="1" applyAlignment="1">
      <alignment horizontal="right" vertical="center" shrinkToFit="1"/>
    </xf>
    <xf numFmtId="0" fontId="0" fillId="0" borderId="173" xfId="0" applyFont="1" applyFill="1" applyBorder="1" applyAlignment="1">
      <alignment horizontal="right" vertical="center" shrinkToFit="1"/>
    </xf>
    <xf numFmtId="0" fontId="19" fillId="0" borderId="67" xfId="0" applyFont="1" applyFill="1" applyBorder="1" applyAlignment="1">
      <alignment horizontal="distributed" vertical="center"/>
    </xf>
    <xf numFmtId="0" fontId="19" fillId="0" borderId="22" xfId="0" applyFont="1" applyFill="1" applyBorder="1" applyAlignment="1">
      <alignment horizontal="distributed" vertical="center"/>
    </xf>
    <xf numFmtId="184" fontId="19" fillId="0" borderId="55" xfId="0" applyNumberFormat="1" applyFont="1" applyFill="1" applyBorder="1" applyAlignment="1">
      <alignment vertical="center"/>
    </xf>
    <xf numFmtId="183" fontId="19" fillId="0" borderId="87" xfId="0" applyNumberFormat="1" applyFont="1" applyFill="1" applyBorder="1" applyAlignment="1">
      <alignment vertical="center"/>
    </xf>
    <xf numFmtId="183" fontId="19" fillId="0" borderId="61" xfId="0" applyNumberFormat="1" applyFont="1" applyFill="1" applyBorder="1" applyAlignment="1">
      <alignment vertical="center"/>
    </xf>
    <xf numFmtId="184" fontId="19" fillId="0" borderId="22" xfId="0" applyNumberFormat="1" applyFont="1" applyFill="1" applyBorder="1" applyAlignment="1">
      <alignment vertical="center"/>
    </xf>
    <xf numFmtId="183" fontId="0" fillId="0" borderId="79" xfId="0" applyNumberFormat="1" applyFont="1" applyFill="1" applyBorder="1" applyAlignment="1">
      <alignment vertical="center"/>
    </xf>
    <xf numFmtId="183" fontId="0" fillId="0" borderId="62" xfId="0" applyNumberFormat="1" applyFont="1" applyFill="1" applyBorder="1" applyAlignment="1">
      <alignment vertical="center"/>
    </xf>
    <xf numFmtId="0" fontId="0" fillId="0" borderId="88" xfId="0" applyFont="1" applyFill="1" applyBorder="1" applyAlignment="1">
      <alignment horizontal="distributed" vertical="center"/>
    </xf>
    <xf numFmtId="0" fontId="0" fillId="0" borderId="15" xfId="0" applyFont="1" applyFill="1" applyBorder="1" applyAlignment="1">
      <alignment horizontal="distributed" vertical="center"/>
    </xf>
    <xf numFmtId="183" fontId="0" fillId="0" borderId="0" xfId="0" applyNumberFormat="1" applyFont="1" applyFill="1" applyBorder="1" applyAlignment="1">
      <alignment horizontal="right" vertical="center"/>
    </xf>
    <xf numFmtId="0" fontId="0" fillId="0" borderId="21" xfId="0" applyFill="1" applyBorder="1" applyAlignment="1">
      <alignment horizontal="left" vertical="center"/>
    </xf>
    <xf numFmtId="0" fontId="0" fillId="0" borderId="21"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22" xfId="0" applyFill="1" applyBorder="1" applyAlignment="1">
      <alignment horizontal="left" vertical="center"/>
    </xf>
    <xf numFmtId="0" fontId="0" fillId="0" borderId="22" xfId="0" applyFont="1" applyFill="1" applyBorder="1" applyAlignment="1">
      <alignment horizontal="left" vertical="center"/>
    </xf>
    <xf numFmtId="183" fontId="19" fillId="0" borderId="22" xfId="0" applyNumberFormat="1" applyFont="1" applyFill="1" applyBorder="1" applyAlignment="1">
      <alignment horizontal="right" vertical="center"/>
    </xf>
    <xf numFmtId="0" fontId="0" fillId="0" borderId="89" xfId="0" applyFont="1" applyFill="1" applyBorder="1" applyAlignment="1">
      <alignment horizontal="center" vertical="center"/>
    </xf>
    <xf numFmtId="0" fontId="0" fillId="0" borderId="85" xfId="0" applyFont="1" applyFill="1" applyBorder="1" applyAlignment="1">
      <alignment horizontal="center" vertical="center"/>
    </xf>
    <xf numFmtId="0" fontId="21" fillId="0" borderId="26" xfId="0" applyFont="1" applyFill="1" applyBorder="1" applyAlignment="1">
      <alignment horizontal="distributed" vertical="center"/>
    </xf>
    <xf numFmtId="0" fontId="21" fillId="0" borderId="0" xfId="0" applyFont="1" applyFill="1" applyBorder="1" applyAlignment="1">
      <alignment horizontal="distributed" vertical="center"/>
    </xf>
    <xf numFmtId="181" fontId="0" fillId="0" borderId="14"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19" fillId="0" borderId="55" xfId="0" applyNumberFormat="1" applyFont="1" applyFill="1" applyBorder="1" applyAlignment="1">
      <alignment horizontal="right" vertical="center"/>
    </xf>
    <xf numFmtId="181" fontId="19" fillId="0" borderId="22" xfId="0" applyNumberFormat="1" applyFont="1" applyFill="1" applyBorder="1" applyAlignment="1">
      <alignment horizontal="right" vertical="center"/>
    </xf>
    <xf numFmtId="0" fontId="20" fillId="0" borderId="26"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181" fontId="0" fillId="0" borderId="24" xfId="0" applyNumberFormat="1" applyFont="1" applyFill="1" applyBorder="1" applyAlignment="1">
      <alignment horizontal="right" vertical="center"/>
    </xf>
    <xf numFmtId="181" fontId="0" fillId="0" borderId="15"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67" xfId="0" applyFont="1" applyFill="1" applyBorder="1" applyAlignment="1">
      <alignment horizontal="distributed" vertical="center"/>
    </xf>
    <xf numFmtId="0" fontId="0" fillId="0" borderId="71" xfId="0" applyFont="1" applyFill="1" applyBorder="1" applyAlignment="1">
      <alignment horizontal="distributed" vertical="center"/>
    </xf>
    <xf numFmtId="0" fontId="0" fillId="0" borderId="8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3" xfId="0" applyFont="1" applyFill="1" applyBorder="1" applyAlignment="1">
      <alignment horizontal="distributed" vertical="center"/>
    </xf>
    <xf numFmtId="0" fontId="0" fillId="0" borderId="19"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3" xfId="0" applyFont="1" applyFill="1" applyBorder="1" applyAlignment="1">
      <alignment horizontal="center" vertical="center"/>
    </xf>
    <xf numFmtId="0" fontId="0" fillId="0" borderId="26"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9" xfId="0" applyFill="1" applyBorder="1" applyAlignment="1">
      <alignment horizontal="center" vertical="center"/>
    </xf>
    <xf numFmtId="0" fontId="18"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27" fillId="0" borderId="27" xfId="0" applyFont="1" applyFill="1" applyBorder="1" applyAlignment="1">
      <alignment horizontal="distributed" vertical="center"/>
    </xf>
    <xf numFmtId="0" fontId="27" fillId="0" borderId="84" xfId="0" applyFont="1" applyFill="1" applyBorder="1" applyAlignment="1">
      <alignment horizontal="distributed" vertical="center"/>
    </xf>
    <xf numFmtId="201" fontId="27" fillId="0" borderId="32" xfId="0" applyNumberFormat="1" applyFont="1" applyFill="1" applyBorder="1" applyAlignment="1">
      <alignment horizontal="center" vertical="center"/>
    </xf>
    <xf numFmtId="185" fontId="27" fillId="0" borderId="10" xfId="0" applyNumberFormat="1" applyFont="1" applyFill="1" applyBorder="1" applyAlignment="1">
      <alignment horizontal="right" vertical="center"/>
    </xf>
    <xf numFmtId="183" fontId="27" fillId="0" borderId="22" xfId="0" applyNumberFormat="1" applyFont="1" applyFill="1" applyBorder="1" applyAlignment="1">
      <alignment vertical="center"/>
    </xf>
    <xf numFmtId="183" fontId="27" fillId="0" borderId="55" xfId="0" applyNumberFormat="1" applyFont="1" applyFill="1" applyBorder="1" applyAlignment="1">
      <alignment vertical="center"/>
    </xf>
    <xf numFmtId="185" fontId="27" fillId="0" borderId="10" xfId="0" applyNumberFormat="1" applyFont="1" applyFill="1" applyBorder="1" applyAlignment="1">
      <alignment vertical="center"/>
    </xf>
    <xf numFmtId="0" fontId="27" fillId="0" borderId="80" xfId="0" applyFont="1" applyFill="1" applyBorder="1" applyAlignment="1">
      <alignment horizontal="center" vertical="center" shrinkToFit="1"/>
    </xf>
    <xf numFmtId="183" fontId="27" fillId="0" borderId="84" xfId="0" applyNumberFormat="1" applyFont="1" applyFill="1" applyBorder="1" applyAlignment="1">
      <alignment vertical="center"/>
    </xf>
    <xf numFmtId="183" fontId="27" fillId="0" borderId="39" xfId="0" applyNumberFormat="1" applyFont="1" applyFill="1" applyBorder="1" applyAlignment="1">
      <alignment vertical="center"/>
    </xf>
    <xf numFmtId="183" fontId="27" fillId="0" borderId="24" xfId="0" applyNumberFormat="1" applyFont="1" applyFill="1" applyBorder="1" applyAlignment="1">
      <alignment vertical="center"/>
    </xf>
    <xf numFmtId="0" fontId="27" fillId="0" borderId="78" xfId="0" applyFont="1" applyFill="1" applyBorder="1" applyAlignment="1">
      <alignment horizontal="distributed" vertical="center"/>
    </xf>
    <xf numFmtId="0" fontId="27" fillId="0" borderId="66" xfId="0" applyFont="1" applyFill="1" applyBorder="1" applyAlignment="1">
      <alignment horizontal="distributed" vertical="center"/>
    </xf>
    <xf numFmtId="183" fontId="27" fillId="0" borderId="0" xfId="0" applyNumberFormat="1" applyFont="1" applyFill="1" applyBorder="1" applyAlignment="1">
      <alignment vertical="top" wrapText="1"/>
    </xf>
    <xf numFmtId="0" fontId="27" fillId="0" borderId="18" xfId="0" applyFont="1" applyFill="1" applyBorder="1" applyAlignment="1">
      <alignment horizontal="center" vertical="center"/>
    </xf>
    <xf numFmtId="0" fontId="27" fillId="0" borderId="90" xfId="0" applyFont="1" applyFill="1" applyBorder="1" applyAlignment="1">
      <alignment horizontal="center" vertical="center"/>
    </xf>
    <xf numFmtId="183" fontId="27" fillId="0" borderId="15" xfId="0" applyNumberFormat="1" applyFont="1" applyFill="1" applyBorder="1" applyAlignment="1">
      <alignment vertical="center"/>
    </xf>
    <xf numFmtId="183" fontId="19" fillId="0" borderId="57" xfId="0" applyNumberFormat="1" applyFont="1" applyFill="1" applyBorder="1" applyAlignment="1">
      <alignment horizontal="right" vertical="center"/>
    </xf>
    <xf numFmtId="183" fontId="19" fillId="0" borderId="70" xfId="0" applyNumberFormat="1" applyFont="1" applyFill="1" applyBorder="1" applyAlignment="1">
      <alignment horizontal="right" vertical="center"/>
    </xf>
    <xf numFmtId="201" fontId="28" fillId="0" borderId="82" xfId="0" applyNumberFormat="1" applyFont="1" applyFill="1" applyBorder="1" applyAlignment="1">
      <alignment horizontal="center" vertical="center"/>
    </xf>
    <xf numFmtId="201" fontId="28" fillId="0" borderId="31" xfId="0" applyNumberFormat="1" applyFont="1" applyFill="1" applyBorder="1" applyAlignment="1">
      <alignment horizontal="center" vertical="center"/>
    </xf>
    <xf numFmtId="183" fontId="27" fillId="0" borderId="10" xfId="0" applyNumberFormat="1" applyFont="1" applyFill="1" applyBorder="1" applyAlignment="1">
      <alignment horizontal="right" vertical="center"/>
    </xf>
    <xf numFmtId="183" fontId="19" fillId="0" borderId="84" xfId="0" applyNumberFormat="1" applyFont="1" applyFill="1" applyBorder="1" applyAlignment="1">
      <alignment vertical="center"/>
    </xf>
    <xf numFmtId="183" fontId="19" fillId="0" borderId="95" xfId="0" applyNumberFormat="1" applyFont="1" applyFill="1" applyBorder="1" applyAlignment="1">
      <alignment vertical="center"/>
    </xf>
    <xf numFmtId="183" fontId="27" fillId="0" borderId="0" xfId="0" applyNumberFormat="1" applyFont="1" applyFill="1" applyBorder="1" applyAlignment="1">
      <alignment vertical="center"/>
    </xf>
    <xf numFmtId="183" fontId="27" fillId="0" borderId="14" xfId="0" applyNumberFormat="1" applyFont="1" applyFill="1" applyBorder="1" applyAlignment="1">
      <alignment vertical="center"/>
    </xf>
    <xf numFmtId="183" fontId="19" fillId="0" borderId="16" xfId="0" applyNumberFormat="1" applyFont="1" applyFill="1" applyBorder="1" applyAlignment="1">
      <alignment vertical="center"/>
    </xf>
    <xf numFmtId="183" fontId="19" fillId="0" borderId="40" xfId="0" applyNumberFormat="1" applyFont="1" applyFill="1" applyBorder="1" applyAlignment="1">
      <alignment vertical="center"/>
    </xf>
    <xf numFmtId="183" fontId="19" fillId="0" borderId="96" xfId="0" applyNumberFormat="1" applyFont="1" applyFill="1" applyBorder="1" applyAlignment="1">
      <alignment vertical="center"/>
    </xf>
    <xf numFmtId="0" fontId="27" fillId="0" borderId="19" xfId="0" applyFont="1" applyFill="1" applyBorder="1" applyAlignment="1">
      <alignment horizontal="distributed" vertical="center"/>
    </xf>
    <xf numFmtId="0" fontId="27" fillId="0" borderId="40" xfId="0" applyFont="1" applyFill="1" applyBorder="1" applyAlignment="1">
      <alignment horizontal="distributed" vertical="center"/>
    </xf>
    <xf numFmtId="183" fontId="27" fillId="0" borderId="40" xfId="0" applyNumberFormat="1" applyFont="1" applyFill="1" applyBorder="1" applyAlignment="1">
      <alignment vertical="center"/>
    </xf>
    <xf numFmtId="201" fontId="28" fillId="0" borderId="63" xfId="0" applyNumberFormat="1" applyFont="1" applyFill="1" applyBorder="1" applyAlignment="1">
      <alignment horizontal="center" vertical="center"/>
    </xf>
    <xf numFmtId="201" fontId="27" fillId="0" borderId="28" xfId="0" applyNumberFormat="1" applyFont="1" applyFill="1" applyBorder="1" applyAlignment="1">
      <alignment horizontal="center" vertical="center"/>
    </xf>
    <xf numFmtId="183" fontId="27" fillId="0" borderId="15" xfId="0" applyNumberFormat="1" applyFont="1" applyFill="1" applyBorder="1" applyAlignment="1">
      <alignment horizontal="right" vertical="center"/>
    </xf>
    <xf numFmtId="183" fontId="19" fillId="0" borderId="79" xfId="0" applyNumberFormat="1" applyFont="1" applyFill="1" applyBorder="1" applyAlignment="1">
      <alignment horizontal="right" vertical="center"/>
    </xf>
    <xf numFmtId="183" fontId="19" fillId="0" borderId="68" xfId="0" applyNumberFormat="1" applyFont="1" applyFill="1" applyBorder="1" applyAlignment="1">
      <alignment horizontal="right" vertical="center"/>
    </xf>
    <xf numFmtId="183" fontId="19" fillId="0" borderId="79" xfId="0" applyNumberFormat="1" applyFont="1" applyFill="1" applyBorder="1" applyAlignment="1">
      <alignment vertical="center"/>
    </xf>
    <xf numFmtId="183" fontId="19" fillId="0" borderId="39" xfId="0" applyNumberFormat="1" applyFont="1" applyFill="1" applyBorder="1" applyAlignment="1">
      <alignment vertical="center"/>
    </xf>
    <xf numFmtId="183" fontId="19" fillId="0" borderId="81" xfId="0" applyNumberFormat="1" applyFont="1" applyFill="1" applyBorder="1" applyAlignment="1">
      <alignment vertical="center"/>
    </xf>
    <xf numFmtId="185" fontId="27" fillId="0" borderId="15" xfId="33" applyNumberFormat="1" applyFont="1" applyFill="1" applyBorder="1" applyAlignment="1" applyProtection="1">
      <alignment vertical="center"/>
    </xf>
    <xf numFmtId="0" fontId="27" fillId="0" borderId="83" xfId="0" applyFont="1" applyFill="1" applyBorder="1" applyAlignment="1">
      <alignment horizontal="center" vertical="center"/>
    </xf>
    <xf numFmtId="185" fontId="27" fillId="0" borderId="15" xfId="33" applyNumberFormat="1" applyFont="1" applyFill="1" applyBorder="1" applyAlignment="1" applyProtection="1">
      <alignment horizontal="right" vertical="center"/>
    </xf>
    <xf numFmtId="183" fontId="19" fillId="0" borderId="16" xfId="0" applyNumberFormat="1" applyFont="1" applyFill="1" applyBorder="1" applyAlignment="1">
      <alignment horizontal="right" vertical="center"/>
    </xf>
    <xf numFmtId="183" fontId="19" fillId="0" borderId="69" xfId="0" applyNumberFormat="1" applyFont="1" applyFill="1" applyBorder="1" applyAlignment="1">
      <alignment horizontal="right" vertical="center"/>
    </xf>
    <xf numFmtId="184" fontId="19" fillId="0" borderId="97" xfId="0" applyNumberFormat="1" applyFont="1" applyFill="1" applyBorder="1" applyAlignment="1">
      <alignment horizontal="right" vertical="center"/>
    </xf>
    <xf numFmtId="184" fontId="19" fillId="0" borderId="98" xfId="0" applyNumberFormat="1" applyFont="1" applyFill="1" applyBorder="1" applyAlignment="1">
      <alignment horizontal="right" vertical="center"/>
    </xf>
    <xf numFmtId="204" fontId="0" fillId="0" borderId="91" xfId="0" applyNumberFormat="1" applyFont="1" applyFill="1" applyBorder="1" applyAlignment="1">
      <alignment horizontal="right" vertical="center"/>
    </xf>
    <xf numFmtId="184" fontId="0" fillId="0" borderId="91" xfId="0" applyNumberFormat="1" applyFont="1" applyFill="1" applyBorder="1" applyAlignment="1">
      <alignment horizontal="right" vertical="center"/>
    </xf>
    <xf numFmtId="0" fontId="27" fillId="0" borderId="0" xfId="0" applyFont="1" applyFill="1" applyBorder="1" applyAlignment="1">
      <alignment horizontal="left" vertical="center"/>
    </xf>
    <xf numFmtId="183" fontId="27" fillId="0" borderId="0" xfId="0" applyNumberFormat="1" applyFont="1" applyFill="1" applyBorder="1" applyAlignment="1">
      <alignment horizontal="right" vertical="center"/>
    </xf>
    <xf numFmtId="185" fontId="27" fillId="0" borderId="0" xfId="33" applyNumberFormat="1" applyFont="1" applyFill="1" applyBorder="1" applyAlignment="1" applyProtection="1">
      <alignment horizontal="right" vertical="center"/>
    </xf>
    <xf numFmtId="0" fontId="27" fillId="0" borderId="92" xfId="0" applyFont="1" applyFill="1" applyBorder="1" applyAlignment="1">
      <alignment horizontal="distributed" vertical="center" shrinkToFit="1"/>
    </xf>
    <xf numFmtId="0" fontId="27" fillId="0" borderId="44" xfId="0" applyFont="1" applyFill="1" applyBorder="1" applyAlignment="1">
      <alignment horizontal="distributed" vertical="center"/>
    </xf>
    <xf numFmtId="0" fontId="27" fillId="0" borderId="93" xfId="0" applyFont="1" applyFill="1" applyBorder="1" applyAlignment="1">
      <alignment horizontal="distributed" vertical="center"/>
    </xf>
    <xf numFmtId="0" fontId="27" fillId="0" borderId="47" xfId="0" applyFont="1" applyFill="1" applyBorder="1" applyAlignment="1">
      <alignment horizontal="distributed" vertical="center"/>
    </xf>
    <xf numFmtId="0" fontId="27" fillId="0" borderId="94" xfId="0" applyFont="1" applyFill="1" applyBorder="1" applyAlignment="1">
      <alignment horizontal="distributed" vertical="center"/>
    </xf>
    <xf numFmtId="185" fontId="27" fillId="0" borderId="0" xfId="33" applyNumberFormat="1" applyFont="1" applyFill="1" applyBorder="1" applyAlignment="1" applyProtection="1">
      <alignment vertical="center"/>
    </xf>
    <xf numFmtId="185" fontId="27" fillId="0" borderId="10" xfId="33" applyNumberFormat="1" applyFont="1" applyFill="1" applyBorder="1" applyAlignment="1" applyProtection="1">
      <alignment vertical="center"/>
    </xf>
    <xf numFmtId="206" fontId="0" fillId="0" borderId="91" xfId="0" applyNumberFormat="1" applyFont="1" applyFill="1" applyBorder="1" applyAlignment="1">
      <alignment horizontal="right" vertical="center"/>
    </xf>
    <xf numFmtId="185" fontId="27" fillId="0" borderId="10" xfId="33" applyNumberFormat="1" applyFont="1" applyFill="1" applyBorder="1" applyAlignment="1" applyProtection="1">
      <alignment horizontal="right" vertical="center"/>
    </xf>
    <xf numFmtId="0" fontId="27" fillId="0" borderId="34" xfId="0" applyFont="1" applyFill="1" applyBorder="1" applyAlignment="1">
      <alignment horizontal="right" vertical="center" shrinkToFit="1"/>
    </xf>
    <xf numFmtId="194" fontId="27" fillId="0" borderId="91" xfId="0" applyNumberFormat="1" applyFont="1" applyFill="1" applyBorder="1" applyAlignment="1">
      <alignment horizontal="right" vertical="center"/>
    </xf>
    <xf numFmtId="185" fontId="19" fillId="0" borderId="91" xfId="0" applyNumberFormat="1" applyFont="1" applyFill="1" applyBorder="1" applyAlignment="1">
      <alignment horizontal="right" vertical="center"/>
    </xf>
    <xf numFmtId="185" fontId="19" fillId="0" borderId="99" xfId="0" applyNumberFormat="1" applyFont="1" applyFill="1" applyBorder="1" applyAlignment="1">
      <alignment horizontal="right" vertical="center"/>
    </xf>
    <xf numFmtId="49" fontId="27" fillId="0" borderId="75" xfId="0" applyNumberFormat="1" applyFont="1" applyFill="1" applyBorder="1" applyAlignment="1">
      <alignment horizontal="distributed" vertical="center" shrinkToFit="1"/>
    </xf>
    <xf numFmtId="49" fontId="27" fillId="0" borderId="97" xfId="0" applyNumberFormat="1" applyFont="1" applyFill="1" applyBorder="1" applyAlignment="1">
      <alignment horizontal="distributed" vertical="center" shrinkToFit="1"/>
    </xf>
    <xf numFmtId="194" fontId="27" fillId="0" borderId="102" xfId="0" applyNumberFormat="1" applyFont="1" applyFill="1" applyBorder="1" applyAlignment="1">
      <alignment horizontal="right" vertical="center"/>
    </xf>
    <xf numFmtId="0" fontId="27" fillId="0" borderId="100" xfId="0" applyFont="1" applyFill="1" applyBorder="1" applyAlignment="1">
      <alignment horizontal="distributed" vertical="center"/>
    </xf>
    <xf numFmtId="0" fontId="27" fillId="0" borderId="101" xfId="0" applyFont="1" applyFill="1" applyBorder="1" applyAlignment="1">
      <alignment horizontal="distributed" vertical="center"/>
    </xf>
    <xf numFmtId="183" fontId="19" fillId="0" borderId="69" xfId="0" applyNumberFormat="1" applyFont="1" applyFill="1" applyBorder="1" applyAlignment="1">
      <alignment vertical="center"/>
    </xf>
    <xf numFmtId="183" fontId="27" fillId="0" borderId="49" xfId="0" applyNumberFormat="1" applyFont="1" applyFill="1" applyBorder="1" applyAlignment="1">
      <alignment horizontal="distributed" vertical="center"/>
    </xf>
    <xf numFmtId="183" fontId="27" fillId="0" borderId="14" xfId="0" applyNumberFormat="1" applyFont="1" applyFill="1" applyBorder="1" applyAlignment="1">
      <alignment horizontal="right" vertical="center"/>
    </xf>
    <xf numFmtId="183" fontId="27" fillId="0" borderId="16" xfId="0" applyNumberFormat="1" applyFont="1" applyFill="1" applyBorder="1" applyAlignment="1">
      <alignment vertical="center"/>
    </xf>
    <xf numFmtId="201" fontId="27" fillId="0" borderId="56" xfId="0" applyNumberFormat="1" applyFont="1" applyFill="1" applyBorder="1" applyAlignment="1">
      <alignment horizontal="center" vertical="center"/>
    </xf>
    <xf numFmtId="201" fontId="28" fillId="0" borderId="103" xfId="0" applyNumberFormat="1" applyFont="1" applyFill="1" applyBorder="1" applyAlignment="1">
      <alignment horizontal="center" vertical="center"/>
    </xf>
    <xf numFmtId="183" fontId="27" fillId="0" borderId="80" xfId="0" applyNumberFormat="1" applyFont="1" applyFill="1" applyBorder="1" applyAlignment="1">
      <alignment horizontal="distributed" vertical="center"/>
    </xf>
    <xf numFmtId="183" fontId="27" fillId="0" borderId="174" xfId="0" applyNumberFormat="1" applyFont="1" applyFill="1" applyBorder="1" applyAlignment="1">
      <alignment horizontal="right" vertical="center"/>
    </xf>
    <xf numFmtId="183" fontId="27" fillId="0" borderId="175" xfId="0" applyNumberFormat="1" applyFont="1" applyFill="1" applyBorder="1" applyAlignment="1">
      <alignment horizontal="right" vertical="center"/>
    </xf>
    <xf numFmtId="183" fontId="19" fillId="0" borderId="57" xfId="0" applyNumberFormat="1" applyFont="1" applyFill="1" applyBorder="1" applyAlignment="1">
      <alignment vertical="center"/>
    </xf>
    <xf numFmtId="183" fontId="19" fillId="0" borderId="70" xfId="0" applyNumberFormat="1" applyFont="1" applyFill="1" applyBorder="1" applyAlignment="1">
      <alignment vertical="center"/>
    </xf>
    <xf numFmtId="183" fontId="27" fillId="0" borderId="176" xfId="0" applyNumberFormat="1" applyFont="1" applyFill="1" applyBorder="1" applyAlignment="1">
      <alignment vertical="center"/>
    </xf>
    <xf numFmtId="183" fontId="27" fillId="0" borderId="175" xfId="0" applyNumberFormat="1" applyFont="1" applyFill="1" applyBorder="1" applyAlignment="1">
      <alignment vertical="center"/>
    </xf>
    <xf numFmtId="183" fontId="27" fillId="0" borderId="83" xfId="0" applyNumberFormat="1" applyFont="1" applyFill="1" applyBorder="1" applyAlignment="1">
      <alignment horizontal="center" vertical="center"/>
    </xf>
    <xf numFmtId="183" fontId="27" fillId="0" borderId="66" xfId="0" applyNumberFormat="1" applyFont="1" applyFill="1" applyBorder="1" applyAlignment="1">
      <alignment horizontal="distributed" vertical="center"/>
    </xf>
    <xf numFmtId="183" fontId="27" fillId="0" borderId="24" xfId="0" applyNumberFormat="1" applyFont="1" applyFill="1" applyBorder="1" applyAlignment="1">
      <alignment horizontal="right" vertical="center"/>
    </xf>
    <xf numFmtId="183" fontId="19" fillId="0" borderId="68" xfId="0" applyNumberFormat="1" applyFont="1" applyFill="1" applyBorder="1" applyAlignment="1">
      <alignment vertical="center"/>
    </xf>
    <xf numFmtId="183" fontId="27" fillId="0" borderId="0" xfId="0" applyNumberFormat="1" applyFont="1" applyFill="1" applyBorder="1" applyAlignment="1">
      <alignment horizontal="left" vertical="center"/>
    </xf>
    <xf numFmtId="183" fontId="33" fillId="0" borderId="0" xfId="0" applyNumberFormat="1" applyFont="1" applyFill="1" applyBorder="1" applyAlignment="1">
      <alignment horizontal="left" vertical="top" wrapText="1"/>
    </xf>
    <xf numFmtId="0" fontId="31" fillId="0" borderId="11" xfId="0" applyFont="1" applyFill="1" applyBorder="1" applyAlignment="1">
      <alignment horizontal="center" vertical="center" wrapText="1"/>
    </xf>
    <xf numFmtId="0" fontId="27" fillId="0" borderId="0" xfId="0" applyFont="1" applyFill="1" applyBorder="1" applyAlignment="1">
      <alignment horizontal="right" vertical="center"/>
    </xf>
    <xf numFmtId="186" fontId="27" fillId="0" borderId="15" xfId="0" applyNumberFormat="1" applyFont="1" applyFill="1" applyBorder="1" applyAlignment="1">
      <alignment vertical="center"/>
    </xf>
    <xf numFmtId="186" fontId="27" fillId="0" borderId="62" xfId="0" applyNumberFormat="1" applyFont="1" applyFill="1" applyBorder="1" applyAlignment="1">
      <alignment vertical="center"/>
    </xf>
    <xf numFmtId="0" fontId="31" fillId="0" borderId="64"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27" fillId="0" borderId="39" xfId="0" applyFont="1" applyFill="1" applyBorder="1" applyAlignment="1">
      <alignment horizontal="distributed" vertical="center" justifyLastLine="1"/>
    </xf>
    <xf numFmtId="0" fontId="27" fillId="0" borderId="12" xfId="0" applyFont="1" applyFill="1" applyBorder="1" applyAlignment="1">
      <alignment horizontal="distributed" vertical="center" justifyLastLine="1"/>
    </xf>
    <xf numFmtId="0" fontId="27" fillId="0" borderId="111" xfId="0" applyFont="1" applyFill="1" applyBorder="1" applyAlignment="1">
      <alignment horizontal="distributed" vertical="center" wrapText="1"/>
    </xf>
    <xf numFmtId="0" fontId="27" fillId="0" borderId="92" xfId="0" applyFont="1" applyFill="1" applyBorder="1" applyAlignment="1">
      <alignment horizontal="distributed" vertical="center" wrapText="1"/>
    </xf>
    <xf numFmtId="0" fontId="27" fillId="0" borderId="112" xfId="0" applyFont="1" applyFill="1" applyBorder="1" applyAlignment="1">
      <alignment horizontal="distributed" vertical="center" wrapText="1"/>
    </xf>
    <xf numFmtId="0" fontId="27" fillId="0" borderId="113" xfId="0" applyFont="1" applyFill="1" applyBorder="1" applyAlignment="1">
      <alignment horizontal="distributed" vertical="center" wrapText="1"/>
    </xf>
    <xf numFmtId="0" fontId="27" fillId="0" borderId="114" xfId="0" applyFont="1" applyFill="1" applyBorder="1" applyAlignment="1">
      <alignment horizontal="center" vertical="center" shrinkToFit="1"/>
    </xf>
    <xf numFmtId="186" fontId="27" fillId="0" borderId="16" xfId="0" applyNumberFormat="1" applyFont="1" applyFill="1" applyBorder="1" applyAlignment="1">
      <alignment vertical="center"/>
    </xf>
    <xf numFmtId="186" fontId="27" fillId="0" borderId="40" xfId="0" applyNumberFormat="1" applyFont="1" applyFill="1" applyBorder="1" applyAlignment="1">
      <alignment vertical="center"/>
    </xf>
    <xf numFmtId="186" fontId="27" fillId="0" borderId="14" xfId="0" applyNumberFormat="1" applyFont="1" applyFill="1" applyBorder="1" applyAlignment="1">
      <alignment vertical="center"/>
    </xf>
    <xf numFmtId="186" fontId="19" fillId="0" borderId="87" xfId="0" applyNumberFormat="1" applyFont="1" applyFill="1" applyBorder="1" applyAlignment="1">
      <alignment vertical="center"/>
    </xf>
    <xf numFmtId="186" fontId="19" fillId="0" borderId="84" xfId="0" applyNumberFormat="1" applyFont="1" applyFill="1" applyBorder="1" applyAlignment="1">
      <alignment vertical="center"/>
    </xf>
    <xf numFmtId="186" fontId="19" fillId="0" borderId="55" xfId="0" applyNumberFormat="1" applyFont="1" applyFill="1" applyBorder="1" applyAlignment="1">
      <alignment vertical="center"/>
    </xf>
    <xf numFmtId="186" fontId="19" fillId="0" borderId="104" xfId="0" applyNumberFormat="1" applyFont="1" applyFill="1" applyBorder="1" applyAlignment="1">
      <alignment vertical="center"/>
    </xf>
    <xf numFmtId="186" fontId="19" fillId="0" borderId="95" xfId="0" applyNumberFormat="1" applyFont="1" applyFill="1" applyBorder="1" applyAlignment="1">
      <alignment vertical="center"/>
    </xf>
    <xf numFmtId="186" fontId="27" fillId="0" borderId="69" xfId="0" applyNumberFormat="1" applyFont="1" applyFill="1" applyBorder="1" applyAlignment="1">
      <alignment vertical="center"/>
    </xf>
    <xf numFmtId="186" fontId="27" fillId="0" borderId="96" xfId="0" applyNumberFormat="1" applyFont="1" applyFill="1" applyBorder="1" applyAlignment="1">
      <alignment vertical="center"/>
    </xf>
    <xf numFmtId="0" fontId="28" fillId="0" borderId="56" xfId="0" applyFont="1" applyFill="1" applyBorder="1" applyAlignment="1">
      <alignment horizontal="center" vertical="center"/>
    </xf>
    <xf numFmtId="0" fontId="28" fillId="0" borderId="105" xfId="0" applyFont="1" applyFill="1" applyBorder="1" applyAlignment="1">
      <alignment horizontal="center" vertical="center"/>
    </xf>
    <xf numFmtId="0" fontId="27" fillId="0" borderId="11" xfId="0" applyFont="1" applyFill="1" applyBorder="1" applyAlignment="1">
      <alignment horizontal="center" vertical="center"/>
    </xf>
    <xf numFmtId="183" fontId="28" fillId="0" borderId="0" xfId="0" applyNumberFormat="1" applyFont="1" applyFill="1" applyBorder="1" applyAlignment="1">
      <alignment horizontal="right" vertical="center"/>
    </xf>
    <xf numFmtId="183" fontId="28" fillId="0" borderId="20" xfId="0" applyNumberFormat="1" applyFont="1" applyFill="1" applyBorder="1" applyAlignment="1">
      <alignment horizontal="right" vertical="center"/>
    </xf>
    <xf numFmtId="183" fontId="28" fillId="0" borderId="38" xfId="0" applyNumberFormat="1" applyFont="1" applyFill="1" applyBorder="1" applyAlignment="1">
      <alignment horizontal="right" vertical="center"/>
    </xf>
    <xf numFmtId="183" fontId="28" fillId="0" borderId="41" xfId="0" applyNumberFormat="1" applyFont="1" applyFill="1" applyBorder="1" applyAlignment="1">
      <alignment horizontal="right" vertical="center"/>
    </xf>
    <xf numFmtId="0" fontId="27" fillId="0" borderId="106" xfId="0" applyFont="1" applyFill="1" applyBorder="1" applyAlignment="1">
      <alignment horizontal="distributed" vertical="center" wrapText="1"/>
    </xf>
    <xf numFmtId="0" fontId="27" fillId="0" borderId="107" xfId="0" applyFont="1" applyFill="1" applyBorder="1" applyAlignment="1">
      <alignment horizontal="distributed" vertical="center" wrapText="1"/>
    </xf>
    <xf numFmtId="183" fontId="27" fillId="0" borderId="20" xfId="0" applyNumberFormat="1" applyFont="1" applyFill="1" applyBorder="1" applyAlignment="1">
      <alignment horizontal="right" vertical="center"/>
    </xf>
    <xf numFmtId="0" fontId="27" fillId="0" borderId="116" xfId="0" applyFont="1" applyFill="1" applyBorder="1" applyAlignment="1">
      <alignment horizontal="center" vertical="center"/>
    </xf>
    <xf numFmtId="0" fontId="27" fillId="0" borderId="117" xfId="0" applyFont="1" applyFill="1" applyBorder="1" applyAlignment="1">
      <alignment horizontal="center" vertical="center"/>
    </xf>
    <xf numFmtId="0" fontId="27" fillId="0" borderId="118" xfId="0" applyFont="1" applyFill="1" applyBorder="1" applyAlignment="1">
      <alignment horizontal="center" vertical="center"/>
    </xf>
    <xf numFmtId="0" fontId="27" fillId="0" borderId="119" xfId="0" applyFont="1" applyFill="1" applyBorder="1" applyAlignment="1">
      <alignment horizontal="center" vertical="center"/>
    </xf>
    <xf numFmtId="0" fontId="27" fillId="0" borderId="120" xfId="0" applyFont="1" applyFill="1" applyBorder="1" applyAlignment="1">
      <alignment horizontal="center" vertical="center"/>
    </xf>
    <xf numFmtId="0" fontId="27" fillId="0" borderId="121"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123"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115"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108" xfId="0" applyFont="1" applyFill="1" applyBorder="1" applyAlignment="1">
      <alignment horizontal="distributed" vertical="center" wrapText="1"/>
    </xf>
    <xf numFmtId="0" fontId="27" fillId="0" borderId="109" xfId="0" applyFont="1" applyFill="1" applyBorder="1" applyAlignment="1">
      <alignment horizontal="distributed" vertical="center" wrapText="1"/>
    </xf>
    <xf numFmtId="0" fontId="27" fillId="0" borderId="110" xfId="0" applyFont="1" applyFill="1" applyBorder="1" applyAlignment="1">
      <alignment horizontal="distributed" vertical="center" wrapText="1"/>
    </xf>
    <xf numFmtId="0" fontId="27" fillId="0" borderId="83" xfId="0" applyFont="1" applyFill="1" applyBorder="1" applyAlignment="1">
      <alignment horizontal="distributed" vertical="center" wrapText="1"/>
    </xf>
    <xf numFmtId="183" fontId="27" fillId="0" borderId="15" xfId="0" applyNumberFormat="1" applyFont="1" applyFill="1" applyBorder="1" applyAlignment="1">
      <alignment horizontal="right" vertical="center" shrinkToFit="1"/>
    </xf>
    <xf numFmtId="183" fontId="27" fillId="0" borderId="62" xfId="0" applyNumberFormat="1" applyFont="1" applyFill="1" applyBorder="1" applyAlignment="1">
      <alignment horizontal="right" vertical="center" shrinkToFit="1"/>
    </xf>
    <xf numFmtId="0" fontId="27" fillId="0" borderId="34" xfId="0" applyFont="1" applyFill="1" applyBorder="1" applyAlignment="1">
      <alignment horizontal="right" vertical="center"/>
    </xf>
    <xf numFmtId="183" fontId="27" fillId="0" borderId="68" xfId="0" applyNumberFormat="1" applyFont="1" applyFill="1" applyBorder="1" applyAlignment="1">
      <alignment horizontal="right" vertical="center" shrinkToFit="1"/>
    </xf>
    <xf numFmtId="183" fontId="28" fillId="0" borderId="10" xfId="0" applyNumberFormat="1" applyFont="1" applyFill="1" applyBorder="1" applyAlignment="1">
      <alignment vertical="center"/>
    </xf>
    <xf numFmtId="183" fontId="28" fillId="0" borderId="70" xfId="0" applyNumberFormat="1" applyFont="1" applyFill="1" applyBorder="1" applyAlignment="1">
      <alignment vertical="center"/>
    </xf>
    <xf numFmtId="183" fontId="27" fillId="0" borderId="69" xfId="0" applyNumberFormat="1" applyFont="1" applyFill="1" applyBorder="1" applyAlignment="1">
      <alignment vertical="center"/>
    </xf>
    <xf numFmtId="0" fontId="27" fillId="0" borderId="0" xfId="0" applyFont="1" applyFill="1" applyBorder="1" applyAlignment="1">
      <alignment vertical="center" wrapText="1"/>
    </xf>
    <xf numFmtId="0" fontId="27" fillId="0" borderId="126"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2" xfId="0" applyFont="1" applyFill="1" applyBorder="1" applyAlignment="1">
      <alignment horizontal="center" vertical="center"/>
    </xf>
    <xf numFmtId="0" fontId="27" fillId="0" borderId="28" xfId="0" applyFont="1" applyFill="1" applyBorder="1" applyAlignment="1">
      <alignment horizontal="center" vertical="center"/>
    </xf>
    <xf numFmtId="204" fontId="0" fillId="0" borderId="39" xfId="0" applyNumberFormat="1" applyFont="1" applyFill="1" applyBorder="1" applyAlignment="1">
      <alignment vertical="center"/>
    </xf>
    <xf numFmtId="204" fontId="0" fillId="0" borderId="24" xfId="0" applyNumberFormat="1" applyFont="1" applyFill="1" applyBorder="1" applyAlignment="1">
      <alignment vertical="center"/>
    </xf>
    <xf numFmtId="204" fontId="0" fillId="0" borderId="15" xfId="0" applyNumberFormat="1" applyFont="1" applyFill="1" applyBorder="1" applyAlignment="1">
      <alignment vertical="center"/>
    </xf>
    <xf numFmtId="0" fontId="27" fillId="0" borderId="0" xfId="0" applyFont="1" applyFill="1" applyBorder="1" applyAlignment="1">
      <alignment horizontal="distributed" vertical="center"/>
    </xf>
    <xf numFmtId="0" fontId="0" fillId="0" borderId="0" xfId="0" applyFill="1" applyAlignment="1">
      <alignment horizontal="distributed" vertical="center"/>
    </xf>
    <xf numFmtId="0" fontId="0" fillId="0" borderId="16" xfId="0" applyFill="1" applyBorder="1" applyAlignment="1">
      <alignment horizontal="distributed" vertical="center"/>
    </xf>
    <xf numFmtId="0" fontId="0" fillId="0" borderId="200" xfId="0" applyFont="1" applyFill="1" applyBorder="1" applyAlignment="1">
      <alignment horizontal="distributed" vertical="center"/>
    </xf>
    <xf numFmtId="0" fontId="0" fillId="0" borderId="153" xfId="0" applyFont="1" applyFill="1" applyBorder="1" applyAlignment="1">
      <alignment horizontal="distributed" vertical="center"/>
    </xf>
    <xf numFmtId="0" fontId="0" fillId="0" borderId="201" xfId="0" applyFont="1" applyFill="1" applyBorder="1" applyAlignment="1">
      <alignment horizontal="distributed" vertical="center"/>
    </xf>
    <xf numFmtId="0" fontId="29" fillId="0" borderId="198" xfId="0" applyFont="1" applyFill="1" applyBorder="1" applyAlignment="1">
      <alignment horizontal="center" vertical="center" wrapText="1"/>
    </xf>
    <xf numFmtId="0" fontId="29" fillId="0" borderId="51" xfId="0" applyFont="1" applyFill="1" applyBorder="1" applyAlignment="1">
      <alignment horizontal="center" vertical="center"/>
    </xf>
    <xf numFmtId="0" fontId="29" fillId="0" borderId="199" xfId="0" applyFont="1" applyFill="1" applyBorder="1" applyAlignment="1">
      <alignment horizontal="center" vertical="center"/>
    </xf>
    <xf numFmtId="204" fontId="0" fillId="0" borderId="205" xfId="0" applyNumberFormat="1" applyFont="1" applyFill="1" applyBorder="1" applyAlignment="1">
      <alignment vertical="center"/>
    </xf>
    <xf numFmtId="0" fontId="27" fillId="0" borderId="124"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125" xfId="0" applyFont="1" applyFill="1" applyBorder="1" applyAlignment="1">
      <alignment horizontal="center" vertical="center"/>
    </xf>
    <xf numFmtId="184" fontId="0" fillId="0" borderId="40" xfId="0" applyNumberFormat="1" applyFont="1" applyFill="1" applyBorder="1" applyAlignment="1">
      <alignment vertical="center"/>
    </xf>
    <xf numFmtId="183" fontId="0" fillId="0" borderId="0" xfId="0" applyNumberFormat="1" applyFont="1" applyFill="1" applyBorder="1" applyAlignment="1">
      <alignment vertical="center"/>
    </xf>
    <xf numFmtId="0" fontId="27" fillId="0" borderId="15" xfId="0" applyFont="1" applyFill="1" applyBorder="1" applyAlignment="1">
      <alignment horizontal="distributed" vertical="center"/>
    </xf>
    <xf numFmtId="0" fontId="0" fillId="0" borderId="15" xfId="0" applyFill="1" applyBorder="1" applyAlignment="1">
      <alignment horizontal="distributed" vertical="center"/>
    </xf>
    <xf numFmtId="0" fontId="0" fillId="0" borderId="79" xfId="0" applyFill="1" applyBorder="1" applyAlignment="1">
      <alignment horizontal="distributed" vertical="center"/>
    </xf>
    <xf numFmtId="183" fontId="19" fillId="0" borderId="206" xfId="0" applyNumberFormat="1" applyFont="1" applyFill="1" applyBorder="1" applyAlignment="1">
      <alignment vertical="center"/>
    </xf>
    <xf numFmtId="183" fontId="19" fillId="0" borderId="202" xfId="0" applyNumberFormat="1" applyFont="1" applyFill="1" applyBorder="1" applyAlignment="1">
      <alignment vertical="center"/>
    </xf>
    <xf numFmtId="204" fontId="0" fillId="0" borderId="0" xfId="0" applyNumberFormat="1" applyFont="1" applyFill="1" applyBorder="1" applyAlignment="1">
      <alignment vertical="center"/>
    </xf>
    <xf numFmtId="184" fontId="0" fillId="0" borderId="203" xfId="0" applyNumberFormat="1" applyFont="1" applyFill="1" applyBorder="1" applyAlignment="1">
      <alignment vertical="center"/>
    </xf>
    <xf numFmtId="184" fontId="0" fillId="0" borderId="204" xfId="0" applyNumberFormat="1" applyFont="1" applyFill="1" applyBorder="1" applyAlignment="1">
      <alignment vertical="center"/>
    </xf>
    <xf numFmtId="0" fontId="27" fillId="0" borderId="127" xfId="0" applyFont="1" applyFill="1" applyBorder="1" applyAlignment="1">
      <alignment horizontal="center" vertical="center"/>
    </xf>
    <xf numFmtId="0" fontId="27" fillId="0" borderId="128" xfId="0" applyFont="1" applyFill="1" applyBorder="1" applyAlignment="1">
      <alignment horizontal="center" vertical="center"/>
    </xf>
    <xf numFmtId="0" fontId="28" fillId="0" borderId="63" xfId="0" applyFont="1" applyFill="1" applyBorder="1" applyAlignment="1">
      <alignment horizontal="center" vertical="center"/>
    </xf>
    <xf numFmtId="185" fontId="27" fillId="0" borderId="39" xfId="0" applyNumberFormat="1" applyFont="1" applyFill="1" applyBorder="1" applyAlignment="1">
      <alignment vertical="center"/>
    </xf>
    <xf numFmtId="185" fontId="27" fillId="0" borderId="24" xfId="0" applyNumberFormat="1" applyFont="1" applyFill="1" applyBorder="1" applyAlignment="1">
      <alignment vertical="center"/>
    </xf>
    <xf numFmtId="185" fontId="27" fillId="0" borderId="15" xfId="0" applyNumberFormat="1" applyFont="1" applyFill="1" applyBorder="1" applyAlignment="1">
      <alignment vertical="center"/>
    </xf>
    <xf numFmtId="185" fontId="19" fillId="0" borderId="79" xfId="0" applyNumberFormat="1" applyFont="1" applyFill="1" applyBorder="1" applyAlignment="1">
      <alignment vertical="center"/>
    </xf>
    <xf numFmtId="185" fontId="19" fillId="0" borderId="39" xfId="0" applyNumberFormat="1" applyFont="1" applyFill="1" applyBorder="1" applyAlignment="1">
      <alignment vertical="center"/>
    </xf>
    <xf numFmtId="185" fontId="19" fillId="0" borderId="45" xfId="0" applyNumberFormat="1" applyFont="1" applyFill="1" applyBorder="1" applyAlignment="1">
      <alignment vertical="center"/>
    </xf>
    <xf numFmtId="185" fontId="27" fillId="0" borderId="129" xfId="0" applyNumberFormat="1" applyFont="1" applyFill="1" applyBorder="1" applyAlignment="1">
      <alignment vertical="center"/>
    </xf>
    <xf numFmtId="185" fontId="27" fillId="0" borderId="25" xfId="0" applyNumberFormat="1" applyFont="1" applyFill="1" applyBorder="1" applyAlignment="1">
      <alignment vertical="center"/>
    </xf>
    <xf numFmtId="185" fontId="19" fillId="0" borderId="57" xfId="0" applyNumberFormat="1" applyFont="1" applyFill="1" applyBorder="1" applyAlignment="1">
      <alignment vertical="center"/>
    </xf>
    <xf numFmtId="185" fontId="19" fillId="0" borderId="129" xfId="0" applyNumberFormat="1" applyFont="1" applyFill="1" applyBorder="1" applyAlignment="1">
      <alignment vertical="center"/>
    </xf>
    <xf numFmtId="185" fontId="19" fillId="0" borderId="130" xfId="0" applyNumberFormat="1" applyFont="1" applyFill="1" applyBorder="1" applyAlignment="1">
      <alignment vertical="center"/>
    </xf>
    <xf numFmtId="183" fontId="27" fillId="0" borderId="10" xfId="0" applyNumberFormat="1" applyFont="1" applyFill="1" applyBorder="1" applyAlignment="1">
      <alignment vertical="center"/>
    </xf>
    <xf numFmtId="0" fontId="27" fillId="0" borderId="18" xfId="0" applyFont="1" applyFill="1" applyBorder="1" applyAlignment="1">
      <alignment horizontal="distributed" vertical="center"/>
    </xf>
    <xf numFmtId="0" fontId="27" fillId="0" borderId="90" xfId="0" applyFont="1" applyFill="1" applyBorder="1" applyAlignment="1">
      <alignment horizontal="distributed" vertical="center"/>
    </xf>
    <xf numFmtId="0" fontId="27" fillId="0" borderId="32" xfId="0" applyFont="1" applyFill="1" applyBorder="1" applyAlignment="1">
      <alignment horizontal="center" vertical="center"/>
    </xf>
    <xf numFmtId="0" fontId="28" fillId="0" borderId="82" xfId="0" applyFont="1" applyFill="1" applyBorder="1" applyAlignment="1">
      <alignment horizontal="center" vertical="center"/>
    </xf>
    <xf numFmtId="0" fontId="28" fillId="0" borderId="31" xfId="0" applyFont="1" applyFill="1" applyBorder="1" applyAlignment="1">
      <alignment horizontal="center" vertical="center"/>
    </xf>
    <xf numFmtId="0" fontId="27" fillId="0" borderId="80" xfId="0" applyFont="1" applyFill="1" applyBorder="1" applyAlignment="1">
      <alignment horizontal="distributed" vertical="center"/>
    </xf>
    <xf numFmtId="184" fontId="0" fillId="0" borderId="14"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16" xfId="0" applyNumberFormat="1" applyFont="1" applyFill="1" applyBorder="1" applyAlignment="1">
      <alignment horizontal="right" vertical="center"/>
    </xf>
    <xf numFmtId="184" fontId="0" fillId="0" borderId="25" xfId="0" applyNumberFormat="1" applyFont="1" applyFill="1" applyBorder="1" applyAlignment="1">
      <alignment horizontal="right" vertical="center"/>
    </xf>
    <xf numFmtId="184" fontId="0" fillId="0" borderId="10" xfId="0" applyNumberFormat="1" applyFont="1" applyFill="1" applyBorder="1" applyAlignment="1">
      <alignment horizontal="right" vertical="center"/>
    </xf>
    <xf numFmtId="184" fontId="0" fillId="0" borderId="57"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74" xfId="0" applyFont="1" applyFill="1" applyBorder="1" applyAlignment="1">
      <alignment horizontal="center" vertical="center"/>
    </xf>
    <xf numFmtId="184" fontId="0" fillId="0" borderId="146" xfId="0" applyNumberFormat="1" applyFont="1" applyFill="1" applyBorder="1" applyAlignment="1">
      <alignment horizontal="right" vertical="center"/>
    </xf>
    <xf numFmtId="0" fontId="0" fillId="0" borderId="12"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183" fontId="0" fillId="0" borderId="146" xfId="0" applyNumberFormat="1" applyFont="1" applyFill="1" applyBorder="1" applyAlignment="1">
      <alignment horizontal="right" vertical="center"/>
    </xf>
    <xf numFmtId="0" fontId="0" fillId="0" borderId="9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83" xfId="0" applyFont="1" applyFill="1" applyBorder="1" applyAlignment="1">
      <alignment horizontal="center" vertical="center"/>
    </xf>
    <xf numFmtId="201" fontId="0" fillId="0" borderId="106" xfId="0" applyNumberFormat="1" applyFont="1" applyFill="1" applyBorder="1" applyAlignment="1">
      <alignment horizontal="center" vertical="center"/>
    </xf>
    <xf numFmtId="201" fontId="0" fillId="0" borderId="107" xfId="0" applyNumberFormat="1" applyFont="1" applyFill="1" applyBorder="1" applyAlignment="1">
      <alignment horizontal="center" vertical="center"/>
    </xf>
    <xf numFmtId="0" fontId="0" fillId="0" borderId="44" xfId="0" applyFont="1" applyFill="1" applyBorder="1" applyAlignment="1">
      <alignment horizontal="center" vertical="center"/>
    </xf>
    <xf numFmtId="184" fontId="19" fillId="0" borderId="22" xfId="0" applyNumberFormat="1" applyFont="1" applyFill="1" applyBorder="1" applyAlignment="1">
      <alignment horizontal="right" vertical="center"/>
    </xf>
    <xf numFmtId="184" fontId="0" fillId="0" borderId="49" xfId="0" applyNumberFormat="1" applyFont="1" applyFill="1" applyBorder="1" applyAlignment="1">
      <alignment horizontal="center" vertical="center"/>
    </xf>
    <xf numFmtId="183" fontId="19" fillId="0" borderId="0"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5" fontId="0" fillId="0" borderId="14"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88" fontId="0" fillId="0" borderId="49" xfId="0" applyNumberFormat="1" applyFont="1" applyFill="1" applyBorder="1" applyAlignment="1">
      <alignment horizontal="center" vertical="center"/>
    </xf>
    <xf numFmtId="0" fontId="0" fillId="0" borderId="47" xfId="0" applyFont="1" applyFill="1" applyBorder="1" applyAlignment="1">
      <alignment horizontal="center" vertical="center"/>
    </xf>
    <xf numFmtId="0" fontId="0" fillId="0" borderId="57" xfId="0" applyFont="1" applyFill="1" applyBorder="1" applyAlignment="1">
      <alignment horizontal="center" vertical="center"/>
    </xf>
    <xf numFmtId="189" fontId="19" fillId="0" borderId="22" xfId="0" applyNumberFormat="1" applyFont="1" applyFill="1" applyBorder="1" applyAlignment="1">
      <alignment horizontal="right" vertical="center"/>
    </xf>
    <xf numFmtId="189" fontId="19" fillId="0" borderId="61" xfId="0" applyNumberFormat="1" applyFont="1" applyFill="1" applyBorder="1" applyAlignment="1">
      <alignment horizontal="right" vertical="center"/>
    </xf>
    <xf numFmtId="189" fontId="19" fillId="0" borderId="0" xfId="0" applyNumberFormat="1" applyFont="1" applyFill="1" applyBorder="1" applyAlignment="1">
      <alignment horizontal="right" vertical="center"/>
    </xf>
    <xf numFmtId="189" fontId="19" fillId="0" borderId="20" xfId="0" applyNumberFormat="1" applyFont="1" applyFill="1" applyBorder="1" applyAlignment="1">
      <alignment horizontal="right" vertical="center"/>
    </xf>
    <xf numFmtId="184" fontId="19" fillId="0" borderId="0" xfId="0" applyNumberFormat="1" applyFont="1" applyFill="1" applyBorder="1" applyAlignment="1">
      <alignment horizontal="right" vertical="center"/>
    </xf>
    <xf numFmtId="189" fontId="0" fillId="0" borderId="20" xfId="0" applyNumberFormat="1" applyFont="1" applyFill="1" applyBorder="1" applyAlignment="1">
      <alignment horizontal="right" vertical="center"/>
    </xf>
    <xf numFmtId="0" fontId="19" fillId="0" borderId="111" xfId="0" applyFont="1" applyFill="1" applyBorder="1" applyAlignment="1">
      <alignment horizontal="center" vertical="center"/>
    </xf>
    <xf numFmtId="0" fontId="19" fillId="0" borderId="92" xfId="0" applyFont="1" applyFill="1" applyBorder="1" applyAlignment="1">
      <alignment horizontal="center" vertical="center"/>
    </xf>
    <xf numFmtId="0" fontId="19" fillId="0" borderId="112" xfId="0" applyFont="1" applyFill="1" applyBorder="1" applyAlignment="1">
      <alignment horizontal="center" vertical="center"/>
    </xf>
    <xf numFmtId="0" fontId="19" fillId="0" borderId="11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189" fontId="0" fillId="0" borderId="171" xfId="0" applyNumberFormat="1" applyFont="1" applyFill="1" applyBorder="1" applyAlignment="1">
      <alignment horizontal="right" vertical="center"/>
    </xf>
    <xf numFmtId="0" fontId="0" fillId="0" borderId="166" xfId="0" applyFont="1" applyFill="1" applyBorder="1" applyAlignment="1">
      <alignment horizontal="center" vertical="center"/>
    </xf>
    <xf numFmtId="0" fontId="0" fillId="0" borderId="151" xfId="0" applyFont="1" applyFill="1" applyBorder="1" applyAlignment="1">
      <alignment horizontal="center" vertical="center"/>
    </xf>
    <xf numFmtId="184" fontId="19" fillId="0" borderId="69" xfId="0" applyNumberFormat="1" applyFont="1" applyFill="1" applyBorder="1" applyAlignment="1">
      <alignment horizontal="right" vertical="center"/>
    </xf>
    <xf numFmtId="188" fontId="0" fillId="0" borderId="179" xfId="0" applyNumberFormat="1" applyFont="1" applyFill="1" applyBorder="1" applyAlignment="1">
      <alignment horizontal="right" vertical="center"/>
    </xf>
    <xf numFmtId="188" fontId="19" fillId="0" borderId="70" xfId="0" applyNumberFormat="1" applyFont="1" applyFill="1" applyBorder="1" applyAlignment="1">
      <alignment horizontal="right" vertical="center"/>
    </xf>
    <xf numFmtId="0" fontId="0" fillId="0" borderId="167" xfId="0" applyFont="1" applyFill="1" applyBorder="1" applyAlignment="1">
      <alignment horizontal="center" vertical="center"/>
    </xf>
    <xf numFmtId="0" fontId="0" fillId="0" borderId="181" xfId="0" applyFont="1" applyFill="1" applyBorder="1" applyAlignment="1">
      <alignment horizontal="center" vertical="center"/>
    </xf>
    <xf numFmtId="0" fontId="0" fillId="0" borderId="182" xfId="0" applyFont="1" applyFill="1" applyBorder="1" applyAlignment="1">
      <alignment horizontal="center" vertical="center"/>
    </xf>
    <xf numFmtId="188" fontId="0" fillId="0" borderId="180" xfId="0" applyNumberFormat="1" applyFont="1" applyFill="1" applyBorder="1" applyAlignment="1">
      <alignment horizontal="right" vertical="center"/>
    </xf>
    <xf numFmtId="188" fontId="0" fillId="0" borderId="175" xfId="0" applyNumberFormat="1" applyFont="1" applyFill="1" applyBorder="1" applyAlignment="1">
      <alignment horizontal="right" vertical="center"/>
    </xf>
    <xf numFmtId="0" fontId="0" fillId="0" borderId="2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Fill="1" applyBorder="1" applyAlignment="1">
      <alignment horizontal="center" vertical="center"/>
    </xf>
    <xf numFmtId="188" fontId="0" fillId="0" borderId="178" xfId="0" applyNumberFormat="1" applyFont="1" applyFill="1" applyBorder="1" applyAlignment="1">
      <alignment horizontal="right" vertical="center"/>
    </xf>
    <xf numFmtId="188" fontId="19" fillId="0" borderId="0" xfId="0" applyNumberFormat="1" applyFont="1" applyFill="1" applyBorder="1" applyAlignment="1">
      <alignment horizontal="right" vertical="center"/>
    </xf>
    <xf numFmtId="188" fontId="19" fillId="0" borderId="69" xfId="0" applyNumberFormat="1" applyFont="1" applyFill="1" applyBorder="1" applyAlignment="1">
      <alignment horizontal="right" vertical="center"/>
    </xf>
    <xf numFmtId="207" fontId="0" fillId="0" borderId="14" xfId="0" applyNumberFormat="1" applyFont="1" applyFill="1" applyBorder="1" applyAlignment="1">
      <alignment horizontal="right" vertical="center"/>
    </xf>
    <xf numFmtId="207" fontId="0" fillId="0" borderId="0" xfId="0" applyNumberFormat="1" applyFont="1" applyFill="1" applyBorder="1" applyAlignment="1">
      <alignment horizontal="right" vertical="center"/>
    </xf>
    <xf numFmtId="188" fontId="0" fillId="0" borderId="69" xfId="0" applyNumberFormat="1" applyFont="1" applyFill="1" applyBorder="1" applyAlignment="1">
      <alignment horizontal="right" vertical="center"/>
    </xf>
    <xf numFmtId="201" fontId="28" fillId="0" borderId="126" xfId="0" applyNumberFormat="1" applyFont="1" applyFill="1" applyBorder="1" applyAlignment="1">
      <alignment horizontal="center" vertical="center"/>
    </xf>
    <xf numFmtId="201" fontId="28" fillId="0" borderId="128" xfId="0" applyNumberFormat="1" applyFont="1" applyFill="1" applyBorder="1" applyAlignment="1">
      <alignment horizontal="center" vertical="center"/>
    </xf>
    <xf numFmtId="201" fontId="28" fillId="0" borderId="105"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5" xfId="0" applyFont="1" applyFill="1" applyBorder="1" applyAlignment="1">
      <alignment horizontal="center" vertical="center"/>
    </xf>
    <xf numFmtId="201" fontId="27" fillId="0" borderId="128" xfId="0" applyNumberFormat="1" applyFont="1" applyFill="1" applyBorder="1" applyAlignment="1">
      <alignment horizontal="center" vertical="center"/>
    </xf>
    <xf numFmtId="201" fontId="0" fillId="0" borderId="56" xfId="0" applyNumberFormat="1" applyFont="1" applyFill="1" applyBorder="1" applyAlignment="1">
      <alignment horizontal="center" vertical="center"/>
    </xf>
    <xf numFmtId="201" fontId="0" fillId="0" borderId="128" xfId="0" applyNumberFormat="1" applyFont="1" applyFill="1" applyBorder="1" applyAlignment="1">
      <alignment horizontal="center" vertical="center"/>
    </xf>
    <xf numFmtId="201" fontId="0" fillId="0" borderId="123" xfId="0" applyNumberFormat="1" applyFont="1" applyFill="1" applyBorder="1" applyAlignment="1">
      <alignment horizontal="center" vertical="center"/>
    </xf>
    <xf numFmtId="188" fontId="0" fillId="0" borderId="14" xfId="0" applyNumberFormat="1" applyFont="1" applyFill="1" applyBorder="1" applyAlignment="1">
      <alignment horizontal="right" vertical="center"/>
    </xf>
    <xf numFmtId="41" fontId="0" fillId="0" borderId="24"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0" fontId="0" fillId="0" borderId="46" xfId="0" applyFont="1" applyFill="1" applyBorder="1" applyAlignment="1">
      <alignment horizontal="center" vertical="center"/>
    </xf>
    <xf numFmtId="184" fontId="0" fillId="0" borderId="68" xfId="0" applyNumberFormat="1" applyFont="1" applyFill="1" applyBorder="1" applyAlignment="1">
      <alignment horizontal="right" vertical="center"/>
    </xf>
    <xf numFmtId="184" fontId="0" fillId="0" borderId="15" xfId="0" applyNumberFormat="1" applyFont="1" applyFill="1" applyBorder="1" applyAlignment="1">
      <alignment horizontal="right" vertical="center"/>
    </xf>
    <xf numFmtId="184" fontId="19" fillId="0" borderId="68" xfId="0" applyNumberFormat="1" applyFont="1" applyFill="1" applyBorder="1" applyAlignment="1">
      <alignment horizontal="right" vertical="center"/>
    </xf>
    <xf numFmtId="184" fontId="0" fillId="0" borderId="24" xfId="0" applyNumberFormat="1" applyFont="1" applyFill="1" applyBorder="1" applyAlignment="1">
      <alignment horizontal="right" vertical="center"/>
    </xf>
    <xf numFmtId="0" fontId="0" fillId="0" borderId="100" xfId="0" applyFont="1" applyFill="1" applyBorder="1" applyAlignment="1">
      <alignment horizontal="center" vertical="center"/>
    </xf>
    <xf numFmtId="0" fontId="0" fillId="0" borderId="79" xfId="0" applyFont="1" applyFill="1" applyBorder="1" applyAlignment="1">
      <alignment horizontal="center" vertical="center"/>
    </xf>
    <xf numFmtId="0" fontId="27" fillId="0" borderId="133" xfId="0" applyFont="1" applyFill="1" applyBorder="1" applyAlignment="1">
      <alignment horizontal="center" vertical="center"/>
    </xf>
    <xf numFmtId="0" fontId="27" fillId="0" borderId="26" xfId="0" applyFont="1" applyFill="1" applyBorder="1" applyAlignment="1">
      <alignment horizontal="distributed" vertical="center"/>
    </xf>
    <xf numFmtId="0" fontId="27" fillId="0" borderId="23" xfId="0" applyFont="1" applyFill="1" applyBorder="1" applyAlignment="1">
      <alignment horizontal="distributed" vertical="center"/>
    </xf>
    <xf numFmtId="0" fontId="27" fillId="0" borderId="88" xfId="0" applyFont="1" applyFill="1" applyBorder="1" applyAlignment="1">
      <alignment horizontal="distributed" vertical="center"/>
    </xf>
    <xf numFmtId="0" fontId="27" fillId="0" borderId="138" xfId="0" applyFont="1" applyFill="1" applyBorder="1" applyAlignment="1">
      <alignment horizontal="distributed" vertical="center"/>
    </xf>
    <xf numFmtId="0" fontId="27" fillId="0" borderId="42" xfId="0" applyFont="1" applyFill="1" applyBorder="1" applyAlignment="1">
      <alignment horizontal="center" vertical="center"/>
    </xf>
    <xf numFmtId="0" fontId="27" fillId="0" borderId="139"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52" xfId="0" applyFont="1" applyFill="1" applyBorder="1" applyAlignment="1">
      <alignment horizontal="center" vertical="center"/>
    </xf>
    <xf numFmtId="0" fontId="42" fillId="0" borderId="140" xfId="0" applyFont="1" applyFill="1" applyBorder="1" applyAlignment="1">
      <alignment horizontal="center" vertical="center" shrinkToFit="1"/>
    </xf>
    <xf numFmtId="0" fontId="42" fillId="0" borderId="141" xfId="0" applyFont="1" applyFill="1" applyBorder="1" applyAlignment="1">
      <alignment horizontal="center" vertical="center" shrinkToFit="1"/>
    </xf>
    <xf numFmtId="0" fontId="19" fillId="0" borderId="67" xfId="0" applyFont="1" applyFill="1" applyBorder="1" applyAlignment="1">
      <alignment horizontal="center" vertical="center"/>
    </xf>
    <xf numFmtId="0" fontId="19" fillId="0" borderId="71" xfId="0" applyFont="1" applyFill="1" applyBorder="1" applyAlignment="1">
      <alignment horizontal="center" vertical="center"/>
    </xf>
    <xf numFmtId="190" fontId="0" fillId="0" borderId="179" xfId="0" applyNumberFormat="1" applyFill="1" applyBorder="1" applyAlignment="1">
      <alignment horizontal="center" vertical="center"/>
    </xf>
    <xf numFmtId="190" fontId="0" fillId="0" borderId="188" xfId="0" applyNumberFormat="1" applyFont="1" applyFill="1" applyBorder="1" applyAlignment="1">
      <alignment horizontal="center" vertical="center"/>
    </xf>
    <xf numFmtId="190" fontId="0" fillId="0" borderId="69" xfId="0" applyNumberFormat="1" applyFont="1" applyFill="1" applyBorder="1" applyAlignment="1">
      <alignment horizontal="center" vertical="center"/>
    </xf>
    <xf numFmtId="190" fontId="0" fillId="0" borderId="20" xfId="0" applyNumberFormat="1" applyFont="1" applyFill="1" applyBorder="1" applyAlignment="1">
      <alignment horizontal="center" vertical="center"/>
    </xf>
    <xf numFmtId="190" fontId="0" fillId="0" borderId="0" xfId="0" applyNumberFormat="1" applyFont="1" applyFill="1" applyBorder="1" applyAlignment="1">
      <alignment horizontal="center" vertical="center"/>
    </xf>
    <xf numFmtId="0" fontId="0" fillId="0" borderId="133" xfId="0" applyFont="1" applyFill="1" applyBorder="1" applyAlignment="1">
      <alignment horizontal="center" vertical="center" wrapText="1"/>
    </xf>
    <xf numFmtId="0" fontId="0" fillId="0" borderId="183" xfId="0" applyFont="1" applyFill="1" applyBorder="1" applyAlignment="1">
      <alignment horizontal="distributed" vertical="center"/>
    </xf>
    <xf numFmtId="0" fontId="0" fillId="0" borderId="56" xfId="0" applyFont="1" applyFill="1" applyBorder="1" applyAlignment="1">
      <alignment horizontal="distributed" vertical="center" justifyLastLine="1"/>
    </xf>
    <xf numFmtId="0" fontId="0" fillId="0" borderId="128" xfId="0" applyFont="1" applyFill="1" applyBorder="1" applyAlignment="1">
      <alignment horizontal="distributed" vertical="center" justifyLastLine="1"/>
    </xf>
    <xf numFmtId="0" fontId="0" fillId="0" borderId="123" xfId="0" applyFont="1" applyFill="1" applyBorder="1" applyAlignment="1">
      <alignment horizontal="distributed" vertical="center" justifyLastLine="1"/>
    </xf>
    <xf numFmtId="0" fontId="0" fillId="0" borderId="56"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0" xfId="0" applyFill="1" applyAlignment="1">
      <alignment vertical="center" wrapText="1"/>
    </xf>
    <xf numFmtId="0" fontId="0" fillId="0" borderId="0" xfId="0" applyFont="1" applyFill="1" applyAlignment="1">
      <alignment vertical="center" wrapText="1"/>
    </xf>
    <xf numFmtId="0" fontId="28" fillId="0" borderId="0" xfId="0" applyFont="1" applyFill="1" applyBorder="1" applyAlignment="1">
      <alignment horizontal="center" vertical="center"/>
    </xf>
    <xf numFmtId="190" fontId="0" fillId="0" borderId="17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186" xfId="0" applyFont="1" applyFill="1" applyBorder="1" applyAlignment="1">
      <alignment horizontal="center" vertical="center"/>
    </xf>
    <xf numFmtId="0" fontId="0" fillId="0" borderId="187" xfId="0" applyFont="1" applyFill="1" applyBorder="1" applyAlignment="1">
      <alignment horizontal="center" vertical="center"/>
    </xf>
    <xf numFmtId="201" fontId="0" fillId="0" borderId="0" xfId="0" applyNumberFormat="1" applyFont="1" applyFill="1" applyBorder="1" applyAlignment="1">
      <alignment horizontal="center" vertical="center"/>
    </xf>
    <xf numFmtId="190" fontId="0" fillId="0" borderId="15" xfId="0" applyNumberFormat="1" applyFont="1" applyFill="1" applyBorder="1" applyAlignment="1">
      <alignment horizontal="center" vertical="center"/>
    </xf>
    <xf numFmtId="190" fontId="0" fillId="0" borderId="62" xfId="0" applyNumberFormat="1" applyFont="1" applyFill="1" applyBorder="1" applyAlignment="1">
      <alignment horizontal="center" vertical="center"/>
    </xf>
    <xf numFmtId="0" fontId="0" fillId="0" borderId="184"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185" xfId="0" applyFont="1" applyFill="1" applyBorder="1" applyAlignment="1">
      <alignment horizontal="center" vertical="center" wrapText="1"/>
    </xf>
    <xf numFmtId="0" fontId="0" fillId="0" borderId="24" xfId="0" applyFont="1" applyFill="1" applyBorder="1" applyAlignment="1">
      <alignment vertical="center"/>
    </xf>
    <xf numFmtId="0" fontId="0" fillId="0" borderId="15" xfId="0" applyFont="1" applyFill="1" applyBorder="1" applyAlignment="1">
      <alignment vertical="center"/>
    </xf>
    <xf numFmtId="0" fontId="19" fillId="0" borderId="47" xfId="0" applyFont="1" applyFill="1" applyBorder="1" applyAlignment="1">
      <alignment horizontal="center" vertical="center"/>
    </xf>
    <xf numFmtId="0" fontId="19" fillId="0" borderId="57" xfId="0" applyFont="1" applyFill="1" applyBorder="1" applyAlignment="1">
      <alignment horizontal="center" vertical="center"/>
    </xf>
    <xf numFmtId="0" fontId="0" fillId="0" borderId="44" xfId="0" applyFill="1" applyBorder="1" applyAlignment="1">
      <alignment horizontal="center" vertical="center"/>
    </xf>
    <xf numFmtId="192" fontId="0" fillId="0" borderId="24" xfId="0" applyNumberFormat="1" applyFont="1" applyFill="1" applyBorder="1" applyAlignment="1">
      <alignment horizontal="right" vertical="center"/>
    </xf>
    <xf numFmtId="192" fontId="0" fillId="0" borderId="15" xfId="0" applyNumberFormat="1" applyFont="1" applyFill="1" applyBorder="1" applyAlignment="1">
      <alignment horizontal="right" vertical="center"/>
    </xf>
    <xf numFmtId="192" fontId="0" fillId="0" borderId="14"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92" fontId="19" fillId="0" borderId="25" xfId="0" applyNumberFormat="1" applyFont="1" applyFill="1" applyBorder="1" applyAlignment="1">
      <alignment horizontal="right" vertical="center"/>
    </xf>
    <xf numFmtId="192" fontId="19" fillId="0" borderId="10" xfId="0" applyNumberFormat="1" applyFont="1" applyFill="1" applyBorder="1" applyAlignment="1">
      <alignment horizontal="right" vertical="center"/>
    </xf>
    <xf numFmtId="0" fontId="19" fillId="0" borderId="10" xfId="0" applyFont="1" applyFill="1" applyBorder="1" applyAlignment="1">
      <alignment horizontal="right" vertical="center"/>
    </xf>
    <xf numFmtId="0" fontId="0" fillId="0" borderId="28"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0" xfId="0" applyFont="1" applyFill="1" applyBorder="1" applyAlignment="1">
      <alignment vertical="center"/>
    </xf>
    <xf numFmtId="184" fontId="19" fillId="0" borderId="10" xfId="0" applyNumberFormat="1" applyFont="1" applyFill="1" applyBorder="1" applyAlignment="1">
      <alignment horizontal="right" vertical="center"/>
    </xf>
    <xf numFmtId="184" fontId="19" fillId="0" borderId="70" xfId="0" applyNumberFormat="1" applyFont="1" applyFill="1" applyBorder="1" applyAlignment="1">
      <alignment horizontal="right" vertical="center"/>
    </xf>
    <xf numFmtId="184" fontId="0" fillId="0" borderId="69" xfId="0" applyNumberFormat="1" applyFont="1" applyFill="1" applyBorder="1" applyAlignment="1">
      <alignment vertical="center"/>
    </xf>
    <xf numFmtId="184" fontId="19" fillId="0" borderId="57" xfId="0" applyNumberFormat="1" applyFont="1" applyFill="1" applyBorder="1" applyAlignment="1">
      <alignment horizontal="right" vertical="center"/>
    </xf>
    <xf numFmtId="0" fontId="0" fillId="0" borderId="14" xfId="0" applyFont="1" applyFill="1" applyBorder="1" applyAlignment="1">
      <alignment vertical="center"/>
    </xf>
    <xf numFmtId="184" fontId="0" fillId="0" borderId="142" xfId="0" applyNumberFormat="1" applyFont="1" applyFill="1" applyBorder="1" applyAlignment="1">
      <alignment horizontal="center" vertical="center"/>
    </xf>
    <xf numFmtId="0" fontId="0" fillId="0" borderId="0" xfId="0" applyFont="1" applyFill="1" applyBorder="1" applyAlignment="1">
      <alignment horizontal="right" vertical="center"/>
    </xf>
    <xf numFmtId="41" fontId="0" fillId="0" borderId="69" xfId="0" applyNumberFormat="1" applyFont="1" applyFill="1" applyBorder="1" applyAlignment="1">
      <alignment horizontal="right" vertical="center"/>
    </xf>
    <xf numFmtId="185" fontId="0" fillId="0" borderId="15" xfId="0" applyNumberFormat="1" applyFont="1" applyFill="1" applyBorder="1" applyAlignment="1">
      <alignment horizontal="right" vertical="center"/>
    </xf>
    <xf numFmtId="184" fontId="0" fillId="0" borderId="6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0" fillId="0" borderId="0" xfId="0" applyFont="1" applyFill="1" applyBorder="1" applyAlignment="1">
      <alignment horizontal="left" vertical="center"/>
    </xf>
    <xf numFmtId="184" fontId="19" fillId="0" borderId="25" xfId="0" applyNumberFormat="1" applyFont="1" applyFill="1" applyBorder="1" applyAlignment="1">
      <alignment horizontal="right" vertical="center"/>
    </xf>
    <xf numFmtId="0" fontId="0" fillId="0" borderId="64" xfId="0" applyFont="1" applyFill="1" applyBorder="1" applyAlignment="1">
      <alignment horizontal="center" vertical="center" shrinkToFit="1"/>
    </xf>
    <xf numFmtId="0" fontId="0" fillId="0" borderId="34" xfId="0" applyFont="1" applyFill="1" applyBorder="1" applyAlignment="1">
      <alignment vertical="center"/>
    </xf>
    <xf numFmtId="0" fontId="0" fillId="0" borderId="34" xfId="0" applyFont="1" applyFill="1" applyBorder="1" applyAlignment="1">
      <alignment horizontal="right" vertical="center"/>
    </xf>
    <xf numFmtId="184" fontId="0" fillId="0" borderId="68" xfId="0" applyNumberFormat="1" applyFont="1" applyFill="1" applyBorder="1" applyAlignment="1">
      <alignment vertical="center"/>
    </xf>
    <xf numFmtId="0" fontId="0" fillId="0" borderId="14" xfId="0" applyFont="1" applyFill="1" applyBorder="1" applyAlignment="1">
      <alignment horizontal="right" vertical="center"/>
    </xf>
    <xf numFmtId="184" fontId="0" fillId="0" borderId="79" xfId="0" applyNumberFormat="1" applyFont="1" applyFill="1" applyBorder="1" applyAlignment="1">
      <alignment horizontal="right" vertical="center"/>
    </xf>
    <xf numFmtId="184" fontId="0" fillId="0" borderId="0" xfId="0" applyNumberFormat="1" applyFont="1" applyFill="1" applyBorder="1" applyAlignment="1">
      <alignment vertical="center" shrinkToFit="1"/>
    </xf>
    <xf numFmtId="185" fontId="0" fillId="0" borderId="0" xfId="0" applyNumberFormat="1" applyFont="1" applyFill="1" applyBorder="1" applyAlignment="1">
      <alignment vertical="center" shrinkToFit="1"/>
    </xf>
    <xf numFmtId="183" fontId="0" fillId="0" borderId="0" xfId="0" applyNumberFormat="1" applyFont="1" applyFill="1" applyBorder="1" applyAlignment="1">
      <alignment vertical="center" shrinkToFit="1"/>
    </xf>
    <xf numFmtId="183" fontId="0" fillId="0" borderId="20" xfId="0" applyNumberFormat="1" applyFont="1" applyFill="1" applyBorder="1" applyAlignment="1">
      <alignment vertical="center" shrinkToFit="1"/>
    </xf>
    <xf numFmtId="185" fontId="0" fillId="0" borderId="0" xfId="0" applyNumberFormat="1" applyFont="1" applyFill="1" applyBorder="1" applyAlignment="1">
      <alignment vertical="center"/>
    </xf>
    <xf numFmtId="185" fontId="19" fillId="0" borderId="22" xfId="0" applyNumberFormat="1" applyFont="1" applyFill="1" applyBorder="1" applyAlignment="1">
      <alignment vertical="center" shrinkToFit="1"/>
    </xf>
    <xf numFmtId="0" fontId="0" fillId="0" borderId="24"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53" xfId="0" applyFont="1" applyFill="1" applyBorder="1" applyAlignment="1">
      <alignment horizontal="center" vertical="center" shrinkToFit="1"/>
    </xf>
    <xf numFmtId="185" fontId="19" fillId="0" borderId="22" xfId="0" applyNumberFormat="1" applyFont="1" applyFill="1" applyBorder="1" applyAlignment="1">
      <alignment vertical="center"/>
    </xf>
    <xf numFmtId="183" fontId="19" fillId="0" borderId="22" xfId="0" applyNumberFormat="1" applyFont="1" applyFill="1" applyBorder="1" applyAlignment="1">
      <alignment vertical="center"/>
    </xf>
    <xf numFmtId="184" fontId="19" fillId="0" borderId="22" xfId="0" applyNumberFormat="1" applyFont="1" applyFill="1" applyBorder="1" applyAlignment="1">
      <alignment vertical="center" shrinkToFit="1"/>
    </xf>
    <xf numFmtId="0" fontId="0" fillId="0" borderId="63" xfId="0" applyFont="1" applyFill="1" applyBorder="1" applyAlignment="1">
      <alignment horizontal="center" vertical="center"/>
    </xf>
    <xf numFmtId="184" fontId="0" fillId="0" borderId="15" xfId="0" applyNumberFormat="1" applyFont="1" applyFill="1" applyBorder="1" applyAlignment="1">
      <alignment vertical="center" shrinkToFit="1"/>
    </xf>
    <xf numFmtId="200" fontId="19" fillId="0" borderId="22" xfId="0" applyNumberFormat="1" applyFont="1" applyFill="1" applyBorder="1" applyAlignment="1">
      <alignment horizontal="center" vertical="center"/>
    </xf>
    <xf numFmtId="184" fontId="0" fillId="0" borderId="0" xfId="0" applyNumberFormat="1" applyFont="1" applyFill="1" applyBorder="1" applyAlignment="1">
      <alignment horizontal="center" vertical="center" shrinkToFit="1"/>
    </xf>
    <xf numFmtId="0" fontId="19" fillId="0" borderId="28" xfId="0" applyFont="1" applyFill="1" applyBorder="1" applyAlignment="1">
      <alignment horizontal="center" vertical="center"/>
    </xf>
    <xf numFmtId="200" fontId="0" fillId="0" borderId="0" xfId="0" applyNumberFormat="1" applyFont="1" applyFill="1" applyBorder="1" applyAlignment="1">
      <alignment horizontal="center" vertical="center"/>
    </xf>
    <xf numFmtId="208" fontId="0" fillId="0" borderId="0" xfId="0" applyNumberFormat="1" applyFont="1" applyFill="1" applyBorder="1" applyAlignment="1">
      <alignment vertical="center"/>
    </xf>
    <xf numFmtId="0" fontId="0" fillId="0" borderId="64" xfId="0" applyFont="1" applyFill="1" applyBorder="1" applyAlignment="1">
      <alignment horizontal="center" vertical="center"/>
    </xf>
    <xf numFmtId="0" fontId="0" fillId="0" borderId="48" xfId="0" applyFont="1" applyFill="1" applyBorder="1" applyAlignment="1">
      <alignment horizontal="center" vertical="center"/>
    </xf>
    <xf numFmtId="184" fontId="0" fillId="0" borderId="0" xfId="0" applyNumberFormat="1" applyFont="1" applyFill="1" applyBorder="1" applyAlignment="1">
      <alignment horizontal="right" vertical="center" shrinkToFit="1"/>
    </xf>
    <xf numFmtId="185" fontId="0" fillId="0" borderId="15" xfId="0" applyNumberFormat="1" applyFont="1" applyFill="1" applyBorder="1" applyAlignment="1">
      <alignment vertical="center"/>
    </xf>
    <xf numFmtId="185" fontId="0" fillId="0" borderId="62" xfId="0" applyNumberFormat="1" applyFont="1" applyFill="1" applyBorder="1" applyAlignment="1">
      <alignment vertical="center"/>
    </xf>
    <xf numFmtId="0" fontId="0" fillId="0" borderId="33"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43" xfId="0" applyFont="1" applyFill="1" applyBorder="1" applyAlignment="1">
      <alignment horizontal="center" vertical="center"/>
    </xf>
    <xf numFmtId="184" fontId="0" fillId="0" borderId="54" xfId="0" applyNumberFormat="1" applyFont="1" applyFill="1" applyBorder="1" applyAlignment="1">
      <alignment horizontal="center" vertical="center"/>
    </xf>
    <xf numFmtId="0" fontId="0" fillId="0" borderId="54" xfId="0" applyFont="1" applyFill="1" applyBorder="1" applyAlignment="1">
      <alignment horizontal="center" vertical="center"/>
    </xf>
    <xf numFmtId="184" fontId="0" fillId="0" borderId="12" xfId="0" applyNumberFormat="1" applyFont="1" applyFill="1" applyBorder="1" applyAlignment="1">
      <alignment horizontal="center" vertical="center"/>
    </xf>
    <xf numFmtId="184" fontId="0" fillId="0" borderId="144" xfId="0" applyNumberFormat="1" applyFont="1" applyFill="1" applyBorder="1" applyAlignment="1">
      <alignment horizontal="center" vertical="center"/>
    </xf>
    <xf numFmtId="184" fontId="0" fillId="0" borderId="79" xfId="0" applyNumberFormat="1" applyFont="1" applyFill="1" applyBorder="1" applyAlignment="1">
      <alignment vertical="center"/>
    </xf>
    <xf numFmtId="184" fontId="0" fillId="0" borderId="62" xfId="0" applyNumberFormat="1" applyFont="1" applyFill="1" applyBorder="1" applyAlignment="1">
      <alignment vertical="center"/>
    </xf>
    <xf numFmtId="184" fontId="19" fillId="0" borderId="87" xfId="0" applyNumberFormat="1" applyFont="1" applyFill="1" applyBorder="1" applyAlignment="1">
      <alignment vertical="center"/>
    </xf>
    <xf numFmtId="184" fontId="19" fillId="0" borderId="61" xfId="0" applyNumberFormat="1" applyFont="1" applyFill="1" applyBorder="1" applyAlignment="1">
      <alignment vertical="center"/>
    </xf>
    <xf numFmtId="185" fontId="0" fillId="0" borderId="15" xfId="0" applyNumberFormat="1" applyFont="1" applyFill="1" applyBorder="1" applyAlignment="1">
      <alignment vertical="center" shrinkToFit="1"/>
    </xf>
    <xf numFmtId="184" fontId="0" fillId="0" borderId="15" xfId="0" applyNumberFormat="1" applyFont="1" applyFill="1" applyBorder="1" applyAlignment="1">
      <alignment horizontal="center" vertical="center" shrinkToFit="1"/>
    </xf>
    <xf numFmtId="0" fontId="0" fillId="0" borderId="211" xfId="0" applyFont="1" applyFill="1" applyBorder="1" applyAlignment="1">
      <alignment horizontal="right" vertical="center"/>
    </xf>
    <xf numFmtId="184" fontId="19" fillId="0" borderId="55" xfId="0" applyNumberFormat="1" applyFont="1" applyFill="1" applyBorder="1" applyAlignment="1">
      <alignment horizontal="right" vertical="center"/>
    </xf>
    <xf numFmtId="185" fontId="42" fillId="0" borderId="155" xfId="0" applyNumberFormat="1" applyFont="1" applyFill="1" applyBorder="1" applyAlignment="1">
      <alignment horizontal="center" vertical="center"/>
    </xf>
    <xf numFmtId="185" fontId="42" fillId="0" borderId="60" xfId="0" applyNumberFormat="1" applyFont="1" applyFill="1" applyBorder="1" applyAlignment="1">
      <alignment horizontal="center" vertical="center"/>
    </xf>
    <xf numFmtId="185" fontId="42" fillId="0" borderId="192" xfId="0" applyNumberFormat="1" applyFont="1" applyFill="1" applyBorder="1" applyAlignment="1">
      <alignment horizontal="center" vertical="center"/>
    </xf>
    <xf numFmtId="185" fontId="19" fillId="24" borderId="193" xfId="0" applyNumberFormat="1" applyFont="1" applyFill="1" applyBorder="1" applyAlignment="1">
      <alignment horizontal="right" vertical="center"/>
    </xf>
    <xf numFmtId="0" fontId="42" fillId="0" borderId="11" xfId="0" applyFont="1" applyFill="1" applyBorder="1" applyAlignment="1">
      <alignment horizontal="distributed" vertical="center" justifyLastLine="1"/>
    </xf>
    <xf numFmtId="0" fontId="42" fillId="0" borderId="167" xfId="0" applyFont="1" applyFill="1" applyBorder="1" applyAlignment="1">
      <alignment horizontal="center" vertical="center" shrinkToFit="1"/>
    </xf>
    <xf numFmtId="0" fontId="42" fillId="0" borderId="168" xfId="0" applyFont="1" applyFill="1" applyBorder="1" applyAlignment="1">
      <alignment horizontal="center" vertical="center" shrinkToFit="1"/>
    </xf>
    <xf numFmtId="203" fontId="42" fillId="0" borderId="0" xfId="0" applyNumberFormat="1" applyFont="1" applyFill="1" applyBorder="1" applyAlignment="1">
      <alignment horizontal="right" vertical="center"/>
    </xf>
    <xf numFmtId="202" fontId="42" fillId="0" borderId="0" xfId="0" applyNumberFormat="1" applyFont="1" applyFill="1" applyBorder="1" applyAlignment="1">
      <alignment horizontal="center" vertical="center"/>
    </xf>
    <xf numFmtId="0" fontId="42" fillId="0" borderId="33" xfId="0" applyFont="1" applyFill="1" applyBorder="1" applyAlignment="1">
      <alignment horizontal="center" vertical="center" shrinkToFit="1"/>
    </xf>
    <xf numFmtId="0" fontId="42" fillId="0" borderId="53" xfId="0" applyFont="1" applyFill="1" applyBorder="1" applyAlignment="1">
      <alignment horizontal="center" vertical="center" shrinkToFit="1"/>
    </xf>
    <xf numFmtId="0" fontId="42" fillId="0" borderId="164" xfId="0" applyFont="1" applyFill="1" applyBorder="1" applyAlignment="1">
      <alignment horizontal="center" vertical="center"/>
    </xf>
    <xf numFmtId="0" fontId="42" fillId="0" borderId="166" xfId="0" applyFont="1" applyFill="1" applyBorder="1" applyAlignment="1">
      <alignment horizontal="center" vertical="center"/>
    </xf>
    <xf numFmtId="0" fontId="42" fillId="0" borderId="145" xfId="0" applyFont="1" applyFill="1" applyBorder="1" applyAlignment="1">
      <alignment horizontal="center" vertical="center" shrinkToFit="1"/>
    </xf>
    <xf numFmtId="203" fontId="42" fillId="0" borderId="16" xfId="0" applyNumberFormat="1" applyFont="1" applyFill="1" applyBorder="1" applyAlignment="1">
      <alignment horizontal="right" vertical="center"/>
    </xf>
    <xf numFmtId="203" fontId="42" fillId="0" borderId="69" xfId="0" applyNumberFormat="1" applyFont="1" applyFill="1" applyBorder="1" applyAlignment="1">
      <alignment horizontal="right" vertical="center"/>
    </xf>
    <xf numFmtId="203" fontId="19" fillId="24" borderId="87" xfId="0" applyNumberFormat="1" applyFont="1" applyFill="1" applyBorder="1" applyAlignment="1">
      <alignment horizontal="center" vertical="center"/>
    </xf>
    <xf numFmtId="203" fontId="19" fillId="24" borderId="22" xfId="0" applyNumberFormat="1" applyFont="1" applyFill="1" applyBorder="1" applyAlignment="1">
      <alignment horizontal="center" vertical="center"/>
    </xf>
    <xf numFmtId="185" fontId="42" fillId="0" borderId="156" xfId="0" applyNumberFormat="1" applyFont="1" applyFill="1" applyBorder="1" applyAlignment="1">
      <alignment horizontal="center" vertical="center"/>
    </xf>
    <xf numFmtId="185" fontId="42" fillId="0" borderId="160" xfId="0" applyNumberFormat="1" applyFont="1" applyFill="1" applyBorder="1" applyAlignment="1">
      <alignment horizontal="center" vertical="center"/>
    </xf>
    <xf numFmtId="185" fontId="42" fillId="0" borderId="0" xfId="0" applyNumberFormat="1" applyFont="1" applyFill="1" applyBorder="1" applyAlignment="1">
      <alignment vertical="center"/>
    </xf>
    <xf numFmtId="185" fontId="42" fillId="0" borderId="69" xfId="0" applyNumberFormat="1" applyFont="1" applyFill="1" applyBorder="1" applyAlignment="1">
      <alignment vertical="center"/>
    </xf>
    <xf numFmtId="185" fontId="42" fillId="0" borderId="171" xfId="0" applyNumberFormat="1" applyFont="1" applyFill="1" applyBorder="1" applyAlignment="1">
      <alignment vertical="center"/>
    </xf>
    <xf numFmtId="185" fontId="42" fillId="0" borderId="0" xfId="0" applyNumberFormat="1" applyFont="1" applyFill="1" applyBorder="1" applyAlignment="1">
      <alignment vertical="center" shrinkToFit="1"/>
    </xf>
    <xf numFmtId="185" fontId="42" fillId="0" borderId="20" xfId="0" applyNumberFormat="1" applyFont="1" applyFill="1" applyBorder="1" applyAlignment="1">
      <alignment vertical="center" shrinkToFit="1"/>
    </xf>
    <xf numFmtId="183" fontId="0" fillId="24" borderId="146" xfId="0" applyNumberFormat="1" applyFont="1" applyFill="1" applyBorder="1" applyAlignment="1">
      <alignment vertical="center"/>
    </xf>
    <xf numFmtId="183" fontId="0" fillId="24" borderId="0" xfId="0" applyNumberFormat="1" applyFont="1" applyFill="1" applyBorder="1" applyAlignment="1">
      <alignment vertical="center"/>
    </xf>
    <xf numFmtId="0" fontId="42" fillId="0" borderId="11" xfId="0" applyFont="1" applyFill="1" applyBorder="1" applyAlignment="1">
      <alignment horizontal="distributed" vertical="center" wrapText="1" justifyLastLine="1"/>
    </xf>
    <xf numFmtId="202" fontId="42" fillId="0" borderId="0" xfId="0" applyNumberFormat="1" applyFont="1" applyFill="1" applyBorder="1" applyAlignment="1">
      <alignment horizontal="right" vertical="center"/>
    </xf>
    <xf numFmtId="202" fontId="42" fillId="0" borderId="20" xfId="0" applyNumberFormat="1" applyFont="1" applyFill="1" applyBorder="1" applyAlignment="1">
      <alignment horizontal="right" vertical="center"/>
    </xf>
    <xf numFmtId="202" fontId="42" fillId="0" borderId="15" xfId="0" applyNumberFormat="1" applyFont="1" applyFill="1" applyBorder="1" applyAlignment="1">
      <alignment horizontal="center" vertical="center"/>
    </xf>
    <xf numFmtId="193" fontId="42" fillId="24" borderId="22" xfId="0" applyNumberFormat="1" applyFont="1" applyFill="1" applyBorder="1" applyAlignment="1">
      <alignment vertical="center"/>
    </xf>
    <xf numFmtId="193" fontId="42" fillId="24" borderId="61" xfId="0" applyNumberFormat="1" applyFont="1" applyFill="1" applyBorder="1" applyAlignment="1">
      <alignment vertical="center"/>
    </xf>
    <xf numFmtId="183" fontId="0" fillId="24" borderId="22" xfId="0" applyNumberFormat="1" applyFont="1" applyFill="1" applyBorder="1" applyAlignment="1">
      <alignment vertical="center"/>
    </xf>
    <xf numFmtId="0" fontId="42" fillId="0" borderId="35" xfId="0" applyFont="1" applyFill="1" applyBorder="1" applyAlignment="1">
      <alignment horizontal="distributed" vertical="center" justifyLastLine="1"/>
    </xf>
    <xf numFmtId="0" fontId="42" fillId="0" borderId="21" xfId="0" applyFont="1" applyFill="1" applyBorder="1" applyAlignment="1">
      <alignment horizontal="distributed" vertical="center" justifyLastLine="1"/>
    </xf>
    <xf numFmtId="0" fontId="42" fillId="0" borderId="29" xfId="0" applyFont="1" applyFill="1" applyBorder="1" applyAlignment="1">
      <alignment horizontal="distributed" vertical="center" justifyLastLine="1"/>
    </xf>
    <xf numFmtId="0" fontId="42" fillId="0" borderId="141" xfId="0" applyFont="1" applyFill="1" applyBorder="1" applyAlignment="1">
      <alignment horizontal="distributed" vertical="center" justifyLastLine="1"/>
    </xf>
    <xf numFmtId="0" fontId="42" fillId="0" borderId="35" xfId="0" applyFont="1" applyFill="1" applyBorder="1" applyAlignment="1">
      <alignment horizontal="center" vertical="center"/>
    </xf>
    <xf numFmtId="0" fontId="42" fillId="0" borderId="21" xfId="0" applyFont="1" applyFill="1" applyBorder="1" applyAlignment="1">
      <alignment horizontal="center" vertical="center"/>
    </xf>
    <xf numFmtId="0" fontId="42" fillId="0" borderId="58" xfId="0" applyFont="1" applyFill="1" applyBorder="1" applyAlignment="1">
      <alignment horizontal="center" vertical="center"/>
    </xf>
    <xf numFmtId="0" fontId="42" fillId="0" borderId="28" xfId="0" applyFont="1" applyFill="1" applyBorder="1" applyAlignment="1">
      <alignment horizontal="center" vertical="center"/>
    </xf>
    <xf numFmtId="183" fontId="0" fillId="24" borderId="159" xfId="0" applyNumberFormat="1" applyFont="1" applyFill="1" applyBorder="1" applyAlignment="1">
      <alignment vertical="center"/>
    </xf>
    <xf numFmtId="0" fontId="42" fillId="0" borderId="50" xfId="0" applyFont="1" applyFill="1" applyBorder="1" applyAlignment="1">
      <alignment horizontal="distributed" vertical="center" wrapText="1" justifyLastLine="1"/>
    </xf>
    <xf numFmtId="0" fontId="42" fillId="0" borderId="145" xfId="0" applyFont="1" applyFill="1" applyBorder="1" applyAlignment="1">
      <alignment horizontal="distributed" vertical="center" wrapText="1" justifyLastLine="1"/>
    </xf>
    <xf numFmtId="202" fontId="42" fillId="0" borderId="15" xfId="0" applyNumberFormat="1" applyFont="1" applyFill="1" applyBorder="1" applyAlignment="1">
      <alignment horizontal="right" vertical="center"/>
    </xf>
    <xf numFmtId="0" fontId="42" fillId="0" borderId="136" xfId="0" applyFont="1" applyFill="1" applyBorder="1" applyAlignment="1">
      <alignment horizontal="center" vertical="center"/>
    </xf>
    <xf numFmtId="0" fontId="42" fillId="0" borderId="137"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46" xfId="0" applyFont="1" applyFill="1" applyBorder="1" applyAlignment="1">
      <alignment horizontal="center" vertical="center"/>
    </xf>
    <xf numFmtId="0" fontId="42" fillId="0" borderId="144" xfId="0" applyFont="1" applyFill="1" applyBorder="1" applyAlignment="1">
      <alignment horizontal="center" vertical="center"/>
    </xf>
    <xf numFmtId="0" fontId="42" fillId="0" borderId="133" xfId="0" applyFont="1" applyFill="1" applyBorder="1" applyAlignment="1">
      <alignment horizontal="center" vertical="center"/>
    </xf>
    <xf numFmtId="193" fontId="42" fillId="24" borderId="0" xfId="0" applyNumberFormat="1" applyFont="1" applyFill="1" applyBorder="1" applyAlignment="1">
      <alignment vertical="center"/>
    </xf>
    <xf numFmtId="193" fontId="42" fillId="24" borderId="20" xfId="0" applyNumberFormat="1" applyFont="1" applyFill="1" applyBorder="1" applyAlignment="1">
      <alignment vertical="center"/>
    </xf>
    <xf numFmtId="183" fontId="44" fillId="24" borderId="15" xfId="0" applyNumberFormat="1" applyFont="1" applyFill="1" applyBorder="1" applyAlignment="1">
      <alignment vertical="center"/>
    </xf>
    <xf numFmtId="185" fontId="19" fillId="24" borderId="193" xfId="0" applyNumberFormat="1" applyFont="1" applyFill="1" applyBorder="1" applyAlignment="1">
      <alignment horizontal="center" vertical="center"/>
    </xf>
    <xf numFmtId="185" fontId="19" fillId="24" borderId="196" xfId="0" applyNumberFormat="1" applyFont="1" applyFill="1" applyBorder="1" applyAlignment="1">
      <alignment horizontal="center" vertical="center"/>
    </xf>
    <xf numFmtId="183" fontId="19" fillId="24" borderId="0" xfId="0" applyNumberFormat="1" applyFont="1" applyFill="1" applyBorder="1" applyAlignment="1">
      <alignment vertical="center"/>
    </xf>
    <xf numFmtId="193" fontId="44" fillId="24" borderId="0" xfId="0" applyNumberFormat="1" applyFont="1" applyFill="1" applyBorder="1" applyAlignment="1">
      <alignment vertical="center"/>
    </xf>
    <xf numFmtId="193" fontId="44" fillId="24" borderId="20" xfId="0" applyNumberFormat="1" applyFont="1" applyFill="1" applyBorder="1" applyAlignment="1">
      <alignment vertical="center"/>
    </xf>
    <xf numFmtId="202" fontId="42" fillId="0" borderId="62" xfId="0" applyNumberFormat="1" applyFont="1" applyFill="1" applyBorder="1" applyAlignment="1">
      <alignment horizontal="right" vertical="center"/>
    </xf>
    <xf numFmtId="203" fontId="19" fillId="24" borderId="22" xfId="0" applyNumberFormat="1" applyFont="1" applyFill="1" applyBorder="1" applyAlignment="1">
      <alignment horizontal="right" vertical="center"/>
    </xf>
    <xf numFmtId="185" fontId="42" fillId="0" borderId="197" xfId="0" applyNumberFormat="1" applyFont="1" applyFill="1" applyBorder="1" applyAlignment="1">
      <alignment horizontal="center" vertical="center"/>
    </xf>
    <xf numFmtId="193" fontId="44" fillId="24" borderId="15" xfId="0" applyNumberFormat="1" applyFont="1" applyFill="1" applyBorder="1" applyAlignment="1">
      <alignment vertical="center"/>
    </xf>
    <xf numFmtId="193" fontId="44" fillId="24" borderId="62" xfId="0" applyNumberFormat="1" applyFont="1" applyFill="1" applyBorder="1" applyAlignment="1">
      <alignment vertical="center"/>
    </xf>
    <xf numFmtId="185" fontId="42" fillId="0" borderId="0" xfId="0" applyNumberFormat="1" applyFont="1" applyFill="1" applyBorder="1" applyAlignment="1">
      <alignment horizontal="right" vertical="center"/>
    </xf>
    <xf numFmtId="0" fontId="42" fillId="0" borderId="0" xfId="0" applyFont="1" applyFill="1" applyBorder="1" applyAlignment="1">
      <alignment horizontal="right" vertical="center"/>
    </xf>
    <xf numFmtId="0" fontId="42" fillId="0" borderId="209" xfId="0" applyFont="1" applyFill="1" applyBorder="1" applyAlignment="1">
      <alignment horizontal="center" vertical="center" shrinkToFit="1"/>
    </xf>
    <xf numFmtId="0" fontId="42" fillId="0" borderId="166" xfId="0" applyFont="1" applyFill="1" applyBorder="1" applyAlignment="1">
      <alignment horizontal="center" vertical="center" shrinkToFit="1"/>
    </xf>
    <xf numFmtId="0" fontId="42" fillId="0" borderId="33" xfId="0" applyFont="1" applyFill="1" applyBorder="1" applyAlignment="1">
      <alignment horizontal="distributed" vertical="center" justifyLastLine="1"/>
    </xf>
    <xf numFmtId="0" fontId="42" fillId="0" borderId="53" xfId="0" applyFont="1" applyFill="1" applyBorder="1" applyAlignment="1">
      <alignment horizontal="distributed" vertical="center" justifyLastLine="1"/>
    </xf>
    <xf numFmtId="185" fontId="43" fillId="0" borderId="0" xfId="0" applyNumberFormat="1" applyFont="1" applyFill="1" applyBorder="1" applyAlignment="1">
      <alignment vertical="center"/>
    </xf>
    <xf numFmtId="183" fontId="19" fillId="24" borderId="22" xfId="0" applyNumberFormat="1" applyFont="1" applyFill="1" applyBorder="1" applyAlignment="1">
      <alignment horizontal="right" vertical="center"/>
    </xf>
    <xf numFmtId="183" fontId="42" fillId="0" borderId="0" xfId="0" applyNumberFormat="1" applyFont="1" applyFill="1" applyBorder="1" applyAlignment="1">
      <alignment horizontal="right" vertical="center"/>
    </xf>
    <xf numFmtId="185" fontId="42" fillId="0" borderId="15" xfId="0" applyNumberFormat="1" applyFont="1" applyFill="1" applyBorder="1" applyAlignment="1">
      <alignment horizontal="right" vertical="center"/>
    </xf>
    <xf numFmtId="195" fontId="19" fillId="24" borderId="22" xfId="34" applyNumberFormat="1" applyFont="1" applyFill="1" applyBorder="1" applyAlignment="1" applyProtection="1">
      <alignment horizontal="right" vertical="center"/>
    </xf>
    <xf numFmtId="181" fontId="19" fillId="24" borderId="22" xfId="0" applyNumberFormat="1" applyFont="1" applyFill="1" applyBorder="1" applyAlignment="1">
      <alignment horizontal="right" vertical="center"/>
    </xf>
    <xf numFmtId="0" fontId="42" fillId="0" borderId="147" xfId="0" applyFont="1" applyFill="1" applyBorder="1" applyAlignment="1">
      <alignment horizontal="center" vertical="center"/>
    </xf>
    <xf numFmtId="0" fontId="42" fillId="0" borderId="143" xfId="0" applyFont="1" applyFill="1" applyBorder="1" applyAlignment="1">
      <alignment horizontal="center" vertical="center"/>
    </xf>
    <xf numFmtId="183" fontId="42" fillId="0" borderId="60" xfId="0" applyNumberFormat="1" applyFont="1" applyFill="1" applyBorder="1" applyAlignment="1">
      <alignment horizontal="right" vertical="center"/>
    </xf>
    <xf numFmtId="185" fontId="42" fillId="0" borderId="15" xfId="33" applyNumberFormat="1" applyFont="1" applyFill="1" applyBorder="1" applyAlignment="1" applyProtection="1">
      <alignment horizontal="right" vertical="center"/>
    </xf>
    <xf numFmtId="0" fontId="42" fillId="0" borderId="33" xfId="0" applyFont="1" applyFill="1" applyBorder="1" applyAlignment="1">
      <alignment horizontal="center" vertical="center"/>
    </xf>
    <xf numFmtId="181" fontId="42" fillId="0" borderId="0" xfId="0" applyNumberFormat="1" applyFont="1" applyFill="1" applyBorder="1" applyAlignment="1">
      <alignment horizontal="right" vertical="center"/>
    </xf>
    <xf numFmtId="195" fontId="42" fillId="0" borderId="0" xfId="34" applyNumberFormat="1" applyFont="1" applyFill="1" applyBorder="1" applyAlignment="1" applyProtection="1">
      <alignment horizontal="right" vertical="center"/>
    </xf>
    <xf numFmtId="0" fontId="42" fillId="0" borderId="148" xfId="0" applyFont="1" applyFill="1" applyBorder="1" applyAlignment="1">
      <alignment horizontal="center" vertical="center"/>
    </xf>
    <xf numFmtId="185" fontId="42" fillId="0" borderId="0" xfId="34" applyNumberFormat="1" applyFont="1" applyFill="1" applyBorder="1" applyAlignment="1" applyProtection="1">
      <alignment horizontal="right" vertical="center"/>
    </xf>
    <xf numFmtId="179" fontId="42" fillId="0" borderId="161" xfId="0" applyNumberFormat="1" applyFont="1" applyFill="1" applyBorder="1" applyAlignment="1">
      <alignment horizontal="center" vertical="center"/>
    </xf>
    <xf numFmtId="179" fontId="42" fillId="0" borderId="156" xfId="0" applyNumberFormat="1" applyFont="1" applyFill="1" applyBorder="1" applyAlignment="1">
      <alignment horizontal="center" vertical="center"/>
    </xf>
    <xf numFmtId="185" fontId="19" fillId="0" borderId="193" xfId="0" applyNumberFormat="1" applyFont="1" applyFill="1" applyBorder="1" applyAlignment="1">
      <alignment horizontal="center" vertical="center"/>
    </xf>
    <xf numFmtId="185" fontId="42" fillId="0" borderId="157" xfId="0" applyNumberFormat="1" applyFont="1" applyFill="1" applyBorder="1" applyAlignment="1">
      <alignment horizontal="center" vertical="center"/>
    </xf>
    <xf numFmtId="185" fontId="42" fillId="0" borderId="158" xfId="0" applyNumberFormat="1" applyFont="1" applyFill="1" applyBorder="1" applyAlignment="1">
      <alignment horizontal="center" vertical="center"/>
    </xf>
    <xf numFmtId="185" fontId="42" fillId="0" borderId="210" xfId="0" applyNumberFormat="1" applyFont="1" applyFill="1" applyBorder="1" applyAlignment="1">
      <alignment horizontal="center" vertical="center"/>
    </xf>
    <xf numFmtId="179" fontId="44" fillId="0" borderId="194" xfId="0" applyNumberFormat="1" applyFont="1" applyFill="1" applyBorder="1" applyAlignment="1">
      <alignment horizontal="center" vertical="center"/>
    </xf>
    <xf numFmtId="179" fontId="44" fillId="0" borderId="195" xfId="0" applyNumberFormat="1" applyFont="1" applyFill="1" applyBorder="1" applyAlignment="1">
      <alignment horizontal="center" vertical="center"/>
    </xf>
    <xf numFmtId="185" fontId="19" fillId="0" borderId="193" xfId="0" applyNumberFormat="1" applyFont="1" applyFill="1" applyBorder="1" applyAlignment="1">
      <alignment horizontal="right" vertical="center"/>
    </xf>
    <xf numFmtId="0" fontId="44" fillId="0" borderId="27" xfId="0" applyNumberFormat="1" applyFont="1" applyFill="1" applyBorder="1" applyAlignment="1">
      <alignment horizontal="center" vertical="center"/>
    </xf>
    <xf numFmtId="0" fontId="44" fillId="0" borderId="84" xfId="0" applyNumberFormat="1" applyFont="1" applyFill="1" applyBorder="1" applyAlignment="1">
      <alignment horizontal="center" vertical="center"/>
    </xf>
    <xf numFmtId="183" fontId="19" fillId="0" borderId="55" xfId="0" applyNumberFormat="1" applyFont="1" applyFill="1" applyBorder="1" applyAlignment="1">
      <alignment horizontal="right" vertical="center"/>
    </xf>
    <xf numFmtId="194" fontId="42" fillId="0" borderId="14" xfId="0" applyNumberFormat="1" applyFont="1" applyFill="1" applyBorder="1" applyAlignment="1">
      <alignment horizontal="right" vertical="center"/>
    </xf>
    <xf numFmtId="194" fontId="42" fillId="0" borderId="0" xfId="0" applyNumberFormat="1" applyFont="1" applyFill="1" applyBorder="1" applyAlignment="1">
      <alignment horizontal="right" vertical="center"/>
    </xf>
    <xf numFmtId="0" fontId="42" fillId="0" borderId="19" xfId="0" applyNumberFormat="1" applyFont="1" applyFill="1" applyBorder="1" applyAlignment="1">
      <alignment horizontal="center" vertical="center"/>
    </xf>
    <xf numFmtId="0" fontId="42" fillId="0" borderId="40" xfId="0" applyNumberFormat="1" applyFont="1" applyFill="1" applyBorder="1" applyAlignment="1">
      <alignment horizontal="center" vertical="center"/>
    </xf>
    <xf numFmtId="183" fontId="42" fillId="0" borderId="14" xfId="0" applyNumberFormat="1" applyFont="1" applyFill="1" applyBorder="1" applyAlignment="1">
      <alignment horizontal="right" vertical="center"/>
    </xf>
    <xf numFmtId="0" fontId="42" fillId="0" borderId="26" xfId="0" applyNumberFormat="1" applyFont="1" applyFill="1" applyBorder="1" applyAlignment="1">
      <alignment horizontal="center" vertical="center"/>
    </xf>
    <xf numFmtId="0" fontId="42" fillId="0" borderId="0" xfId="0" applyNumberFormat="1" applyFont="1" applyFill="1" applyBorder="1" applyAlignment="1">
      <alignment horizontal="center" vertical="center"/>
    </xf>
    <xf numFmtId="0" fontId="42" fillId="0" borderId="16" xfId="0" applyNumberFormat="1" applyFont="1" applyFill="1" applyBorder="1" applyAlignment="1">
      <alignment horizontal="center" vertical="center"/>
    </xf>
    <xf numFmtId="179" fontId="42" fillId="0" borderId="191" xfId="0" applyNumberFormat="1" applyFont="1" applyFill="1" applyBorder="1" applyAlignment="1">
      <alignment horizontal="center" vertical="center"/>
    </xf>
    <xf numFmtId="179" fontId="42" fillId="0" borderId="192" xfId="0" applyNumberFormat="1" applyFont="1" applyFill="1" applyBorder="1" applyAlignment="1">
      <alignment horizontal="center" vertical="center"/>
    </xf>
    <xf numFmtId="183" fontId="42" fillId="0" borderId="190" xfId="0" applyNumberFormat="1" applyFont="1" applyFill="1" applyBorder="1" applyAlignment="1">
      <alignment horizontal="center" vertical="center"/>
    </xf>
    <xf numFmtId="0" fontId="42" fillId="0" borderId="88" xfId="0" applyNumberFormat="1" applyFont="1" applyFill="1" applyBorder="1" applyAlignment="1">
      <alignment horizontal="center" vertical="center"/>
    </xf>
    <xf numFmtId="0" fontId="42" fillId="0" borderId="15" xfId="0" applyNumberFormat="1" applyFont="1" applyFill="1" applyBorder="1" applyAlignment="1">
      <alignment horizontal="center" vertical="center"/>
    </xf>
    <xf numFmtId="0" fontId="42" fillId="0" borderId="79" xfId="0" applyNumberFormat="1" applyFont="1" applyFill="1" applyBorder="1" applyAlignment="1">
      <alignment horizontal="center" vertical="center"/>
    </xf>
    <xf numFmtId="0" fontId="42" fillId="0" borderId="18"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110"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149"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31" xfId="0" applyFont="1" applyFill="1" applyBorder="1" applyAlignment="1">
      <alignment horizontal="center" vertical="center"/>
    </xf>
    <xf numFmtId="0" fontId="42" fillId="0" borderId="53" xfId="0" applyFont="1" applyFill="1" applyBorder="1" applyAlignment="1">
      <alignment horizontal="center" vertical="center"/>
    </xf>
    <xf numFmtId="179" fontId="42" fillId="0" borderId="170" xfId="0" applyNumberFormat="1" applyFont="1" applyFill="1" applyBorder="1" applyAlignment="1">
      <alignment horizontal="center" vertical="center"/>
    </xf>
    <xf numFmtId="179" fontId="42" fillId="0" borderId="16" xfId="0" applyNumberFormat="1" applyFont="1" applyFill="1" applyBorder="1" applyAlignment="1">
      <alignment horizontal="center" vertical="center"/>
    </xf>
    <xf numFmtId="41" fontId="42" fillId="0" borderId="0" xfId="0" applyNumberFormat="1" applyFont="1" applyFill="1" applyBorder="1" applyAlignment="1">
      <alignment vertical="center"/>
    </xf>
    <xf numFmtId="184" fontId="42" fillId="0" borderId="0" xfId="0" applyNumberFormat="1" applyFont="1" applyFill="1" applyBorder="1" applyAlignment="1">
      <alignment vertical="center"/>
    </xf>
    <xf numFmtId="194" fontId="42" fillId="0" borderId="156" xfId="0" applyNumberFormat="1" applyFont="1" applyFill="1" applyBorder="1" applyAlignment="1">
      <alignment horizontal="center" vertical="center"/>
    </xf>
    <xf numFmtId="183" fontId="42" fillId="0" borderId="156" xfId="0" applyNumberFormat="1" applyFont="1" applyFill="1" applyBorder="1" applyAlignment="1">
      <alignment horizontal="center" vertical="center"/>
    </xf>
    <xf numFmtId="183" fontId="44" fillId="0" borderId="193" xfId="0" applyNumberFormat="1" applyFont="1" applyFill="1" applyBorder="1" applyAlignment="1">
      <alignment horizontal="center" vertical="center"/>
    </xf>
    <xf numFmtId="0" fontId="42" fillId="0" borderId="32" xfId="0" applyFont="1" applyFill="1" applyBorder="1" applyAlignment="1">
      <alignment horizontal="center" vertical="center"/>
    </xf>
    <xf numFmtId="183" fontId="42" fillId="0" borderId="15" xfId="0" applyNumberFormat="1" applyFont="1" applyFill="1" applyBorder="1" applyAlignment="1">
      <alignment horizontal="right" vertical="center"/>
    </xf>
    <xf numFmtId="194" fontId="42" fillId="0" borderId="24" xfId="0" applyNumberFormat="1" applyFont="1" applyFill="1" applyBorder="1" applyAlignment="1">
      <alignment horizontal="right" vertical="center"/>
    </xf>
    <xf numFmtId="194" fontId="42" fillId="0" borderId="15" xfId="0" applyNumberFormat="1" applyFont="1" applyFill="1" applyBorder="1" applyAlignment="1">
      <alignment horizontal="right" vertical="center"/>
    </xf>
    <xf numFmtId="185" fontId="43" fillId="0" borderId="156"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0" fontId="42" fillId="0" borderId="30" xfId="0" applyFont="1" applyFill="1" applyBorder="1" applyAlignment="1">
      <alignment horizontal="center" vertical="center"/>
    </xf>
    <xf numFmtId="184" fontId="19" fillId="0" borderId="0" xfId="34" applyNumberFormat="1" applyFont="1" applyFill="1" applyBorder="1" applyAlignment="1" applyProtection="1">
      <alignment horizontal="right" vertical="center"/>
    </xf>
    <xf numFmtId="198" fontId="19" fillId="0" borderId="38" xfId="0" applyNumberFormat="1" applyFont="1" applyFill="1" applyBorder="1" applyAlignment="1">
      <alignment horizontal="right" vertical="center"/>
    </xf>
    <xf numFmtId="185" fontId="43" fillId="0" borderId="0" xfId="0" applyNumberFormat="1" applyFont="1" applyFill="1" applyBorder="1" applyAlignment="1">
      <alignment vertical="center" shrinkToFit="1"/>
    </xf>
    <xf numFmtId="185" fontId="43" fillId="0" borderId="155" xfId="0" applyNumberFormat="1" applyFont="1" applyFill="1" applyBorder="1" applyAlignment="1">
      <alignment horizontal="center" vertical="center"/>
    </xf>
    <xf numFmtId="185" fontId="43" fillId="0" borderId="60" xfId="0" applyNumberFormat="1" applyFont="1" applyFill="1" applyBorder="1" applyAlignment="1">
      <alignment horizontal="center" vertical="center"/>
    </xf>
    <xf numFmtId="185" fontId="43" fillId="0" borderId="192" xfId="0" applyNumberFormat="1" applyFont="1" applyFill="1" applyBorder="1" applyAlignment="1">
      <alignment horizontal="center" vertical="center"/>
    </xf>
    <xf numFmtId="184" fontId="42" fillId="0" borderId="0" xfId="34" applyNumberFormat="1" applyFont="1" applyFill="1" applyBorder="1" applyAlignment="1" applyProtection="1">
      <alignment horizontal="right" vertical="center"/>
    </xf>
    <xf numFmtId="198" fontId="42" fillId="0" borderId="0" xfId="0" applyNumberFormat="1" applyFont="1" applyFill="1" applyBorder="1" applyAlignment="1">
      <alignment horizontal="right" vertical="center"/>
    </xf>
    <xf numFmtId="184" fontId="42" fillId="0" borderId="0" xfId="33" applyNumberFormat="1" applyFont="1" applyFill="1" applyBorder="1" applyAlignment="1" applyProtection="1">
      <alignment horizontal="right" vertical="center"/>
    </xf>
    <xf numFmtId="184" fontId="42" fillId="0" borderId="0" xfId="0" applyNumberFormat="1" applyFont="1" applyFill="1" applyBorder="1" applyAlignment="1">
      <alignment horizontal="right" vertical="center"/>
    </xf>
    <xf numFmtId="0" fontId="42" fillId="24" borderId="26" xfId="0" applyFont="1" applyFill="1" applyBorder="1" applyAlignment="1">
      <alignment horizontal="distributed" vertical="center"/>
    </xf>
    <xf numFmtId="0" fontId="42" fillId="24" borderId="0" xfId="0" applyFont="1" applyFill="1" applyBorder="1" applyAlignment="1">
      <alignment horizontal="distributed" vertical="center"/>
    </xf>
    <xf numFmtId="0" fontId="42" fillId="24" borderId="23" xfId="0" applyFont="1" applyFill="1" applyBorder="1" applyAlignment="1">
      <alignment horizontal="distributed" vertical="center"/>
    </xf>
    <xf numFmtId="183" fontId="19" fillId="24" borderId="146" xfId="0" applyNumberFormat="1" applyFont="1" applyFill="1" applyBorder="1" applyAlignment="1">
      <alignment vertical="center"/>
    </xf>
    <xf numFmtId="0" fontId="44" fillId="24" borderId="26" xfId="0" applyFont="1" applyFill="1" applyBorder="1" applyAlignment="1">
      <alignment horizontal="distributed" vertical="center"/>
    </xf>
    <xf numFmtId="0" fontId="44" fillId="24" borderId="0" xfId="0" applyFont="1" applyFill="1" applyBorder="1" applyAlignment="1">
      <alignment horizontal="distributed" vertical="center"/>
    </xf>
    <xf numFmtId="0" fontId="44" fillId="24" borderId="23" xfId="0" applyFont="1" applyFill="1" applyBorder="1" applyAlignment="1">
      <alignment horizontal="distributed" vertical="center"/>
    </xf>
    <xf numFmtId="0" fontId="42"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184" fontId="42" fillId="0" borderId="15" xfId="0" applyNumberFormat="1" applyFont="1" applyFill="1" applyBorder="1" applyAlignment="1">
      <alignment horizontal="right" vertical="center"/>
    </xf>
    <xf numFmtId="184" fontId="42" fillId="0" borderId="15" xfId="33" applyNumberFormat="1" applyFont="1" applyFill="1" applyBorder="1" applyAlignment="1" applyProtection="1">
      <alignment horizontal="right" vertical="center"/>
    </xf>
    <xf numFmtId="198" fontId="42" fillId="0" borderId="15" xfId="0" applyNumberFormat="1" applyFont="1" applyFill="1" applyBorder="1" applyAlignment="1">
      <alignment horizontal="right" vertical="center"/>
    </xf>
    <xf numFmtId="184" fontId="42" fillId="0" borderId="24" xfId="33" applyNumberFormat="1" applyFont="1" applyFill="1" applyBorder="1" applyAlignment="1" applyProtection="1">
      <alignment horizontal="right" vertical="center"/>
    </xf>
    <xf numFmtId="0" fontId="42" fillId="0" borderId="123" xfId="0" applyFont="1" applyFill="1" applyBorder="1" applyAlignment="1">
      <alignment horizontal="center" vertical="center"/>
    </xf>
    <xf numFmtId="0" fontId="42" fillId="0" borderId="150" xfId="0" applyFont="1" applyFill="1" applyBorder="1" applyAlignment="1">
      <alignment horizontal="center" vertical="center"/>
    </xf>
    <xf numFmtId="0" fontId="42" fillId="0" borderId="151"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39" xfId="0" applyFont="1" applyFill="1" applyBorder="1" applyAlignment="1">
      <alignment horizontal="center" vertical="center"/>
    </xf>
    <xf numFmtId="0" fontId="42" fillId="0" borderId="152" xfId="0" applyFont="1" applyFill="1" applyBorder="1" applyAlignment="1">
      <alignment horizontal="center" vertical="center"/>
    </xf>
    <xf numFmtId="0" fontId="42" fillId="0" borderId="153" xfId="0" applyFont="1" applyFill="1" applyBorder="1" applyAlignment="1">
      <alignment horizontal="center" vertical="center"/>
    </xf>
    <xf numFmtId="0" fontId="42" fillId="0" borderId="154" xfId="0" applyFont="1" applyFill="1" applyBorder="1" applyAlignment="1">
      <alignment horizontal="center" vertical="center"/>
    </xf>
    <xf numFmtId="183" fontId="44" fillId="24" borderId="155" xfId="0" applyNumberFormat="1" applyFont="1" applyFill="1" applyBorder="1" applyAlignment="1">
      <alignment vertical="center"/>
    </xf>
    <xf numFmtId="183" fontId="44" fillId="24" borderId="60" xfId="0" applyNumberFormat="1" applyFont="1" applyFill="1" applyBorder="1" applyAlignment="1">
      <alignment vertical="center"/>
    </xf>
    <xf numFmtId="184" fontId="42" fillId="0" borderId="14" xfId="34" applyNumberFormat="1" applyFont="1" applyFill="1" applyBorder="1" applyAlignment="1" applyProtection="1">
      <alignment horizontal="right" vertical="center"/>
    </xf>
    <xf numFmtId="184" fontId="19" fillId="0" borderId="14" xfId="34" applyNumberFormat="1" applyFont="1" applyFill="1" applyBorder="1" applyAlignment="1" applyProtection="1">
      <alignment horizontal="right" vertical="center"/>
    </xf>
    <xf numFmtId="184" fontId="42" fillId="0" borderId="14" xfId="33" applyNumberFormat="1" applyFont="1" applyFill="1" applyBorder="1" applyAlignment="1" applyProtection="1">
      <alignment horizontal="right" vertical="center"/>
    </xf>
    <xf numFmtId="0" fontId="42" fillId="24" borderId="67" xfId="0" applyFont="1" applyFill="1" applyBorder="1" applyAlignment="1">
      <alignment horizontal="distributed" vertical="center"/>
    </xf>
    <xf numFmtId="0" fontId="42" fillId="24" borderId="22" xfId="0" applyFont="1" applyFill="1" applyBorder="1" applyAlignment="1">
      <alignment horizontal="distributed" vertical="center"/>
    </xf>
    <xf numFmtId="0" fontId="42" fillId="24" borderId="71" xfId="0" applyFont="1" applyFill="1" applyBorder="1" applyAlignment="1">
      <alignment horizontal="distributed" vertical="center"/>
    </xf>
    <xf numFmtId="185" fontId="19" fillId="24" borderId="22" xfId="0" applyNumberFormat="1" applyFont="1" applyFill="1" applyBorder="1" applyAlignment="1">
      <alignment horizontal="center" vertical="center"/>
    </xf>
    <xf numFmtId="185" fontId="19" fillId="24" borderId="61" xfId="0" applyNumberFormat="1" applyFont="1" applyFill="1" applyBorder="1" applyAlignment="1">
      <alignment horizontal="center" vertical="center"/>
    </xf>
    <xf numFmtId="185" fontId="42" fillId="0" borderId="20" xfId="0" applyNumberFormat="1" applyFont="1" applyFill="1" applyBorder="1" applyAlignment="1">
      <alignment horizontal="right" vertical="center"/>
    </xf>
    <xf numFmtId="0" fontId="42" fillId="0" borderId="208" xfId="0" applyFont="1" applyFill="1" applyBorder="1" applyAlignment="1">
      <alignment horizontal="center" vertical="center"/>
    </xf>
    <xf numFmtId="0" fontId="42" fillId="0" borderId="11" xfId="0" applyFont="1" applyFill="1" applyBorder="1" applyAlignment="1">
      <alignment horizontal="center" vertical="center" shrinkToFit="1"/>
    </xf>
    <xf numFmtId="0" fontId="42" fillId="0" borderId="63" xfId="0" applyFont="1" applyFill="1" applyBorder="1" applyAlignment="1">
      <alignment horizontal="center" vertical="center"/>
    </xf>
    <xf numFmtId="0" fontId="42" fillId="0" borderId="103" xfId="0" applyFont="1" applyFill="1" applyBorder="1" applyAlignment="1">
      <alignment horizontal="center" vertical="center"/>
    </xf>
    <xf numFmtId="0" fontId="42" fillId="0" borderId="64" xfId="0" applyFont="1" applyFill="1" applyBorder="1" applyAlignment="1">
      <alignment horizontal="center" vertical="center"/>
    </xf>
    <xf numFmtId="0" fontId="42" fillId="0" borderId="48" xfId="0" applyFont="1" applyFill="1" applyBorder="1" applyAlignment="1">
      <alignment horizontal="center" vertical="center"/>
    </xf>
    <xf numFmtId="185" fontId="42" fillId="0" borderId="62" xfId="0" applyNumberFormat="1" applyFont="1" applyFill="1" applyBorder="1" applyAlignment="1">
      <alignment horizontal="right" vertical="center"/>
    </xf>
    <xf numFmtId="0" fontId="42" fillId="0" borderId="0" xfId="0" applyFont="1" applyFill="1" applyAlignment="1">
      <alignment horizontal="center" vertical="top"/>
    </xf>
    <xf numFmtId="0" fontId="42" fillId="0" borderId="162" xfId="0" applyFont="1" applyFill="1" applyBorder="1" applyAlignment="1">
      <alignment horizontal="center" vertical="center"/>
    </xf>
    <xf numFmtId="0" fontId="42" fillId="0" borderId="163" xfId="0" applyFont="1" applyFill="1" applyBorder="1" applyAlignment="1">
      <alignment horizontal="center" vertical="center"/>
    </xf>
    <xf numFmtId="0" fontId="42" fillId="0" borderId="169" xfId="0" applyFont="1" applyFill="1" applyBorder="1" applyAlignment="1">
      <alignment horizontal="center" vertical="center"/>
    </xf>
    <xf numFmtId="0" fontId="42" fillId="0" borderId="165" xfId="0" applyFont="1" applyFill="1" applyBorder="1" applyAlignment="1">
      <alignment horizontal="center" vertical="center"/>
    </xf>
    <xf numFmtId="184" fontId="42" fillId="0" borderId="15" xfId="0" applyNumberFormat="1" applyFont="1" applyFill="1" applyBorder="1" applyAlignment="1">
      <alignment horizontal="right" vertical="center" shrinkToFit="1"/>
    </xf>
    <xf numFmtId="179" fontId="42" fillId="0" borderId="172" xfId="0" applyNumberFormat="1" applyFont="1" applyFill="1" applyBorder="1" applyAlignment="1">
      <alignment horizontal="center" vertical="center"/>
    </xf>
    <xf numFmtId="179" fontId="42" fillId="0" borderId="49" xfId="0" applyNumberFormat="1" applyFont="1" applyFill="1" applyBorder="1" applyAlignment="1">
      <alignment horizontal="center" vertical="center"/>
    </xf>
    <xf numFmtId="203" fontId="19" fillId="0" borderId="207" xfId="0" applyNumberFormat="1" applyFont="1" applyFill="1" applyBorder="1" applyAlignment="1">
      <alignment horizontal="center" vertical="center"/>
    </xf>
    <xf numFmtId="203" fontId="19" fillId="0" borderId="188" xfId="0" applyNumberFormat="1" applyFont="1" applyFill="1" applyBorder="1" applyAlignment="1">
      <alignment horizontal="center" vertical="center"/>
    </xf>
    <xf numFmtId="203" fontId="19" fillId="0" borderId="22" xfId="0" applyNumberFormat="1" applyFont="1" applyFill="1" applyBorder="1" applyAlignment="1">
      <alignment horizontal="right" vertical="center"/>
    </xf>
    <xf numFmtId="202" fontId="42" fillId="0" borderId="171" xfId="0" applyNumberFormat="1" applyFont="1" applyFill="1" applyBorder="1" applyAlignment="1">
      <alignment horizontal="right" vertical="center"/>
    </xf>
    <xf numFmtId="203" fontId="42" fillId="0" borderId="171" xfId="0" applyNumberFormat="1" applyFont="1" applyFill="1" applyBorder="1" applyAlignment="1">
      <alignment horizontal="right" vertical="center"/>
    </xf>
    <xf numFmtId="203" fontId="19" fillId="0" borderId="22" xfId="0" applyNumberFormat="1" applyFont="1" applyFill="1" applyBorder="1" applyAlignment="1">
      <alignment horizontal="center" vertical="center"/>
    </xf>
    <xf numFmtId="193" fontId="42" fillId="0" borderId="0" xfId="0" applyNumberFormat="1" applyFont="1" applyFill="1" applyBorder="1" applyAlignment="1">
      <alignment vertical="center"/>
    </xf>
    <xf numFmtId="193" fontId="42" fillId="0" borderId="20" xfId="0" applyNumberFormat="1" applyFont="1" applyFill="1" applyBorder="1" applyAlignment="1">
      <alignment vertical="center"/>
    </xf>
    <xf numFmtId="183" fontId="44" fillId="0" borderId="15" xfId="0" applyNumberFormat="1" applyFont="1" applyFill="1" applyBorder="1" applyAlignment="1">
      <alignment vertical="center"/>
    </xf>
    <xf numFmtId="183" fontId="44" fillId="0" borderId="155" xfId="0" applyNumberFormat="1" applyFont="1" applyFill="1" applyBorder="1" applyAlignment="1">
      <alignment vertical="center"/>
    </xf>
    <xf numFmtId="183" fontId="44" fillId="0" borderId="60" xfId="0" applyNumberFormat="1" applyFont="1" applyFill="1" applyBorder="1" applyAlignment="1">
      <alignment vertical="center"/>
    </xf>
    <xf numFmtId="193" fontId="44" fillId="0" borderId="15" xfId="0" applyNumberFormat="1" applyFont="1" applyFill="1" applyBorder="1" applyAlignment="1">
      <alignment vertical="center"/>
    </xf>
    <xf numFmtId="193" fontId="44" fillId="0" borderId="62" xfId="0" applyNumberFormat="1" applyFont="1" applyFill="1" applyBorder="1" applyAlignment="1">
      <alignment vertical="center"/>
    </xf>
    <xf numFmtId="183" fontId="0" fillId="0" borderId="146" xfId="0" applyNumberFormat="1" applyFont="1" applyFill="1" applyBorder="1" applyAlignment="1">
      <alignment vertical="center"/>
    </xf>
    <xf numFmtId="183" fontId="0" fillId="0" borderId="159" xfId="0" applyNumberFormat="1" applyFont="1" applyFill="1" applyBorder="1" applyAlignment="1">
      <alignment vertical="center"/>
    </xf>
    <xf numFmtId="183" fontId="0" fillId="0" borderId="22" xfId="0" applyNumberFormat="1" applyFont="1" applyFill="1" applyBorder="1" applyAlignment="1">
      <alignment vertical="center"/>
    </xf>
    <xf numFmtId="183" fontId="19" fillId="0" borderId="0" xfId="0" applyNumberFormat="1" applyFont="1" applyFill="1" applyBorder="1" applyAlignment="1">
      <alignment vertical="center"/>
    </xf>
    <xf numFmtId="193" fontId="44" fillId="0" borderId="0" xfId="0" applyNumberFormat="1" applyFont="1" applyFill="1" applyBorder="1" applyAlignment="1">
      <alignment vertical="center"/>
    </xf>
    <xf numFmtId="193" fontId="44" fillId="0" borderId="20" xfId="0" applyNumberFormat="1" applyFont="1" applyFill="1" applyBorder="1" applyAlignment="1">
      <alignment vertical="center"/>
    </xf>
    <xf numFmtId="193" fontId="42" fillId="0" borderId="22" xfId="0" applyNumberFormat="1" applyFont="1" applyFill="1" applyBorder="1" applyAlignment="1">
      <alignment vertical="center"/>
    </xf>
    <xf numFmtId="193" fontId="42" fillId="0" borderId="61" xfId="0" applyNumberFormat="1" applyFont="1" applyFill="1" applyBorder="1" applyAlignment="1">
      <alignment vertical="center"/>
    </xf>
    <xf numFmtId="183" fontId="19" fillId="0" borderId="146" xfId="0" applyNumberFormat="1" applyFont="1" applyFill="1" applyBorder="1" applyAlignment="1">
      <alignment vertical="center"/>
    </xf>
    <xf numFmtId="0" fontId="42" fillId="0" borderId="26" xfId="0" applyFont="1" applyFill="1" applyBorder="1" applyAlignment="1">
      <alignment horizontal="distributed" vertical="center"/>
    </xf>
    <xf numFmtId="0" fontId="42" fillId="0" borderId="0" xfId="0" applyFont="1" applyFill="1" applyBorder="1" applyAlignment="1">
      <alignment horizontal="distributed" vertical="center"/>
    </xf>
    <xf numFmtId="0" fontId="42" fillId="0" borderId="23" xfId="0" applyFont="1" applyFill="1" applyBorder="1" applyAlignment="1">
      <alignment horizontal="distributed" vertical="center"/>
    </xf>
    <xf numFmtId="0" fontId="44" fillId="0" borderId="26" xfId="0" applyFont="1" applyFill="1" applyBorder="1" applyAlignment="1">
      <alignment horizontal="distributed" vertical="center"/>
    </xf>
    <xf numFmtId="0" fontId="44" fillId="0" borderId="0" xfId="0" applyFont="1" applyFill="1" applyBorder="1" applyAlignment="1">
      <alignment horizontal="distributed" vertical="center"/>
    </xf>
    <xf numFmtId="0" fontId="44" fillId="0" borderId="23" xfId="0" applyFont="1" applyFill="1" applyBorder="1" applyAlignment="1">
      <alignment horizontal="distributed" vertical="center"/>
    </xf>
    <xf numFmtId="0" fontId="42" fillId="0" borderId="67" xfId="0" applyFont="1" applyFill="1" applyBorder="1" applyAlignment="1">
      <alignment horizontal="distributed" vertical="center"/>
    </xf>
    <xf numFmtId="0" fontId="42" fillId="0" borderId="22" xfId="0" applyFont="1" applyFill="1" applyBorder="1" applyAlignment="1">
      <alignment horizontal="distributed" vertical="center"/>
    </xf>
    <xf numFmtId="0" fontId="42" fillId="0" borderId="71" xfId="0" applyFont="1" applyFill="1" applyBorder="1" applyAlignment="1">
      <alignment horizontal="distributed" vertical="center"/>
    </xf>
    <xf numFmtId="0" fontId="44" fillId="24" borderId="27" xfId="0" applyNumberFormat="1" applyFont="1" applyFill="1" applyBorder="1" applyAlignment="1">
      <alignment horizontal="center" vertical="center"/>
    </xf>
    <xf numFmtId="0" fontId="44" fillId="24" borderId="84" xfId="0" applyNumberFormat="1" applyFont="1" applyFill="1" applyBorder="1" applyAlignment="1">
      <alignment horizontal="center" vertical="center"/>
    </xf>
    <xf numFmtId="183" fontId="19" fillId="24" borderId="55" xfId="0" applyNumberFormat="1" applyFont="1" applyFill="1" applyBorder="1" applyAlignment="1">
      <alignment horizontal="right" vertical="center"/>
    </xf>
    <xf numFmtId="195" fontId="19" fillId="0" borderId="22" xfId="34" applyNumberFormat="1" applyFont="1" applyFill="1" applyBorder="1" applyAlignment="1" applyProtection="1">
      <alignment horizontal="right" vertical="center"/>
    </xf>
    <xf numFmtId="185" fontId="19" fillId="0" borderId="22" xfId="0" applyNumberFormat="1" applyFont="1" applyFill="1" applyBorder="1" applyAlignment="1">
      <alignment horizontal="center" vertical="center"/>
    </xf>
    <xf numFmtId="185" fontId="19" fillId="0" borderId="61" xfId="0" applyNumberFormat="1" applyFont="1" applyFill="1" applyBorder="1" applyAlignment="1">
      <alignment horizontal="center" vertical="center"/>
    </xf>
    <xf numFmtId="185" fontId="19" fillId="0" borderId="196" xfId="0" applyNumberFormat="1" applyFont="1" applyFill="1" applyBorder="1" applyAlignment="1">
      <alignment horizontal="center" vertical="center"/>
    </xf>
    <xf numFmtId="184" fontId="0" fillId="0" borderId="14" xfId="34" applyNumberFormat="1" applyFont="1" applyFill="1" applyBorder="1" applyAlignment="1" applyProtection="1">
      <alignment vertical="center"/>
    </xf>
    <xf numFmtId="184" fontId="0" fillId="0" borderId="0" xfId="34" applyNumberFormat="1" applyFont="1" applyFill="1" applyBorder="1" applyAlignment="1" applyProtection="1">
      <alignment vertical="center"/>
    </xf>
    <xf numFmtId="184" fontId="26" fillId="0" borderId="14" xfId="34" applyNumberFormat="1" applyFont="1" applyFill="1" applyBorder="1" applyAlignment="1" applyProtection="1">
      <alignment vertical="center"/>
    </xf>
    <xf numFmtId="184" fontId="26" fillId="0" borderId="0" xfId="34" applyNumberFormat="1" applyFont="1" applyFill="1" applyBorder="1" applyAlignment="1" applyProtection="1">
      <alignment vertical="center"/>
    </xf>
    <xf numFmtId="184" fontId="0" fillId="0" borderId="24" xfId="0" applyNumberFormat="1" applyFont="1" applyFill="1" applyBorder="1" applyAlignment="1">
      <alignment horizontal="center" vertical="center"/>
    </xf>
    <xf numFmtId="184" fontId="0" fillId="0" borderId="15" xfId="0" applyNumberFormat="1" applyFont="1" applyFill="1" applyBorder="1" applyAlignment="1">
      <alignment horizontal="center" vertical="center"/>
    </xf>
    <xf numFmtId="184" fontId="0" fillId="0" borderId="14" xfId="33" applyNumberFormat="1" applyFont="1" applyFill="1" applyBorder="1" applyAlignment="1" applyProtection="1">
      <alignment horizontal="right" vertical="center"/>
    </xf>
    <xf numFmtId="184" fontId="0" fillId="0" borderId="14" xfId="0" applyNumberFormat="1" applyFont="1" applyFill="1" applyBorder="1" applyAlignment="1">
      <alignment horizontal="center" vertical="center"/>
    </xf>
    <xf numFmtId="184" fontId="0" fillId="0" borderId="0" xfId="0" applyNumberFormat="1" applyFont="1" applyFill="1" applyBorder="1" applyAlignment="1">
      <alignment horizontal="center" vertical="center"/>
    </xf>
    <xf numFmtId="184" fontId="0" fillId="0" borderId="146" xfId="0" applyNumberFormat="1" applyFont="1" applyFill="1" applyBorder="1" applyAlignment="1">
      <alignment horizontal="center" vertical="center"/>
    </xf>
    <xf numFmtId="184" fontId="19" fillId="0" borderId="178" xfId="0" applyNumberFormat="1" applyFont="1" applyFill="1" applyBorder="1" applyAlignment="1">
      <alignment horizontal="center" vertical="center"/>
    </xf>
    <xf numFmtId="184" fontId="19" fillId="0" borderId="183" xfId="0" applyNumberFormat="1" applyFont="1" applyFill="1" applyBorder="1" applyAlignment="1">
      <alignment horizontal="center" vertical="center"/>
    </xf>
    <xf numFmtId="0" fontId="0" fillId="0" borderId="103" xfId="0" applyFont="1" applyFill="1" applyBorder="1" applyAlignment="1">
      <alignment horizontal="center" vertical="center"/>
    </xf>
    <xf numFmtId="184" fontId="0" fillId="24" borderId="183" xfId="0" applyNumberFormat="1" applyFont="1" applyFill="1" applyBorder="1" applyAlignment="1">
      <alignment horizontal="right" vertical="center"/>
    </xf>
    <xf numFmtId="184" fontId="19" fillId="0" borderId="55" xfId="33" applyNumberFormat="1" applyFont="1" applyFill="1" applyBorder="1" applyAlignment="1" applyProtection="1">
      <alignment vertical="center"/>
    </xf>
    <xf numFmtId="0" fontId="0" fillId="0" borderId="0" xfId="0" applyFill="1" applyBorder="1" applyAlignment="1">
      <alignment vertical="center"/>
    </xf>
    <xf numFmtId="184" fontId="0" fillId="0" borderId="0" xfId="0" applyNumberFormat="1" applyFill="1" applyBorder="1" applyAlignment="1">
      <alignment horizontal="right" vertical="center"/>
    </xf>
    <xf numFmtId="184" fontId="0" fillId="0" borderId="20" xfId="34" applyNumberFormat="1" applyFont="1" applyFill="1" applyBorder="1" applyAlignment="1" applyProtection="1">
      <alignment vertical="center"/>
    </xf>
    <xf numFmtId="184" fontId="26" fillId="0" borderId="16" xfId="34" applyNumberFormat="1" applyFont="1" applyFill="1" applyBorder="1" applyAlignment="1" applyProtection="1">
      <alignment vertical="center"/>
    </xf>
    <xf numFmtId="184" fontId="26" fillId="0" borderId="20" xfId="34" applyNumberFormat="1" applyFont="1" applyFill="1" applyBorder="1" applyAlignment="1" applyProtection="1">
      <alignment vertical="center"/>
    </xf>
    <xf numFmtId="184" fontId="19" fillId="24" borderId="87" xfId="34" applyNumberFormat="1" applyFont="1" applyFill="1" applyBorder="1" applyAlignment="1" applyProtection="1">
      <alignment horizontal="right" vertical="center"/>
    </xf>
    <xf numFmtId="184" fontId="19" fillId="24" borderId="61" xfId="34" applyNumberFormat="1" applyFont="1" applyFill="1" applyBorder="1" applyAlignment="1" applyProtection="1">
      <alignment horizontal="right" vertical="center"/>
    </xf>
    <xf numFmtId="184" fontId="19" fillId="24" borderId="183" xfId="34" applyNumberFormat="1" applyFont="1" applyFill="1" applyBorder="1" applyAlignment="1" applyProtection="1">
      <alignment horizontal="right" vertical="center"/>
    </xf>
    <xf numFmtId="184" fontId="19" fillId="24" borderId="22" xfId="34" applyNumberFormat="1" applyFont="1" applyFill="1" applyBorder="1" applyAlignment="1" applyProtection="1">
      <alignment horizontal="right" vertical="center"/>
    </xf>
    <xf numFmtId="184" fontId="0" fillId="0" borderId="15" xfId="34" applyNumberFormat="1" applyFont="1" applyFill="1" applyBorder="1" applyAlignment="1" applyProtection="1">
      <alignment vertical="center"/>
    </xf>
    <xf numFmtId="0" fontId="0" fillId="0" borderId="0" xfId="0" applyFont="1" applyFill="1" applyBorder="1" applyAlignment="1">
      <alignment vertical="top" wrapText="1"/>
    </xf>
    <xf numFmtId="0" fontId="0" fillId="0" borderId="35" xfId="0" applyFont="1" applyFill="1" applyBorder="1" applyAlignment="1">
      <alignment horizontal="center"/>
    </xf>
    <xf numFmtId="0" fontId="0" fillId="0" borderId="58" xfId="0" applyFont="1" applyFill="1" applyBorder="1" applyAlignment="1">
      <alignment horizont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184" fontId="0" fillId="0" borderId="62" xfId="34" applyNumberFormat="1" applyFont="1" applyFill="1" applyBorder="1" applyAlignment="1" applyProtection="1">
      <alignment vertical="center"/>
    </xf>
    <xf numFmtId="184" fontId="0" fillId="0" borderId="24" xfId="34" applyNumberFormat="1" applyFont="1" applyFill="1" applyBorder="1" applyAlignment="1" applyProtection="1">
      <alignment vertical="center"/>
    </xf>
    <xf numFmtId="184" fontId="19" fillId="0" borderId="22" xfId="34" applyNumberFormat="1" applyFont="1" applyFill="1" applyBorder="1" applyAlignment="1" applyProtection="1">
      <alignment horizontal="right" vertical="center"/>
    </xf>
    <xf numFmtId="184" fontId="19" fillId="24" borderId="178" xfId="0" applyNumberFormat="1" applyFont="1" applyFill="1" applyBorder="1" applyAlignment="1">
      <alignment horizontal="center" vertical="center"/>
    </xf>
    <xf numFmtId="184" fontId="19" fillId="24" borderId="183" xfId="0" applyNumberFormat="1" applyFont="1" applyFill="1" applyBorder="1" applyAlignment="1">
      <alignment horizontal="center" vertical="center"/>
    </xf>
    <xf numFmtId="184" fontId="19" fillId="0" borderId="183" xfId="34" applyNumberFormat="1" applyFont="1" applyFill="1" applyBorder="1" applyAlignment="1" applyProtection="1">
      <alignment horizontal="right" vertical="center"/>
    </xf>
    <xf numFmtId="184" fontId="0" fillId="0" borderId="183" xfId="0" applyNumberFormat="1" applyFont="1" applyFill="1" applyBorder="1" applyAlignment="1">
      <alignment horizontal="right" vertical="center"/>
    </xf>
    <xf numFmtId="184" fontId="19" fillId="0" borderId="87" xfId="34" applyNumberFormat="1" applyFont="1" applyFill="1" applyBorder="1" applyAlignment="1" applyProtection="1">
      <alignment horizontal="right" vertical="center"/>
    </xf>
    <xf numFmtId="184" fontId="19" fillId="0" borderId="61" xfId="34" applyNumberFormat="1" applyFont="1" applyFill="1" applyBorder="1" applyAlignment="1" applyProtection="1">
      <alignment horizontal="right" vertical="center"/>
    </xf>
    <xf numFmtId="185" fontId="42" fillId="0" borderId="14" xfId="0" applyNumberFormat="1" applyFont="1" applyFill="1" applyBorder="1" applyAlignment="1">
      <alignment vertical="center"/>
    </xf>
    <xf numFmtId="0" fontId="42" fillId="0" borderId="31" xfId="0" applyFont="1" applyFill="1" applyBorder="1" applyAlignment="1">
      <alignment horizontal="center" vertical="center"/>
    </xf>
    <xf numFmtId="185" fontId="42" fillId="0" borderId="55" xfId="0" applyNumberFormat="1" applyFont="1" applyFill="1" applyBorder="1" applyAlignment="1">
      <alignment vertical="center"/>
    </xf>
    <xf numFmtId="185" fontId="42" fillId="0" borderId="14" xfId="0" applyNumberFormat="1" applyFont="1" applyFill="1" applyBorder="1" applyAlignment="1">
      <alignment horizontal="right" vertical="center"/>
    </xf>
    <xf numFmtId="185" fontId="44" fillId="0" borderId="14" xfId="0" applyNumberFormat="1" applyFont="1" applyFill="1" applyBorder="1" applyAlignment="1">
      <alignment horizontal="right" vertical="center" shrinkToFit="1"/>
    </xf>
    <xf numFmtId="180" fontId="42" fillId="0" borderId="14" xfId="0" applyNumberFormat="1" applyFont="1" applyFill="1" applyBorder="1" applyAlignment="1">
      <alignment vertical="center"/>
    </xf>
    <xf numFmtId="185" fontId="42" fillId="0" borderId="14" xfId="0" applyNumberFormat="1" applyFont="1" applyFill="1" applyBorder="1" applyAlignment="1">
      <alignment horizontal="right" vertical="center" shrinkToFit="1"/>
    </xf>
    <xf numFmtId="185" fontId="42" fillId="0" borderId="0" xfId="0" applyNumberFormat="1" applyFont="1" applyFill="1" applyBorder="1" applyAlignment="1">
      <alignment horizontal="right" vertical="center" shrinkToFit="1"/>
    </xf>
    <xf numFmtId="0" fontId="42" fillId="0" borderId="0" xfId="0" applyFont="1" applyFill="1" applyBorder="1" applyAlignment="1">
      <alignment vertical="top" wrapText="1"/>
    </xf>
    <xf numFmtId="0" fontId="42" fillId="0" borderId="31" xfId="0" applyFont="1" applyFill="1" applyBorder="1" applyAlignment="1">
      <alignment horizontal="center" vertical="center" shrinkToFit="1"/>
    </xf>
    <xf numFmtId="0" fontId="42" fillId="0" borderId="103" xfId="0" applyFont="1" applyFill="1" applyBorder="1" applyAlignment="1">
      <alignment horizontal="center" vertical="center" shrinkToFit="1"/>
    </xf>
    <xf numFmtId="0" fontId="44" fillId="0" borderId="112" xfId="0" applyFont="1" applyFill="1" applyBorder="1" applyAlignment="1">
      <alignment horizontal="center" vertical="center"/>
    </xf>
    <xf numFmtId="0" fontId="44" fillId="0" borderId="113" xfId="0" applyFont="1" applyFill="1" applyBorder="1" applyAlignment="1">
      <alignment horizontal="center" vertical="center"/>
    </xf>
    <xf numFmtId="0" fontId="42" fillId="0" borderId="106" xfId="0" applyFont="1" applyFill="1" applyBorder="1" applyAlignment="1">
      <alignment horizontal="center" vertical="center"/>
    </xf>
    <xf numFmtId="0" fontId="42" fillId="0" borderId="107" xfId="0" applyFont="1" applyFill="1" applyBorder="1" applyAlignment="1">
      <alignment horizontal="center" vertical="center"/>
    </xf>
    <xf numFmtId="0" fontId="42" fillId="0" borderId="10" xfId="0" applyFont="1" applyFill="1" applyBorder="1" applyAlignment="1">
      <alignment horizontal="distributed" vertical="center"/>
    </xf>
    <xf numFmtId="0" fontId="43" fillId="0" borderId="0" xfId="0" applyFont="1" applyFill="1" applyBorder="1" applyAlignment="1">
      <alignment horizontal="distributed" vertical="center"/>
    </xf>
    <xf numFmtId="0" fontId="42" fillId="0" borderId="0" xfId="0" applyFont="1" applyFill="1" applyBorder="1" applyAlignment="1">
      <alignment horizontal="left" vertical="center"/>
    </xf>
    <xf numFmtId="0" fontId="42" fillId="0" borderId="15" xfId="0" applyFont="1" applyFill="1" applyBorder="1" applyAlignment="1">
      <alignment horizontal="distributed" vertical="center"/>
    </xf>
    <xf numFmtId="0" fontId="25" fillId="0" borderId="0" xfId="0" applyFont="1" applyBorder="1" applyAlignment="1">
      <alignment horizontal="center" vertical="center"/>
    </xf>
    <xf numFmtId="0" fontId="0" fillId="0" borderId="11"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6272189349112873"/>
          <c:y val="9.8321573182645255E-2"/>
          <c:w val="0.65976331360949914"/>
          <c:h val="0.8129515441199"/>
        </c:manualLayout>
      </c:layout>
      <c:barChart>
        <c:barDir val="col"/>
        <c:grouping val="clustered"/>
        <c:ser>
          <c:idx val="0"/>
          <c:order val="0"/>
          <c:tx>
            <c:strRef>
              <c:f>グラフ!$I$3</c:f>
              <c:strCache>
                <c:ptCount val="1"/>
                <c:pt idx="0">
                  <c:v>参加者延人数</c:v>
                </c:pt>
              </c:strCache>
            </c:strRef>
          </c:tx>
          <c:spPr>
            <a:solidFill>
              <a:srgbClr val="FFFFFF"/>
            </a:solidFill>
            <a:ln w="12700">
              <a:solidFill>
                <a:srgbClr val="000000"/>
              </a:solidFill>
              <a:prstDash val="solid"/>
            </a:ln>
          </c:spPr>
          <c:dLbls>
            <c:dLbl>
              <c:idx val="0"/>
              <c:layout/>
              <c:showVal val="1"/>
            </c:dLbl>
            <c:dLbl>
              <c:idx val="1"/>
              <c:layout/>
              <c:showVal val="1"/>
            </c:dLbl>
            <c:dLbl>
              <c:idx val="2"/>
              <c:layout/>
              <c:showVal val="1"/>
            </c:dLbl>
            <c:dLbl>
              <c:idx val="3"/>
              <c:showVal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グラフ!$H$4:$H$7</c:f>
              <c:strCache>
                <c:ptCount val="3"/>
                <c:pt idx="0">
                  <c:v>平成23年度</c:v>
                </c:pt>
                <c:pt idx="1">
                  <c:v>24年度</c:v>
                </c:pt>
                <c:pt idx="2">
                  <c:v>25年度</c:v>
                </c:pt>
              </c:strCache>
            </c:strRef>
          </c:cat>
          <c:val>
            <c:numRef>
              <c:f>グラフ!$I$4:$I$7</c:f>
              <c:numCache>
                <c:formatCode>#,##0_ </c:formatCode>
                <c:ptCount val="4"/>
                <c:pt idx="0">
                  <c:v>20718</c:v>
                </c:pt>
                <c:pt idx="1">
                  <c:v>22823</c:v>
                </c:pt>
                <c:pt idx="2">
                  <c:v>20823</c:v>
                </c:pt>
              </c:numCache>
            </c:numRef>
          </c:val>
        </c:ser>
        <c:gapWidth val="30"/>
        <c:axId val="138609408"/>
        <c:axId val="138610944"/>
      </c:barChart>
      <c:lineChart>
        <c:grouping val="standard"/>
        <c:ser>
          <c:idx val="0"/>
          <c:order val="1"/>
          <c:tx>
            <c:strRef>
              <c:f>グラフ!$J$3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Val val="1"/>
          </c:dLbls>
          <c:cat>
            <c:strRef>
              <c:f>グラフ!$H$4:$H$7</c:f>
              <c:strCache>
                <c:ptCount val="3"/>
                <c:pt idx="0">
                  <c:v>平成23年度</c:v>
                </c:pt>
                <c:pt idx="1">
                  <c:v>24年度</c:v>
                </c:pt>
                <c:pt idx="2">
                  <c:v>25年度</c:v>
                </c:pt>
              </c:strCache>
            </c:strRef>
          </c:cat>
          <c:val>
            <c:numRef>
              <c:f>グラフ!$J$4:$J$7</c:f>
              <c:numCache>
                <c:formatCode>#,##0_ </c:formatCode>
                <c:ptCount val="4"/>
                <c:pt idx="0">
                  <c:v>2241</c:v>
                </c:pt>
                <c:pt idx="1">
                  <c:v>2105</c:v>
                </c:pt>
                <c:pt idx="2">
                  <c:v>1881</c:v>
                </c:pt>
              </c:numCache>
            </c:numRef>
          </c:val>
          <c:smooth val="1"/>
        </c:ser>
        <c:marker val="1"/>
        <c:axId val="138629120"/>
        <c:axId val="138631040"/>
      </c:lineChart>
      <c:catAx>
        <c:axId val="13860940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8610944"/>
        <c:crossesAt val="0"/>
        <c:auto val="1"/>
        <c:lblAlgn val="ctr"/>
        <c:lblOffset val="100"/>
        <c:tickLblSkip val="1"/>
        <c:tickMarkSkip val="1"/>
      </c:catAx>
      <c:valAx>
        <c:axId val="138610944"/>
        <c:scaling>
          <c:orientation val="minMax"/>
        </c:scaling>
        <c:axPos val="l"/>
        <c:numFmt formatCode="#,##0_ "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8609408"/>
        <c:crosses val="autoZero"/>
        <c:crossBetween val="between"/>
      </c:valAx>
      <c:catAx>
        <c:axId val="138629120"/>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10033"/>
              <c:y val="3.8369304556354941E-2"/>
            </c:manualLayout>
          </c:layout>
          <c:spPr>
            <a:noFill/>
            <a:ln w="25400">
              <a:noFill/>
            </a:ln>
          </c:spPr>
        </c:title>
        <c:tickLblPos val="none"/>
        <c:crossAx val="138631040"/>
        <c:crossesAt val="0"/>
        <c:auto val="1"/>
        <c:lblAlgn val="ctr"/>
        <c:lblOffset val="100"/>
      </c:catAx>
      <c:valAx>
        <c:axId val="138631040"/>
        <c:scaling>
          <c:orientation val="minMax"/>
        </c:scaling>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812"/>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8629120"/>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4028E-2"/>
        </c:manualLayout>
      </c:layout>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000072661110923"/>
          <c:y val="6.0606210065030433E-2"/>
          <c:w val="0.5952398252645591"/>
          <c:h val="0.84343642340500569"/>
        </c:manualLayout>
      </c:layout>
      <c:barChart>
        <c:barDir val="col"/>
        <c:grouping val="clustered"/>
        <c:ser>
          <c:idx val="0"/>
          <c:order val="0"/>
          <c:tx>
            <c:strRef>
              <c:f>グラフ!$I$48</c:f>
              <c:strCache>
                <c:ptCount val="1"/>
                <c:pt idx="0">
                  <c:v>貸付金</c:v>
                </c:pt>
              </c:strCache>
            </c:strRef>
          </c:tx>
          <c:spPr>
            <a:solidFill>
              <a:srgbClr val="FFFFFF"/>
            </a:solidFill>
            <a:ln w="12700">
              <a:solidFill>
                <a:srgbClr val="000000"/>
              </a:solidFill>
              <a:prstDash val="solid"/>
            </a:ln>
          </c:spPr>
          <c:dLbls>
            <c:dLbl>
              <c:idx val="4"/>
              <c:layout/>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グラフ!$H$49:$H$53</c:f>
              <c:strCache>
                <c:ptCount val="5"/>
                <c:pt idx="0">
                  <c:v>平成21年度</c:v>
                </c:pt>
                <c:pt idx="1">
                  <c:v>22</c:v>
                </c:pt>
                <c:pt idx="2">
                  <c:v>23</c:v>
                </c:pt>
                <c:pt idx="3">
                  <c:v>24</c:v>
                </c:pt>
                <c:pt idx="4">
                  <c:v>25</c:v>
                </c:pt>
              </c:strCache>
            </c:strRef>
          </c:cat>
          <c:val>
            <c:numRef>
              <c:f>グラフ!$I$49:$I$53</c:f>
              <c:numCache>
                <c:formatCode>#,##0;[Red]#,##0</c:formatCode>
                <c:ptCount val="5"/>
                <c:pt idx="0">
                  <c:v>30008</c:v>
                </c:pt>
                <c:pt idx="1">
                  <c:v>55779</c:v>
                </c:pt>
                <c:pt idx="2">
                  <c:v>38042</c:v>
                </c:pt>
                <c:pt idx="3">
                  <c:v>40163</c:v>
                </c:pt>
                <c:pt idx="4">
                  <c:v>22526</c:v>
                </c:pt>
              </c:numCache>
            </c:numRef>
          </c:val>
        </c:ser>
        <c:gapWidth val="30"/>
        <c:axId val="139395456"/>
        <c:axId val="139396992"/>
      </c:barChart>
      <c:lineChart>
        <c:grouping val="standard"/>
        <c:ser>
          <c:idx val="0"/>
          <c:order val="1"/>
          <c:tx>
            <c:strRef>
              <c:f>グラフ!$J$48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グラフ!$H$49:$H$53</c:f>
              <c:strCache>
                <c:ptCount val="5"/>
                <c:pt idx="0">
                  <c:v>平成21年度</c:v>
                </c:pt>
                <c:pt idx="1">
                  <c:v>22</c:v>
                </c:pt>
                <c:pt idx="2">
                  <c:v>23</c:v>
                </c:pt>
                <c:pt idx="3">
                  <c:v>24</c:v>
                </c:pt>
                <c:pt idx="4">
                  <c:v>25</c:v>
                </c:pt>
              </c:strCache>
            </c:strRef>
          </c:cat>
          <c:val>
            <c:numRef>
              <c:f>グラフ!$J$49:$J$53</c:f>
              <c:numCache>
                <c:formatCode>#,##0;[Red]#,##0</c:formatCode>
                <c:ptCount val="5"/>
                <c:pt idx="0">
                  <c:v>119</c:v>
                </c:pt>
                <c:pt idx="1">
                  <c:v>200</c:v>
                </c:pt>
                <c:pt idx="2">
                  <c:v>113</c:v>
                </c:pt>
                <c:pt idx="3">
                  <c:v>123</c:v>
                </c:pt>
                <c:pt idx="4">
                  <c:v>66</c:v>
                </c:pt>
              </c:numCache>
            </c:numRef>
          </c:val>
        </c:ser>
        <c:marker val="1"/>
        <c:axId val="139423744"/>
        <c:axId val="139425280"/>
      </c:lineChart>
      <c:catAx>
        <c:axId val="13939545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396992"/>
        <c:crossesAt val="0"/>
        <c:auto val="1"/>
        <c:lblAlgn val="ctr"/>
        <c:lblOffset val="100"/>
        <c:tickLblSkip val="2"/>
        <c:tickMarkSkip val="1"/>
      </c:catAx>
      <c:valAx>
        <c:axId val="139396992"/>
        <c:scaling>
          <c:orientation val="minMax"/>
          <c:max val="70000"/>
          <c:min val="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395456"/>
        <c:crosses val="autoZero"/>
        <c:crossBetween val="between"/>
        <c:majorUnit val="5000"/>
      </c:valAx>
      <c:catAx>
        <c:axId val="139423744"/>
        <c:scaling>
          <c:orientation val="minMax"/>
        </c:scaling>
        <c:delete val="1"/>
        <c:axPos val="b"/>
        <c:tickLblPos val="none"/>
        <c:crossAx val="139425280"/>
        <c:crossesAt val="0"/>
        <c:auto val="1"/>
        <c:lblAlgn val="ctr"/>
        <c:lblOffset val="100"/>
      </c:catAx>
      <c:valAx>
        <c:axId val="139425280"/>
        <c:scaling>
          <c:orientation val="minMax"/>
          <c:max val="90"/>
          <c:min val="-10"/>
        </c:scaling>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1422"/>
              <c:y val="0.45959702006946096"/>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23744"/>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1296"/>
          <c:h val="8.3333598451708624E-2"/>
        </c:manualLayout>
      </c:layout>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166175245408774"/>
          <c:y val="5.8394299332562113E-2"/>
          <c:w val="0.5697337631760061"/>
          <c:h val="0.84915043612769014"/>
        </c:manualLayout>
      </c:layout>
      <c:barChart>
        <c:barDir val="col"/>
        <c:grouping val="clustered"/>
        <c:ser>
          <c:idx val="0"/>
          <c:order val="0"/>
          <c:tx>
            <c:strRef>
              <c:f>グラフ!$I$78</c:f>
              <c:strCache>
                <c:ptCount val="1"/>
                <c:pt idx="0">
                  <c:v>費用額(億円)</c:v>
                </c:pt>
              </c:strCache>
            </c:strRef>
          </c:tx>
          <c:spPr>
            <a:solidFill>
              <a:srgbClr val="FF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グラフ!$H$79:$H$83</c:f>
              <c:strCache>
                <c:ptCount val="5"/>
                <c:pt idx="0">
                  <c:v>平成21年度</c:v>
                </c:pt>
                <c:pt idx="1">
                  <c:v>22</c:v>
                </c:pt>
                <c:pt idx="2">
                  <c:v>23</c:v>
                </c:pt>
                <c:pt idx="3">
                  <c:v>24</c:v>
                </c:pt>
                <c:pt idx="4">
                  <c:v>25</c:v>
                </c:pt>
              </c:strCache>
            </c:strRef>
          </c:cat>
          <c:val>
            <c:numRef>
              <c:f>グラフ!$I$79:$I$83</c:f>
              <c:numCache>
                <c:formatCode>#,##0_ </c:formatCode>
                <c:ptCount val="5"/>
                <c:pt idx="0">
                  <c:v>90.480429999999998</c:v>
                </c:pt>
                <c:pt idx="1">
                  <c:v>93.527050000000003</c:v>
                </c:pt>
                <c:pt idx="2">
                  <c:v>94.067239999999998</c:v>
                </c:pt>
                <c:pt idx="3">
                  <c:v>96.864580000000004</c:v>
                </c:pt>
                <c:pt idx="4">
                  <c:v>96.852249999999998</c:v>
                </c:pt>
              </c:numCache>
            </c:numRef>
          </c:val>
        </c:ser>
        <c:gapWidth val="30"/>
        <c:axId val="139464704"/>
        <c:axId val="139466240"/>
      </c:barChart>
      <c:lineChart>
        <c:grouping val="standard"/>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showVal val="1"/>
            </c:dLbl>
            <c:dLbl>
              <c:idx val="1"/>
              <c:layout/>
              <c:showVal val="1"/>
            </c:dLbl>
            <c:dLbl>
              <c:idx val="2"/>
              <c:layout/>
              <c:showVal val="1"/>
            </c:dLbl>
            <c:dLbl>
              <c:idx val="3"/>
              <c:layout/>
              <c:showVal val="1"/>
            </c:dLbl>
            <c:dLbl>
              <c:idx val="4"/>
              <c:layout/>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グラフ!$H$79:$H$83</c:f>
              <c:strCache>
                <c:ptCount val="5"/>
                <c:pt idx="0">
                  <c:v>平成21年度</c:v>
                </c:pt>
                <c:pt idx="1">
                  <c:v>22</c:v>
                </c:pt>
                <c:pt idx="2">
                  <c:v>23</c:v>
                </c:pt>
                <c:pt idx="3">
                  <c:v>24</c:v>
                </c:pt>
                <c:pt idx="4">
                  <c:v>25</c:v>
                </c:pt>
              </c:strCache>
            </c:strRef>
          </c:cat>
          <c:val>
            <c:numRef>
              <c:f>グラフ!$J$79:$J$83</c:f>
              <c:numCache>
                <c:formatCode>#,##0;[Red]\-#,##0</c:formatCode>
                <c:ptCount val="5"/>
                <c:pt idx="0">
                  <c:v>21</c:v>
                </c:pt>
                <c:pt idx="1">
                  <c:v>21</c:v>
                </c:pt>
                <c:pt idx="2">
                  <c:v>21</c:v>
                </c:pt>
                <c:pt idx="3">
                  <c:v>22</c:v>
                </c:pt>
                <c:pt idx="4">
                  <c:v>22</c:v>
                </c:pt>
              </c:numCache>
            </c:numRef>
          </c:val>
        </c:ser>
        <c:marker val="1"/>
        <c:axId val="139468160"/>
        <c:axId val="139486336"/>
      </c:lineChart>
      <c:catAx>
        <c:axId val="13946470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66240"/>
        <c:crossesAt val="0"/>
        <c:auto val="1"/>
        <c:lblAlgn val="ctr"/>
        <c:lblOffset val="100"/>
        <c:tickLblSkip val="2"/>
        <c:tickMarkSkip val="1"/>
      </c:catAx>
      <c:valAx>
        <c:axId val="139466240"/>
        <c:scaling>
          <c:orientation val="minMax"/>
          <c:max val="100"/>
          <c:min val="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4.7477744807122024E-2"/>
              <c:y val="0.45985503636862907"/>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64704"/>
        <c:crosses val="autoZero"/>
        <c:crossBetween val="between"/>
        <c:majorUnit val="20"/>
      </c:valAx>
      <c:catAx>
        <c:axId val="139468160"/>
        <c:scaling>
          <c:orientation val="minMax"/>
        </c:scaling>
        <c:delete val="1"/>
        <c:axPos val="b"/>
        <c:tickLblPos val="none"/>
        <c:crossAx val="139486336"/>
        <c:crossesAt val="0"/>
        <c:auto val="1"/>
        <c:lblAlgn val="ctr"/>
        <c:lblOffset val="100"/>
      </c:catAx>
      <c:valAx>
        <c:axId val="139486336"/>
        <c:scaling>
          <c:orientation val="minMax"/>
          <c:max val="100"/>
          <c:min val="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68160"/>
        <c:crosses val="max"/>
        <c:crossBetween val="between"/>
        <c:majorUnit val="10"/>
      </c:valAx>
      <c:spPr>
        <a:noFill/>
        <a:ln w="12700">
          <a:solidFill>
            <a:srgbClr val="000000"/>
          </a:solidFill>
          <a:prstDash val="solid"/>
        </a:ln>
      </c:spPr>
    </c:plotArea>
    <c:legend>
      <c:legendPos val="r"/>
      <c:layout>
        <c:manualLayout>
          <c:xMode val="edge"/>
          <c:yMode val="edge"/>
          <c:x val="0.1810089020771545"/>
          <c:y val="0.84671532846715325"/>
          <c:w val="0.32344213649851605"/>
          <c:h val="0.14598540145985642"/>
        </c:manualLayout>
      </c:layout>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3030371183626849"/>
          <c:y val="5.6338157318619152E-2"/>
          <c:w val="0.60303208757128191"/>
          <c:h val="0.85446205266572373"/>
        </c:manualLayout>
      </c:layout>
      <c:barChart>
        <c:barDir val="col"/>
        <c:grouping val="stacked"/>
        <c:ser>
          <c:idx val="0"/>
          <c:order val="0"/>
          <c:tx>
            <c:strRef>
              <c:f>グラフ!$I$106</c:f>
              <c:strCache>
                <c:ptCount val="1"/>
                <c:pt idx="0">
                  <c:v>強制加入者数</c:v>
                </c:pt>
              </c:strCache>
            </c:strRef>
          </c:tx>
          <c:spPr>
            <a:solidFill>
              <a:srgbClr val="FFFFFF"/>
            </a:solidFill>
            <a:ln w="12700">
              <a:solidFill>
                <a:srgbClr val="000000"/>
              </a:solidFill>
              <a:prstDash val="solid"/>
            </a:ln>
          </c:spPr>
          <c:cat>
            <c:strRef>
              <c:f>グラフ!$H$107:$H$111</c:f>
              <c:strCache>
                <c:ptCount val="5"/>
                <c:pt idx="0">
                  <c:v>平成21年度</c:v>
                </c:pt>
                <c:pt idx="1">
                  <c:v>22</c:v>
                </c:pt>
                <c:pt idx="2">
                  <c:v>23</c:v>
                </c:pt>
                <c:pt idx="3">
                  <c:v>24</c:v>
                </c:pt>
                <c:pt idx="4">
                  <c:v>25</c:v>
                </c:pt>
              </c:strCache>
            </c:strRef>
          </c:cat>
          <c:val>
            <c:numRef>
              <c:f>グラフ!$I$107:$I$111</c:f>
              <c:numCache>
                <c:formatCode>#,##0;[Red]\-#,##0</c:formatCode>
                <c:ptCount val="5"/>
                <c:pt idx="0">
                  <c:v>22466</c:v>
                </c:pt>
                <c:pt idx="1">
                  <c:v>22274</c:v>
                </c:pt>
                <c:pt idx="2">
                  <c:v>21791</c:v>
                </c:pt>
                <c:pt idx="3">
                  <c:v>21241</c:v>
                </c:pt>
                <c:pt idx="4">
                  <c:v>20214</c:v>
                </c:pt>
              </c:numCache>
            </c:numRef>
          </c:val>
        </c:ser>
        <c:ser>
          <c:idx val="1"/>
          <c:order val="1"/>
          <c:tx>
            <c:strRef>
              <c:f>グラフ!$J$106</c:f>
              <c:strCache>
                <c:ptCount val="1"/>
                <c:pt idx="0">
                  <c:v>第３号被保険者</c:v>
                </c:pt>
              </c:strCache>
            </c:strRef>
          </c:tx>
          <c:spPr>
            <a:solidFill>
              <a:srgbClr val="FFFFFF"/>
            </a:solidFill>
            <a:ln w="12700">
              <a:solidFill>
                <a:srgbClr val="000000"/>
              </a:solidFill>
              <a:prstDash val="solid"/>
            </a:ln>
          </c:spPr>
          <c:cat>
            <c:strRef>
              <c:f>グラフ!$H$107:$H$111</c:f>
              <c:strCache>
                <c:ptCount val="5"/>
                <c:pt idx="0">
                  <c:v>平成21年度</c:v>
                </c:pt>
                <c:pt idx="1">
                  <c:v>22</c:v>
                </c:pt>
                <c:pt idx="2">
                  <c:v>23</c:v>
                </c:pt>
                <c:pt idx="3">
                  <c:v>24</c:v>
                </c:pt>
                <c:pt idx="4">
                  <c:v>25</c:v>
                </c:pt>
              </c:strCache>
            </c:strRef>
          </c:cat>
          <c:val>
            <c:numRef>
              <c:f>グラフ!$J$107:$J$111</c:f>
              <c:numCache>
                <c:formatCode>#,##0;[Red]\-#,##0</c:formatCode>
                <c:ptCount val="5"/>
                <c:pt idx="0">
                  <c:v>7392</c:v>
                </c:pt>
                <c:pt idx="1">
                  <c:v>7324</c:v>
                </c:pt>
                <c:pt idx="2">
                  <c:v>7250</c:v>
                </c:pt>
                <c:pt idx="3">
                  <c:v>7152</c:v>
                </c:pt>
                <c:pt idx="4">
                  <c:v>7108</c:v>
                </c:pt>
              </c:numCache>
            </c:numRef>
          </c:val>
        </c:ser>
        <c:ser>
          <c:idx val="2"/>
          <c:order val="2"/>
          <c:tx>
            <c:strRef>
              <c:f>グラフ!$K$106</c:f>
              <c:strCache>
                <c:ptCount val="1"/>
                <c:pt idx="0">
                  <c:v>任意加入者数</c:v>
                </c:pt>
              </c:strCache>
            </c:strRef>
          </c:tx>
          <c:spPr>
            <a:solidFill>
              <a:srgbClr val="FFFFFF"/>
            </a:solidFill>
            <a:ln w="12700">
              <a:solidFill>
                <a:srgbClr val="000000"/>
              </a:solidFill>
              <a:prstDash val="solid"/>
            </a:ln>
          </c:spPr>
          <c:cat>
            <c:strRef>
              <c:f>グラフ!$H$107:$H$111</c:f>
              <c:strCache>
                <c:ptCount val="5"/>
                <c:pt idx="0">
                  <c:v>平成21年度</c:v>
                </c:pt>
                <c:pt idx="1">
                  <c:v>22</c:v>
                </c:pt>
                <c:pt idx="2">
                  <c:v>23</c:v>
                </c:pt>
                <c:pt idx="3">
                  <c:v>24</c:v>
                </c:pt>
                <c:pt idx="4">
                  <c:v>25</c:v>
                </c:pt>
              </c:strCache>
            </c:strRef>
          </c:cat>
          <c:val>
            <c:numRef>
              <c:f>グラフ!$K$107:$K$111</c:f>
              <c:numCache>
                <c:formatCode>#,##0;[Red]\-#,##0</c:formatCode>
                <c:ptCount val="5"/>
                <c:pt idx="0">
                  <c:v>284</c:v>
                </c:pt>
                <c:pt idx="1">
                  <c:v>316</c:v>
                </c:pt>
                <c:pt idx="2">
                  <c:v>286</c:v>
                </c:pt>
                <c:pt idx="3">
                  <c:v>264</c:v>
                </c:pt>
                <c:pt idx="4">
                  <c:v>260</c:v>
                </c:pt>
              </c:numCache>
            </c:numRef>
          </c:val>
        </c:ser>
        <c:gapWidth val="30"/>
        <c:overlap val="100"/>
        <c:axId val="139621120"/>
        <c:axId val="139622656"/>
      </c:barChart>
      <c:lineChart>
        <c:grouping val="standard"/>
        <c:ser>
          <c:idx val="0"/>
          <c:order val="3"/>
          <c:tx>
            <c:strRef>
              <c:f>グラフ!$L$106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グラフ!$H$107:$H$111</c:f>
              <c:strCache>
                <c:ptCount val="5"/>
                <c:pt idx="0">
                  <c:v>平成21年度</c:v>
                </c:pt>
                <c:pt idx="1">
                  <c:v>22</c:v>
                </c:pt>
                <c:pt idx="2">
                  <c:v>23</c:v>
                </c:pt>
                <c:pt idx="3">
                  <c:v>24</c:v>
                </c:pt>
                <c:pt idx="4">
                  <c:v>25</c:v>
                </c:pt>
              </c:strCache>
            </c:strRef>
          </c:cat>
          <c:val>
            <c:numRef>
              <c:f>グラフ!$L$107:$L$111</c:f>
              <c:numCache>
                <c:formatCode>#,##0.0_);[Red]\(#,##0.0\)</c:formatCode>
                <c:ptCount val="5"/>
                <c:pt idx="0">
                  <c:v>38.299999999999997</c:v>
                </c:pt>
                <c:pt idx="1">
                  <c:v>38.1</c:v>
                </c:pt>
                <c:pt idx="2">
                  <c:v>38.1</c:v>
                </c:pt>
                <c:pt idx="3">
                  <c:v>38.299999999999997</c:v>
                </c:pt>
                <c:pt idx="4">
                  <c:v>43.5</c:v>
                </c:pt>
              </c:numCache>
            </c:numRef>
          </c:val>
        </c:ser>
        <c:marker val="1"/>
        <c:axId val="139628928"/>
        <c:axId val="139630464"/>
      </c:lineChart>
      <c:catAx>
        <c:axId val="13962112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22656"/>
        <c:crossesAt val="0"/>
        <c:auto val="1"/>
        <c:lblAlgn val="ctr"/>
        <c:lblOffset val="100"/>
        <c:tickLblSkip val="2"/>
        <c:tickMarkSkip val="1"/>
      </c:catAx>
      <c:valAx>
        <c:axId val="139622656"/>
        <c:scaling>
          <c:orientation val="minMax"/>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8"/>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21120"/>
        <c:crosses val="autoZero"/>
        <c:crossBetween val="between"/>
      </c:valAx>
      <c:catAx>
        <c:axId val="139628928"/>
        <c:scaling>
          <c:orientation val="minMax"/>
        </c:scaling>
        <c:delete val="1"/>
        <c:axPos val="b"/>
        <c:tickLblPos val="none"/>
        <c:crossAx val="139630464"/>
        <c:crossesAt val="0"/>
        <c:auto val="1"/>
        <c:lblAlgn val="ctr"/>
        <c:lblOffset val="100"/>
      </c:catAx>
      <c:valAx>
        <c:axId val="139630464"/>
        <c:scaling>
          <c:orientation val="minMax"/>
          <c:max val="7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8"/>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28928"/>
        <c:crosses val="max"/>
        <c:crossBetween val="between"/>
      </c:valAx>
      <c:spPr>
        <a:noFill/>
        <a:ln w="12700">
          <a:solidFill>
            <a:srgbClr val="000000"/>
          </a:solidFill>
          <a:prstDash val="solid"/>
        </a:ln>
      </c:spPr>
    </c:plotArea>
    <c:legend>
      <c:legendPos val="r"/>
      <c:layout>
        <c:manualLayout>
          <c:xMode val="edge"/>
          <c:yMode val="edge"/>
          <c:x val="0.14242424242424556"/>
          <c:y val="0.8497652582159626"/>
          <c:w val="0.29393939393939911"/>
          <c:h val="0.14319248826291406"/>
        </c:manualLayout>
      </c:layout>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378299120236497"/>
          <c:y val="5.7142990008812532E-2"/>
          <c:w val="0.64516129032260061"/>
          <c:h val="0.85238293429811762"/>
        </c:manualLayout>
      </c:layout>
      <c:barChart>
        <c:barDir val="col"/>
        <c:grouping val="stacked"/>
        <c:ser>
          <c:idx val="0"/>
          <c:order val="0"/>
          <c:tx>
            <c:strRef>
              <c:f>グラフ!$I$115</c:f>
              <c:strCache>
                <c:ptCount val="1"/>
                <c:pt idx="0">
                  <c:v>老齢福祉</c:v>
                </c:pt>
              </c:strCache>
            </c:strRef>
          </c:tx>
          <c:spPr>
            <a:solidFill>
              <a:srgbClr val="FFFF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平成21年度</c:v>
                </c:pt>
                <c:pt idx="1">
                  <c:v>22</c:v>
                </c:pt>
                <c:pt idx="2">
                  <c:v>23</c:v>
                </c:pt>
                <c:pt idx="3">
                  <c:v>24</c:v>
                </c:pt>
                <c:pt idx="4">
                  <c:v>25</c:v>
                </c:pt>
              </c:strCache>
            </c:strRef>
          </c:cat>
          <c:val>
            <c:numRef>
              <c:f>グラフ!$I$116:$I$120</c:f>
              <c:numCache>
                <c:formatCode>#,##0;[Red]\-#,##0</c:formatCode>
                <c:ptCount val="5"/>
                <c:pt idx="0">
                  <c:v>2716</c:v>
                </c:pt>
                <c:pt idx="1">
                  <c:v>1579</c:v>
                </c:pt>
                <c:pt idx="2">
                  <c:v>767</c:v>
                </c:pt>
                <c:pt idx="3">
                  <c:v>364</c:v>
                </c:pt>
                <c:pt idx="4">
                  <c:v>0</c:v>
                </c:pt>
              </c:numCache>
            </c:numRef>
          </c:val>
        </c:ser>
        <c:ser>
          <c:idx val="1"/>
          <c:order val="1"/>
          <c:tx>
            <c:strRef>
              <c:f>グラフ!$J$115</c:f>
              <c:strCache>
                <c:ptCount val="1"/>
                <c:pt idx="0">
                  <c:v>老齢基礎 </c:v>
                </c:pt>
              </c:strCache>
            </c:strRef>
          </c:tx>
          <c:spPr>
            <a:solidFill>
              <a:srgbClr val="FFFF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平成21年度</c:v>
                </c:pt>
                <c:pt idx="1">
                  <c:v>22</c:v>
                </c:pt>
                <c:pt idx="2">
                  <c:v>23</c:v>
                </c:pt>
                <c:pt idx="3">
                  <c:v>24</c:v>
                </c:pt>
                <c:pt idx="4">
                  <c:v>25</c:v>
                </c:pt>
              </c:strCache>
            </c:strRef>
          </c:cat>
          <c:val>
            <c:numRef>
              <c:f>グラフ!$J$116:$J$120</c:f>
              <c:numCache>
                <c:formatCode>#,##0;[Red]\-#,##0</c:formatCode>
                <c:ptCount val="5"/>
                <c:pt idx="0">
                  <c:v>9282265</c:v>
                </c:pt>
                <c:pt idx="1">
                  <c:v>9413329</c:v>
                </c:pt>
                <c:pt idx="2">
                  <c:v>9634811</c:v>
                </c:pt>
                <c:pt idx="3">
                  <c:v>10160830</c:v>
                </c:pt>
                <c:pt idx="4">
                  <c:v>10037704</c:v>
                </c:pt>
              </c:numCache>
            </c:numRef>
          </c:val>
        </c:ser>
        <c:ser>
          <c:idx val="2"/>
          <c:order val="2"/>
          <c:tx>
            <c:strRef>
              <c:f>グラフ!$K$115</c:f>
              <c:strCache>
                <c:ptCount val="1"/>
                <c:pt idx="0">
                  <c:v>障害基礎</c:v>
                </c:pt>
              </c:strCache>
            </c:strRef>
          </c:tx>
          <c:spPr>
            <a:solidFill>
              <a:srgbClr val="FFFF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平成21年度</c:v>
                </c:pt>
                <c:pt idx="1">
                  <c:v>22</c:v>
                </c:pt>
                <c:pt idx="2">
                  <c:v>23</c:v>
                </c:pt>
                <c:pt idx="3">
                  <c:v>24</c:v>
                </c:pt>
                <c:pt idx="4">
                  <c:v>25</c:v>
                </c:pt>
              </c:strCache>
            </c:strRef>
          </c:cat>
          <c:val>
            <c:numRef>
              <c:f>グラフ!$K$116:$K$120</c:f>
              <c:numCache>
                <c:formatCode>#,##0;[Red]\-#,##0</c:formatCode>
                <c:ptCount val="5"/>
                <c:pt idx="0">
                  <c:v>1750482</c:v>
                </c:pt>
                <c:pt idx="1">
                  <c:v>1816050</c:v>
                </c:pt>
                <c:pt idx="2">
                  <c:v>1909453</c:v>
                </c:pt>
                <c:pt idx="3">
                  <c:v>1959871</c:v>
                </c:pt>
                <c:pt idx="4">
                  <c:v>1943685</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平成21年度</c:v>
                </c:pt>
                <c:pt idx="1">
                  <c:v>22</c:v>
                </c:pt>
                <c:pt idx="2">
                  <c:v>23</c:v>
                </c:pt>
                <c:pt idx="3">
                  <c:v>24</c:v>
                </c:pt>
                <c:pt idx="4">
                  <c:v>25</c:v>
                </c:pt>
              </c:strCache>
            </c:strRef>
          </c:cat>
          <c:val>
            <c:numRef>
              <c:f>グラフ!$L$116:$L$120</c:f>
              <c:numCache>
                <c:formatCode>#,##0;[Red]\-#,##0</c:formatCode>
                <c:ptCount val="5"/>
                <c:pt idx="0">
                  <c:v>190911</c:v>
                </c:pt>
                <c:pt idx="1">
                  <c:v>203182</c:v>
                </c:pt>
                <c:pt idx="2">
                  <c:v>212267</c:v>
                </c:pt>
                <c:pt idx="3">
                  <c:v>217661</c:v>
                </c:pt>
                <c:pt idx="4">
                  <c:v>216215</c:v>
                </c:pt>
              </c:numCache>
            </c:numRef>
          </c:val>
        </c:ser>
        <c:gapWidth val="30"/>
        <c:overlap val="100"/>
        <c:axId val="139679232"/>
        <c:axId val="139680768"/>
      </c:barChart>
      <c:catAx>
        <c:axId val="13967923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80768"/>
        <c:crossesAt val="0"/>
        <c:auto val="1"/>
        <c:lblAlgn val="ctr"/>
        <c:lblOffset val="100"/>
        <c:tickLblSkip val="2"/>
        <c:tickMarkSkip val="1"/>
      </c:catAx>
      <c:valAx>
        <c:axId val="139680768"/>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6920821114369467E-2"/>
              <c:y val="0.46190576177978693"/>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79232"/>
        <c:crosses val="autoZero"/>
        <c:crossBetween val="between"/>
      </c:valAx>
      <c:spPr>
        <a:noFill/>
        <a:ln w="12700">
          <a:solidFill>
            <a:srgbClr val="000000"/>
          </a:solidFill>
          <a:prstDash val="solid"/>
        </a:ln>
      </c:spPr>
    </c:plotArea>
    <c:legend>
      <c:legendPos val="r"/>
      <c:layout>
        <c:manualLayout>
          <c:xMode val="edge"/>
          <c:yMode val="edge"/>
          <c:x val="0.24633431085044463"/>
          <c:y val="0.83809723784526924"/>
          <c:w val="0.19061583577712948"/>
          <c:h val="0.15476215473065871"/>
        </c:manualLayout>
      </c:layout>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975" b="0" i="0" u="none" strike="noStrike" baseline="0">
                <a:solidFill>
                  <a:srgbClr val="000000"/>
                </a:solidFill>
                <a:latin typeface="ＭＳ Ｐゴシック"/>
                <a:ea typeface="ＭＳ Ｐゴシック"/>
              </a:rPr>
              <a:t>平成</a:t>
            </a:r>
            <a:r>
              <a:rPr lang="en-US" altLang="ja-JP" sz="975" b="0" i="0" u="none" strike="noStrike" baseline="0">
                <a:solidFill>
                  <a:srgbClr val="000000"/>
                </a:solidFill>
                <a:latin typeface="ＭＳ Ｐゴシック"/>
                <a:ea typeface="ＭＳ Ｐゴシック"/>
              </a:rPr>
              <a:t>21</a:t>
            </a:r>
            <a:r>
              <a:rPr lang="ja-JP" altLang="en-US" sz="975" b="0" i="0" u="none" strike="noStrike" baseline="0">
                <a:solidFill>
                  <a:srgbClr val="000000"/>
                </a:solidFill>
                <a:latin typeface="ＭＳ Ｐゴシック"/>
                <a:ea typeface="ＭＳ Ｐゴシック"/>
              </a:rPr>
              <a:t>年度</a:t>
            </a:r>
          </a:p>
        </c:rich>
      </c:tx>
      <c:layout>
        <c:manualLayout>
          <c:xMode val="edge"/>
          <c:yMode val="edge"/>
          <c:x val="0.39655293088365107"/>
          <c:y val="3.0805687203791472E-2"/>
        </c:manualLayout>
      </c:layout>
      <c:spPr>
        <a:noFill/>
        <a:ln w="12700">
          <a:solidFill>
            <a:srgbClr val="000000"/>
          </a:solidFill>
          <a:prstDash val="solid"/>
        </a:ln>
      </c:spPr>
    </c:title>
    <c:plotArea>
      <c:layout>
        <c:manualLayout>
          <c:layoutTarget val="inner"/>
          <c:xMode val="edge"/>
          <c:yMode val="edge"/>
          <c:x val="0.18103499078156646"/>
          <c:y val="0.14928909952607386"/>
          <c:w val="0.77873781748896498"/>
          <c:h val="0.61374407582940416"/>
        </c:manualLayout>
      </c:layout>
      <c:barChart>
        <c:barDir val="col"/>
        <c:grouping val="clustered"/>
        <c:ser>
          <c:idx val="0"/>
          <c:order val="0"/>
          <c:tx>
            <c:strRef>
              <c:f>グラフ!$H$13</c:f>
              <c:strCache>
                <c:ptCount val="1"/>
                <c:pt idx="0">
                  <c:v>受給者数</c:v>
                </c:pt>
              </c:strCache>
            </c:strRef>
          </c:tx>
          <c:spPr>
            <a:solidFill>
              <a:srgbClr val="FFFFFF"/>
            </a:solidFill>
            <a:ln w="12700">
              <a:solidFill>
                <a:srgbClr val="000000"/>
              </a:solidFill>
              <a:prstDash val="solid"/>
            </a:ln>
          </c:spPr>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Val val="1"/>
          </c:dLbls>
          <c:cat>
            <c:strRef>
              <c:f>グラフ!$I$12:$J$12</c:f>
              <c:strCache>
                <c:ptCount val="2"/>
                <c:pt idx="0">
                  <c:v>児童手当</c:v>
                </c:pt>
                <c:pt idx="1">
                  <c:v>子ども手当</c:v>
                </c:pt>
              </c:strCache>
            </c:strRef>
          </c:cat>
          <c:val>
            <c:numRef>
              <c:f>グラフ!$I$13:$J$13</c:f>
              <c:numCache>
                <c:formatCode>#,##0_ </c:formatCode>
                <c:ptCount val="2"/>
                <c:pt idx="0">
                  <c:v>237926</c:v>
                </c:pt>
                <c:pt idx="1">
                  <c:v>0</c:v>
                </c:pt>
              </c:numCache>
            </c:numRef>
          </c:val>
        </c:ser>
        <c:axId val="139668480"/>
        <c:axId val="139744000"/>
      </c:barChart>
      <c:catAx>
        <c:axId val="139668480"/>
        <c:scaling>
          <c:orientation val="minMax"/>
        </c:scaling>
        <c:axPos val="b"/>
        <c:numFmt formatCode="General" sourceLinked="1"/>
        <c:majorTickMark val="in"/>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44000"/>
        <c:crossesAt val="0"/>
        <c:auto val="1"/>
        <c:lblAlgn val="ctr"/>
        <c:lblOffset val="100"/>
        <c:tickLblSkip val="1"/>
        <c:tickMarkSkip val="1"/>
      </c:catAx>
      <c:valAx>
        <c:axId val="139744000"/>
        <c:scaling>
          <c:orientation val="minMax"/>
        </c:scaling>
        <c:axPos val="l"/>
        <c:title>
          <c:tx>
            <c:rich>
              <a:bodyPr rot="0" vert="wordArtVertRtl"/>
              <a:lstStyle/>
              <a:p>
                <a:pPr algn="ctr">
                  <a:defRPr sz="825" b="0" i="0" u="none" strike="noStrike" baseline="0">
                    <a:solidFill>
                      <a:srgbClr val="000000"/>
                    </a:solidFill>
                    <a:latin typeface="ＭＳ Ｐゴシック"/>
                    <a:ea typeface="ＭＳ Ｐゴシック"/>
                    <a:cs typeface="ＭＳ Ｐゴシック"/>
                  </a:defRPr>
                </a:pPr>
                <a:r>
                  <a:rPr lang="ja-JP" altLang="en-US"/>
                  <a:t>人
</a:t>
                </a:r>
              </a:p>
            </c:rich>
          </c:tx>
          <c:layout>
            <c:manualLayout>
              <c:xMode val="edge"/>
              <c:yMode val="edge"/>
              <c:x val="4.5977011494252866E-2"/>
              <c:y val="0.4336492890995263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39668480"/>
        <c:crosses val="autoZero"/>
        <c:crossBetween val="between"/>
      </c:valAx>
      <c:spPr>
        <a:solidFill>
          <a:srgbClr val="FFFFFF"/>
        </a:solidFill>
        <a:ln w="12700">
          <a:solidFill>
            <a:srgbClr val="808080"/>
          </a:solidFill>
          <a:prstDash val="solid"/>
        </a:ln>
      </c:spPr>
    </c:plotArea>
    <c:legend>
      <c:legendPos val="r"/>
      <c:layout>
        <c:manualLayout>
          <c:xMode val="edge"/>
          <c:yMode val="edge"/>
          <c:x val="0.37356321839081225"/>
          <c:y val="0.95497630331753569"/>
          <c:w val="0.15229885057471557"/>
          <c:h val="3.7914691943127798E-2"/>
        </c:manualLayout>
      </c:layout>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697406340057639"/>
          <c:y val="0.11682242990654212"/>
          <c:w val="0.70893371757925072"/>
          <c:h val="0.7219626168224299"/>
        </c:manualLayout>
      </c:layout>
      <c:barChart>
        <c:barDir val="col"/>
        <c:grouping val="clustered"/>
        <c:ser>
          <c:idx val="0"/>
          <c:order val="0"/>
          <c:tx>
            <c:strRef>
              <c:f>グラフ!$I$3</c:f>
              <c:strCache>
                <c:ptCount val="1"/>
                <c:pt idx="0">
                  <c:v>参加者延人数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グラフ!$H$4:$H$6</c:f>
              <c:strCache>
                <c:ptCount val="3"/>
                <c:pt idx="0">
                  <c:v>平成23年度</c:v>
                </c:pt>
                <c:pt idx="1">
                  <c:v>24年度</c:v>
                </c:pt>
                <c:pt idx="2">
                  <c:v>25年度</c:v>
                </c:pt>
              </c:strCache>
            </c:strRef>
          </c:cat>
          <c:val>
            <c:numRef>
              <c:f>グラフ!$I$4:$I$6</c:f>
              <c:numCache>
                <c:formatCode>#,##0_ </c:formatCode>
                <c:ptCount val="3"/>
                <c:pt idx="0">
                  <c:v>20718</c:v>
                </c:pt>
                <c:pt idx="1">
                  <c:v>22823</c:v>
                </c:pt>
                <c:pt idx="2">
                  <c:v>20823</c:v>
                </c:pt>
              </c:numCache>
            </c:numRef>
          </c:val>
        </c:ser>
        <c:gapWidth val="30"/>
        <c:axId val="139533696"/>
        <c:axId val="139543680"/>
      </c:barChart>
      <c:lineChart>
        <c:grouping val="standard"/>
        <c:ser>
          <c:idx val="0"/>
          <c:order val="1"/>
          <c:tx>
            <c:strRef>
              <c:f>グラフ!$J$3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グラフ!$H$4:$H$6</c:f>
              <c:strCache>
                <c:ptCount val="3"/>
                <c:pt idx="0">
                  <c:v>平成23年度</c:v>
                </c:pt>
                <c:pt idx="1">
                  <c:v>24年度</c:v>
                </c:pt>
                <c:pt idx="2">
                  <c:v>25年度</c:v>
                </c:pt>
              </c:strCache>
            </c:strRef>
          </c:cat>
          <c:val>
            <c:numRef>
              <c:f>グラフ!$J$4:$J$6</c:f>
              <c:numCache>
                <c:formatCode>#,##0_ </c:formatCode>
                <c:ptCount val="3"/>
                <c:pt idx="0">
                  <c:v>2241</c:v>
                </c:pt>
                <c:pt idx="1">
                  <c:v>2105</c:v>
                </c:pt>
                <c:pt idx="2">
                  <c:v>1881</c:v>
                </c:pt>
              </c:numCache>
            </c:numRef>
          </c:val>
          <c:smooth val="1"/>
        </c:ser>
        <c:marker val="1"/>
        <c:axId val="139545216"/>
        <c:axId val="139555584"/>
      </c:lineChart>
      <c:catAx>
        <c:axId val="13953369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543680"/>
        <c:crossesAt val="0"/>
        <c:auto val="1"/>
        <c:lblAlgn val="ctr"/>
        <c:lblOffset val="100"/>
        <c:tickLblSkip val="1"/>
        <c:tickMarkSkip val="1"/>
      </c:catAx>
      <c:valAx>
        <c:axId val="139543680"/>
        <c:scaling>
          <c:orientation val="minMax"/>
        </c:scaling>
        <c:axPos val="l"/>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533696"/>
        <c:crosses val="autoZero"/>
        <c:crossBetween val="between"/>
        <c:majorUnit val="1000"/>
      </c:valAx>
      <c:catAx>
        <c:axId val="139545216"/>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4355"/>
              <c:y val="6.7757009345794414E-2"/>
            </c:manualLayout>
          </c:layout>
          <c:spPr>
            <a:noFill/>
            <a:ln w="25400">
              <a:noFill/>
            </a:ln>
          </c:spPr>
        </c:title>
        <c:tickLblPos val="none"/>
        <c:crossAx val="139555584"/>
        <c:crossesAt val="0"/>
        <c:auto val="1"/>
        <c:lblAlgn val="ctr"/>
        <c:lblOffset val="100"/>
      </c:catAx>
      <c:valAx>
        <c:axId val="139555584"/>
        <c:scaling>
          <c:orientation val="minMax"/>
          <c:min val="0"/>
        </c:scaling>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21902017291"/>
              <c:y val="6.7757009345794414E-2"/>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545216"/>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9001"/>
          <c:w val="0.7031700288184437"/>
          <c:h val="7.710280373831712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80398061667792"/>
          <c:y val="7.0512820512820512E-2"/>
          <c:w val="0.79596722460868863"/>
          <c:h val="0.7395833333333337"/>
        </c:manualLayout>
      </c:layout>
      <c:barChart>
        <c:barDir val="col"/>
        <c:grouping val="clustered"/>
        <c:ser>
          <c:idx val="0"/>
          <c:order val="0"/>
          <c:tx>
            <c:strRef>
              <c:f>グラフ!$I$38</c:f>
              <c:strCache>
                <c:ptCount val="1"/>
                <c:pt idx="0">
                  <c:v>被保護人員</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グラフ!$H$39:$H$43</c:f>
              <c:strCache>
                <c:ptCount val="5"/>
                <c:pt idx="0">
                  <c:v>平成21年度</c:v>
                </c:pt>
                <c:pt idx="1">
                  <c:v>22</c:v>
                </c:pt>
                <c:pt idx="2">
                  <c:v>23</c:v>
                </c:pt>
                <c:pt idx="3">
                  <c:v>24</c:v>
                </c:pt>
                <c:pt idx="4">
                  <c:v>25</c:v>
                </c:pt>
              </c:strCache>
            </c:strRef>
          </c:cat>
          <c:val>
            <c:numRef>
              <c:f>グラフ!$I$39:$I$43</c:f>
              <c:numCache>
                <c:formatCode>#,##0;[Red]#,##0</c:formatCode>
                <c:ptCount val="5"/>
                <c:pt idx="0">
                  <c:v>1691</c:v>
                </c:pt>
                <c:pt idx="1">
                  <c:v>1875</c:v>
                </c:pt>
                <c:pt idx="2">
                  <c:v>2039</c:v>
                </c:pt>
                <c:pt idx="3">
                  <c:v>2209</c:v>
                </c:pt>
                <c:pt idx="4">
                  <c:v>2282</c:v>
                </c:pt>
              </c:numCache>
            </c:numRef>
          </c:val>
        </c:ser>
        <c:gapWidth val="30"/>
        <c:axId val="139873280"/>
        <c:axId val="139895552"/>
      </c:barChart>
      <c:lineChart>
        <c:grouping val="standard"/>
        <c:ser>
          <c:idx val="0"/>
          <c:order val="1"/>
          <c:tx>
            <c:strRef>
              <c:f>グラフ!$J$38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7.3101601430256014E-2"/>
                  <c:y val="4.0544871794871776E-2"/>
                </c:manualLayout>
              </c:layout>
              <c:dLblPos val="r"/>
              <c:showVal val="1"/>
            </c:dLbl>
            <c:dLbl>
              <c:idx val="1"/>
              <c:layout>
                <c:manualLayout>
                  <c:x val="-7.3101601430256014E-2"/>
                  <c:y val="4.6955128205128205E-2"/>
                </c:manualLayout>
              </c:layout>
              <c:dLblPos val="r"/>
              <c:showVal val="1"/>
            </c:dLbl>
            <c:dLbl>
              <c:idx val="2"/>
              <c:layout>
                <c:manualLayout>
                  <c:x val="-6.9236867130739094E-2"/>
                  <c:y val="4.3749747627700376E-2"/>
                </c:manualLayout>
              </c:layout>
              <c:dLblPos val="r"/>
              <c:showVal val="1"/>
            </c:dLbl>
            <c:dLbl>
              <c:idx val="3"/>
              <c:layout>
                <c:manualLayout>
                  <c:x val="-7.3101601430256014E-2"/>
                  <c:y val="4.3749999999999997E-2"/>
                </c:manualLayout>
              </c:layout>
              <c:dLblPos val="r"/>
              <c:showVal val="1"/>
            </c:dLbl>
            <c:dLbl>
              <c:idx val="4"/>
              <c:layout>
                <c:manualLayout>
                  <c:x val="-6.9236867130739094E-2"/>
                  <c:y val="5.0160256410256412E-2"/>
                </c:manualLayout>
              </c:layout>
              <c:dLblPos val="r"/>
              <c:showVal val="1"/>
            </c:dLbl>
            <c:spPr>
              <a:solidFill>
                <a:schemeClr val="bg1"/>
              </a:solidFill>
              <a:ln w="12700">
                <a:solidFill>
                  <a:srgbClr val="000000"/>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グラフ!$H$39:$H$43</c:f>
              <c:strCache>
                <c:ptCount val="5"/>
                <c:pt idx="0">
                  <c:v>平成21年度</c:v>
                </c:pt>
                <c:pt idx="1">
                  <c:v>22</c:v>
                </c:pt>
                <c:pt idx="2">
                  <c:v>23</c:v>
                </c:pt>
                <c:pt idx="3">
                  <c:v>24</c:v>
                </c:pt>
                <c:pt idx="4">
                  <c:v>25</c:v>
                </c:pt>
              </c:strCache>
            </c:strRef>
          </c:cat>
          <c:val>
            <c:numRef>
              <c:f>グラフ!$J$39:$J$43</c:f>
              <c:numCache>
                <c:formatCode>#,##0.00;[Red]#,##0.00</c:formatCode>
                <c:ptCount val="5"/>
                <c:pt idx="0">
                  <c:v>15.25</c:v>
                </c:pt>
                <c:pt idx="1">
                  <c:v>16.8</c:v>
                </c:pt>
                <c:pt idx="2">
                  <c:v>18.13</c:v>
                </c:pt>
                <c:pt idx="3">
                  <c:v>19.420000000000002</c:v>
                </c:pt>
                <c:pt idx="4">
                  <c:v>20.04</c:v>
                </c:pt>
              </c:numCache>
            </c:numRef>
          </c:val>
        </c:ser>
        <c:marker val="1"/>
        <c:axId val="139897472"/>
        <c:axId val="139903360"/>
      </c:lineChart>
      <c:catAx>
        <c:axId val="13987328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895552"/>
        <c:crossesAt val="0"/>
        <c:auto val="1"/>
        <c:lblAlgn val="ctr"/>
        <c:lblOffset val="100"/>
        <c:tickLblSkip val="1"/>
        <c:tickMarkSkip val="1"/>
      </c:catAx>
      <c:valAx>
        <c:axId val="139895552"/>
        <c:scaling>
          <c:orientation val="minMax"/>
          <c:min val="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4251207728"/>
              <c:y val="2.403846153846154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73280"/>
        <c:crosses val="autoZero"/>
        <c:crossBetween val="between"/>
      </c:valAx>
      <c:catAx>
        <c:axId val="139897472"/>
        <c:scaling>
          <c:orientation val="minMax"/>
        </c:scaling>
        <c:delete val="1"/>
        <c:axPos val="b"/>
        <c:tickLblPos val="none"/>
        <c:crossAx val="139903360"/>
        <c:crossesAt val="0"/>
        <c:auto val="1"/>
        <c:lblAlgn val="ctr"/>
        <c:lblOffset val="100"/>
      </c:catAx>
      <c:valAx>
        <c:axId val="139903360"/>
        <c:scaling>
          <c:orientation val="minMax"/>
          <c:min val="0"/>
        </c:scaling>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3768115942029064"/>
              <c:y val="2.0833333333333412E-2"/>
            </c:manualLayout>
          </c:layout>
          <c:spPr>
            <a:noFill/>
            <a:ln w="25400">
              <a:noFill/>
            </a:ln>
          </c:spPr>
        </c:title>
        <c:numFmt formatCode="#,##0.00;[Red]#,##0.0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97472"/>
        <c:crosses val="max"/>
        <c:crossBetween val="between"/>
        <c:majorUnit val="4"/>
      </c:valAx>
      <c:spPr>
        <a:noFill/>
        <a:ln w="12700">
          <a:solidFill>
            <a:srgbClr val="000000"/>
          </a:solidFill>
          <a:prstDash val="solid"/>
        </a:ln>
      </c:spPr>
    </c:plotArea>
    <c:legend>
      <c:legendPos val="b"/>
      <c:layout>
        <c:manualLayout>
          <c:xMode val="edge"/>
          <c:yMode val="edge"/>
          <c:x val="0.12173913043478272"/>
          <c:y val="0.92307692307692257"/>
          <c:w val="0.64637681159421478"/>
          <c:h val="6.9711538461538922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020117292460087"/>
          <c:y val="6.3231922423798881E-2"/>
          <c:w val="0.78244631883922156"/>
          <c:h val="0.73536373527079602"/>
        </c:manualLayout>
      </c:layout>
      <c:barChart>
        <c:barDir val="col"/>
        <c:grouping val="clustered"/>
        <c:ser>
          <c:idx val="0"/>
          <c:order val="0"/>
          <c:tx>
            <c:strRef>
              <c:f>グラフ!$I$48</c:f>
              <c:strCache>
                <c:ptCount val="1"/>
                <c:pt idx="0">
                  <c:v>貸付金</c:v>
                </c:pt>
              </c:strCache>
            </c:strRef>
          </c:tx>
          <c:spPr>
            <a:pattFill prst="ltUpDiag">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グラフ!$H$49:$H$53</c:f>
              <c:strCache>
                <c:ptCount val="5"/>
                <c:pt idx="0">
                  <c:v>平成21年度</c:v>
                </c:pt>
                <c:pt idx="1">
                  <c:v>22</c:v>
                </c:pt>
                <c:pt idx="2">
                  <c:v>23</c:v>
                </c:pt>
                <c:pt idx="3">
                  <c:v>24</c:v>
                </c:pt>
                <c:pt idx="4">
                  <c:v>25</c:v>
                </c:pt>
              </c:strCache>
            </c:strRef>
          </c:cat>
          <c:val>
            <c:numRef>
              <c:f>グラフ!$I$49:$I$53</c:f>
              <c:numCache>
                <c:formatCode>#,##0;[Red]#,##0</c:formatCode>
                <c:ptCount val="5"/>
                <c:pt idx="0">
                  <c:v>30008</c:v>
                </c:pt>
                <c:pt idx="1">
                  <c:v>55779</c:v>
                </c:pt>
                <c:pt idx="2">
                  <c:v>38042</c:v>
                </c:pt>
                <c:pt idx="3">
                  <c:v>40163</c:v>
                </c:pt>
                <c:pt idx="4">
                  <c:v>22526</c:v>
                </c:pt>
              </c:numCache>
            </c:numRef>
          </c:val>
        </c:ser>
        <c:gapWidth val="30"/>
        <c:axId val="139954816"/>
        <c:axId val="139960704"/>
      </c:barChart>
      <c:lineChart>
        <c:grouping val="standard"/>
        <c:ser>
          <c:idx val="0"/>
          <c:order val="1"/>
          <c:tx>
            <c:strRef>
              <c:f>グラフ!$J$48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4.9851943581236333E-2"/>
                  <c:y val="-5.3852366814804022E-2"/>
                </c:manualLayout>
              </c:layout>
              <c:dLblPos val="r"/>
              <c:showVal val="1"/>
            </c:dLbl>
            <c:dLbl>
              <c:idx val="1"/>
              <c:layout>
                <c:manualLayout>
                  <c:x val="-6.3502231712561377E-2"/>
                  <c:y val="-3.9088802424287139E-2"/>
                </c:manualLayout>
              </c:layout>
              <c:dLblPos val="r"/>
              <c:showVal val="1"/>
            </c:dLbl>
            <c:dLbl>
              <c:idx val="2"/>
              <c:layout>
                <c:manualLayout>
                  <c:x val="-6.0599967376959156E-2"/>
                  <c:y val="-4.4346997608905502E-2"/>
                </c:manualLayout>
              </c:layout>
              <c:dLblPos val="r"/>
              <c:showVal val="1"/>
            </c:dLbl>
            <c:dLbl>
              <c:idx val="4"/>
              <c:layout>
                <c:manualLayout>
                  <c:x val="-3.6203338084225212E-2"/>
                  <c:y val="-5.4189209955314024E-2"/>
                </c:manualLayout>
              </c:layout>
              <c:dLblPos val="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グラフ!$H$49:$H$53</c:f>
              <c:strCache>
                <c:ptCount val="5"/>
                <c:pt idx="0">
                  <c:v>平成21年度</c:v>
                </c:pt>
                <c:pt idx="1">
                  <c:v>22</c:v>
                </c:pt>
                <c:pt idx="2">
                  <c:v>23</c:v>
                </c:pt>
                <c:pt idx="3">
                  <c:v>24</c:v>
                </c:pt>
                <c:pt idx="4">
                  <c:v>25</c:v>
                </c:pt>
              </c:strCache>
            </c:strRef>
          </c:cat>
          <c:val>
            <c:numRef>
              <c:f>グラフ!$J$49:$J$53</c:f>
              <c:numCache>
                <c:formatCode>#,##0;[Red]#,##0</c:formatCode>
                <c:ptCount val="5"/>
                <c:pt idx="0">
                  <c:v>119</c:v>
                </c:pt>
                <c:pt idx="1">
                  <c:v>200</c:v>
                </c:pt>
                <c:pt idx="2">
                  <c:v>113</c:v>
                </c:pt>
                <c:pt idx="3">
                  <c:v>123</c:v>
                </c:pt>
                <c:pt idx="4">
                  <c:v>66</c:v>
                </c:pt>
              </c:numCache>
            </c:numRef>
          </c:val>
        </c:ser>
        <c:marker val="1"/>
        <c:axId val="139962624"/>
        <c:axId val="139964416"/>
      </c:lineChart>
      <c:catAx>
        <c:axId val="1399548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960704"/>
        <c:crossesAt val="0"/>
        <c:auto val="1"/>
        <c:lblAlgn val="ctr"/>
        <c:lblOffset val="100"/>
        <c:tickLblSkip val="1"/>
        <c:tickMarkSkip val="1"/>
      </c:catAx>
      <c:valAx>
        <c:axId val="139960704"/>
        <c:scaling>
          <c:orientation val="minMax"/>
          <c:max val="60000"/>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3353114758960224"/>
              <c:y val="1.405152224824356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54816"/>
        <c:crosses val="autoZero"/>
        <c:crossBetween val="between"/>
        <c:majorUnit val="10000"/>
      </c:valAx>
      <c:catAx>
        <c:axId val="139962624"/>
        <c:scaling>
          <c:orientation val="minMax"/>
        </c:scaling>
        <c:delete val="1"/>
        <c:axPos val="b"/>
        <c:tickLblPos val="none"/>
        <c:crossAx val="139964416"/>
        <c:crossesAt val="0"/>
        <c:auto val="1"/>
        <c:lblAlgn val="ctr"/>
        <c:lblOffset val="100"/>
      </c:catAx>
      <c:valAx>
        <c:axId val="139964416"/>
        <c:scaling>
          <c:orientation val="minMax"/>
          <c:min val="0"/>
        </c:scaling>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5163219004404112"/>
              <c:y val="1.6393442622950821E-2"/>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62624"/>
        <c:crosses val="max"/>
        <c:crossBetween val="between"/>
      </c:valAx>
      <c:spPr>
        <a:noFill/>
        <a:ln w="12700">
          <a:solidFill>
            <a:srgbClr val="000000"/>
          </a:solidFill>
          <a:prstDash val="solid"/>
        </a:ln>
      </c:spPr>
    </c:plotArea>
    <c:legend>
      <c:legendPos val="b"/>
      <c:layout>
        <c:manualLayout>
          <c:xMode val="edge"/>
          <c:yMode val="edge"/>
          <c:x val="0.28486646796270693"/>
          <c:y val="0.89929742388758782"/>
          <c:w val="0.5311573765143861"/>
          <c:h val="7.0257611241219139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35882147679505"/>
          <c:y val="9.4688328486225548E-2"/>
          <c:w val="0.81030176141277133"/>
          <c:h val="0.72286455649241521"/>
        </c:manualLayout>
      </c:layout>
      <c:barChart>
        <c:barDir val="col"/>
        <c:grouping val="clustered"/>
        <c:ser>
          <c:idx val="0"/>
          <c:order val="0"/>
          <c:tx>
            <c:strRef>
              <c:f>グラフ!$I$71</c:f>
              <c:strCache>
                <c:ptCount val="1"/>
                <c:pt idx="0">
                  <c:v>被保険者数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グラフ!$H$72:$H$76</c:f>
              <c:strCache>
                <c:ptCount val="5"/>
                <c:pt idx="0">
                  <c:v>平成21年度</c:v>
                </c:pt>
                <c:pt idx="1">
                  <c:v>22</c:v>
                </c:pt>
                <c:pt idx="2">
                  <c:v>23</c:v>
                </c:pt>
                <c:pt idx="3">
                  <c:v>24</c:v>
                </c:pt>
                <c:pt idx="4">
                  <c:v>25</c:v>
                </c:pt>
              </c:strCache>
            </c:strRef>
          </c:cat>
          <c:val>
            <c:numRef>
              <c:f>グラフ!$I$72:$I$76</c:f>
              <c:numCache>
                <c:formatCode>#,##0;[Red]\-#,##0</c:formatCode>
                <c:ptCount val="5"/>
                <c:pt idx="0">
                  <c:v>36338</c:v>
                </c:pt>
                <c:pt idx="1">
                  <c:v>36252</c:v>
                </c:pt>
                <c:pt idx="2">
                  <c:v>35906</c:v>
                </c:pt>
                <c:pt idx="3">
                  <c:v>35833</c:v>
                </c:pt>
                <c:pt idx="4">
                  <c:v>34064</c:v>
                </c:pt>
              </c:numCache>
            </c:numRef>
          </c:val>
        </c:ser>
        <c:gapWidth val="30"/>
        <c:axId val="140019968"/>
        <c:axId val="140034048"/>
      </c:barChart>
      <c:lineChart>
        <c:grouping val="standard"/>
        <c:ser>
          <c:idx val="0"/>
          <c:order val="1"/>
          <c:tx>
            <c:strRef>
              <c:f>グラフ!$J$71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グラフ!$H$72:$H$76</c:f>
              <c:strCache>
                <c:ptCount val="5"/>
                <c:pt idx="0">
                  <c:v>平成21年度</c:v>
                </c:pt>
                <c:pt idx="1">
                  <c:v>22</c:v>
                </c:pt>
                <c:pt idx="2">
                  <c:v>23</c:v>
                </c:pt>
                <c:pt idx="3">
                  <c:v>24</c:v>
                </c:pt>
                <c:pt idx="4">
                  <c:v>25</c:v>
                </c:pt>
              </c:strCache>
            </c:strRef>
          </c:cat>
          <c:val>
            <c:numRef>
              <c:f>グラフ!$J$72:$J$76</c:f>
              <c:numCache>
                <c:formatCode>0.0_ </c:formatCode>
                <c:ptCount val="5"/>
                <c:pt idx="0">
                  <c:v>32.799999999999997</c:v>
                </c:pt>
                <c:pt idx="1">
                  <c:v>32.5</c:v>
                </c:pt>
                <c:pt idx="2">
                  <c:v>31.9</c:v>
                </c:pt>
                <c:pt idx="3">
                  <c:v>31.617724914410754</c:v>
                </c:pt>
                <c:pt idx="4">
                  <c:v>29.908774024742524</c:v>
                </c:pt>
              </c:numCache>
            </c:numRef>
          </c:val>
        </c:ser>
        <c:marker val="1"/>
        <c:axId val="140035968"/>
        <c:axId val="140037504"/>
      </c:lineChart>
      <c:catAx>
        <c:axId val="1400199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34048"/>
        <c:crossesAt val="0"/>
        <c:auto val="1"/>
        <c:lblAlgn val="ctr"/>
        <c:lblOffset val="100"/>
        <c:tickLblSkip val="1"/>
        <c:tickMarkSkip val="1"/>
      </c:catAx>
      <c:valAx>
        <c:axId val="140034048"/>
        <c:scaling>
          <c:orientation val="minMax"/>
          <c:min val="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09950996325"/>
              <c:y val="4.1570438799076209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19968"/>
        <c:crosses val="autoZero"/>
        <c:crossBetween val="between"/>
      </c:valAx>
      <c:catAx>
        <c:axId val="140035968"/>
        <c:scaling>
          <c:orientation val="minMax"/>
        </c:scaling>
        <c:delete val="1"/>
        <c:axPos val="b"/>
        <c:tickLblPos val="none"/>
        <c:crossAx val="140037504"/>
        <c:crossesAt val="0"/>
        <c:auto val="1"/>
        <c:lblAlgn val="ctr"/>
        <c:lblOffset val="100"/>
      </c:catAx>
      <c:valAx>
        <c:axId val="140037504"/>
        <c:scaling>
          <c:orientation val="minMax"/>
          <c:min val="0"/>
        </c:scaling>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76930194518"/>
              <c:y val="4.1570438799076209E-2"/>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35968"/>
        <c:crosses val="max"/>
        <c:crossBetween val="between"/>
      </c:valAx>
      <c:spPr>
        <a:noFill/>
        <a:ln w="12700">
          <a:solidFill>
            <a:srgbClr val="000000"/>
          </a:solidFill>
          <a:prstDash val="solid"/>
        </a:ln>
      </c:spPr>
    </c:plotArea>
    <c:legend>
      <c:legendPos val="b"/>
      <c:layout>
        <c:manualLayout>
          <c:xMode val="edge"/>
          <c:yMode val="edge"/>
          <c:x val="8.9285573407370325E-2"/>
          <c:y val="0.90993071593533459"/>
          <c:w val="0.79761898259828512"/>
          <c:h val="6.928406466512739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710876669664267E-2"/>
          <c:y val="9.8591795743846578E-2"/>
          <c:w val="0.80244014066486813"/>
          <c:h val="0.71752911167794153"/>
        </c:manualLayout>
      </c:layout>
      <c:barChart>
        <c:barDir val="col"/>
        <c:grouping val="clustered"/>
        <c:ser>
          <c:idx val="0"/>
          <c:order val="0"/>
          <c:tx>
            <c:strRef>
              <c:f>グラフ!$I$78</c:f>
              <c:strCache>
                <c:ptCount val="1"/>
                <c:pt idx="0">
                  <c:v>費用額(億円)</c:v>
                </c:pt>
              </c:strCache>
            </c:strRef>
          </c:tx>
          <c:spPr>
            <a:pattFill prst="ltUpDiag">
              <a:fgClr>
                <a:srgbClr val="000000"/>
              </a:fgClr>
              <a:bgClr>
                <a:srgbClr val="FFFFFF"/>
              </a:bgClr>
            </a:pattFill>
            <a:ln w="12700">
              <a:solidFill>
                <a:srgbClr val="000000"/>
              </a:solidFill>
              <a:prstDash val="solid"/>
            </a:ln>
          </c:spPr>
          <c:dLbls>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グラフ!$H$79:$H$83</c:f>
              <c:strCache>
                <c:ptCount val="5"/>
                <c:pt idx="0">
                  <c:v>平成21年度</c:v>
                </c:pt>
                <c:pt idx="1">
                  <c:v>22</c:v>
                </c:pt>
                <c:pt idx="2">
                  <c:v>23</c:v>
                </c:pt>
                <c:pt idx="3">
                  <c:v>24</c:v>
                </c:pt>
                <c:pt idx="4">
                  <c:v>25</c:v>
                </c:pt>
              </c:strCache>
            </c:strRef>
          </c:cat>
          <c:val>
            <c:numRef>
              <c:f>グラフ!$I$79:$I$83</c:f>
              <c:numCache>
                <c:formatCode>#,##0_ </c:formatCode>
                <c:ptCount val="5"/>
                <c:pt idx="0">
                  <c:v>90.480429999999998</c:v>
                </c:pt>
                <c:pt idx="1">
                  <c:v>93.527050000000003</c:v>
                </c:pt>
                <c:pt idx="2">
                  <c:v>94.067239999999998</c:v>
                </c:pt>
                <c:pt idx="3">
                  <c:v>96.864580000000004</c:v>
                </c:pt>
                <c:pt idx="4">
                  <c:v>96.852249999999998</c:v>
                </c:pt>
              </c:numCache>
            </c:numRef>
          </c:val>
        </c:ser>
        <c:gapWidth val="30"/>
        <c:axId val="140089216"/>
        <c:axId val="140090752"/>
      </c:barChart>
      <c:lineChart>
        <c:grouping val="standard"/>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グラフ!$H$79:$H$83</c:f>
              <c:strCache>
                <c:ptCount val="5"/>
                <c:pt idx="0">
                  <c:v>平成21年度</c:v>
                </c:pt>
                <c:pt idx="1">
                  <c:v>22</c:v>
                </c:pt>
                <c:pt idx="2">
                  <c:v>23</c:v>
                </c:pt>
                <c:pt idx="3">
                  <c:v>24</c:v>
                </c:pt>
                <c:pt idx="4">
                  <c:v>25</c:v>
                </c:pt>
              </c:strCache>
            </c:strRef>
          </c:cat>
          <c:val>
            <c:numRef>
              <c:f>グラフ!$J$79:$J$83</c:f>
              <c:numCache>
                <c:formatCode>#,##0;[Red]\-#,##0</c:formatCode>
                <c:ptCount val="5"/>
                <c:pt idx="0">
                  <c:v>21</c:v>
                </c:pt>
                <c:pt idx="1">
                  <c:v>21</c:v>
                </c:pt>
                <c:pt idx="2">
                  <c:v>21</c:v>
                </c:pt>
                <c:pt idx="3">
                  <c:v>22</c:v>
                </c:pt>
                <c:pt idx="4">
                  <c:v>22</c:v>
                </c:pt>
              </c:numCache>
            </c:numRef>
          </c:val>
        </c:ser>
        <c:marker val="1"/>
        <c:axId val="140101120"/>
        <c:axId val="140102656"/>
      </c:lineChart>
      <c:catAx>
        <c:axId val="1400892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90752"/>
        <c:crossesAt val="0"/>
        <c:auto val="1"/>
        <c:lblAlgn val="ctr"/>
        <c:lblOffset val="100"/>
        <c:tickLblSkip val="1"/>
        <c:tickMarkSkip val="1"/>
      </c:catAx>
      <c:valAx>
        <c:axId val="140090752"/>
        <c:scaling>
          <c:orientation val="minMax"/>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245E-2"/>
              <c:y val="4.6165884194053208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89216"/>
        <c:crosses val="autoZero"/>
        <c:crossBetween val="between"/>
      </c:valAx>
      <c:catAx>
        <c:axId val="140101120"/>
        <c:scaling>
          <c:orientation val="minMax"/>
        </c:scaling>
        <c:delete val="1"/>
        <c:axPos val="b"/>
        <c:tickLblPos val="none"/>
        <c:crossAx val="140102656"/>
        <c:crossesAt val="0"/>
        <c:auto val="1"/>
        <c:lblAlgn val="ctr"/>
        <c:lblOffset val="100"/>
      </c:catAx>
      <c:valAx>
        <c:axId val="140102656"/>
        <c:scaling>
          <c:orientation val="minMax"/>
          <c:max val="100"/>
          <c:min val="0"/>
        </c:scaling>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74786334159"/>
              <c:y val="5.1643192488261755E-2"/>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01120"/>
        <c:crosses val="max"/>
        <c:crossBetween val="between"/>
        <c:majorUnit val="10"/>
      </c:valAx>
      <c:spPr>
        <a:noFill/>
        <a:ln w="12700">
          <a:solidFill>
            <a:srgbClr val="000000"/>
          </a:solidFill>
          <a:prstDash val="solid"/>
        </a:ln>
      </c:spPr>
    </c:plotArea>
    <c:legend>
      <c:legendPos val="r"/>
      <c:layout>
        <c:manualLayout>
          <c:xMode val="edge"/>
          <c:yMode val="edge"/>
          <c:x val="9.1954466694452439E-2"/>
          <c:y val="0.9108000936502656"/>
          <c:w val="0.86207151682642646"/>
          <c:h val="7.746503518046088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31007751937984"/>
          <c:y val="8.2568899809280727E-2"/>
          <c:w val="0.81201550387595856"/>
          <c:h val="0.70412922892913365"/>
        </c:manualLayout>
      </c:layout>
      <c:barChart>
        <c:barDir val="col"/>
        <c:grouping val="stacked"/>
        <c:ser>
          <c:idx val="0"/>
          <c:order val="0"/>
          <c:tx>
            <c:strRef>
              <c:f>グラフ!$I$106</c:f>
              <c:strCache>
                <c:ptCount val="1"/>
                <c:pt idx="0">
                  <c:v>強制加入者数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グラフ!$H$107:$H$111</c:f>
              <c:strCache>
                <c:ptCount val="5"/>
                <c:pt idx="0">
                  <c:v>平成21年度</c:v>
                </c:pt>
                <c:pt idx="1">
                  <c:v>22</c:v>
                </c:pt>
                <c:pt idx="2">
                  <c:v>23</c:v>
                </c:pt>
                <c:pt idx="3">
                  <c:v>24</c:v>
                </c:pt>
                <c:pt idx="4">
                  <c:v>25</c:v>
                </c:pt>
              </c:strCache>
            </c:strRef>
          </c:cat>
          <c:val>
            <c:numRef>
              <c:f>グラフ!$I$107:$I$111</c:f>
              <c:numCache>
                <c:formatCode>#,##0;[Red]\-#,##0</c:formatCode>
                <c:ptCount val="5"/>
                <c:pt idx="0">
                  <c:v>22466</c:v>
                </c:pt>
                <c:pt idx="1">
                  <c:v>22274</c:v>
                </c:pt>
                <c:pt idx="2">
                  <c:v>21791</c:v>
                </c:pt>
                <c:pt idx="3">
                  <c:v>21241</c:v>
                </c:pt>
                <c:pt idx="4">
                  <c:v>20214</c:v>
                </c:pt>
              </c:numCache>
            </c:numRef>
          </c:val>
        </c:ser>
        <c:ser>
          <c:idx val="1"/>
          <c:order val="1"/>
          <c:tx>
            <c:strRef>
              <c:f>グラフ!$J$106</c:f>
              <c:strCache>
                <c:ptCount val="1"/>
                <c:pt idx="0">
                  <c:v>第３号被保険者</c:v>
                </c:pt>
              </c:strCache>
            </c:strRef>
          </c:tx>
          <c:spPr>
            <a:pattFill prst="pct5">
              <a:fgClr>
                <a:srgbClr val="000000"/>
              </a:fgClr>
              <a:bgClr>
                <a:srgbClr val="FFFFFF"/>
              </a:bgClr>
            </a:pattFill>
            <a:ln w="12700">
              <a:solidFill>
                <a:srgbClr val="000000"/>
              </a:solidFill>
              <a:prstDash val="solid"/>
            </a:ln>
          </c:spPr>
          <c:dLbls>
            <c:dLbl>
              <c:idx val="4"/>
              <c:layout>
                <c:manualLayout>
                  <c:x val="3.875968992248062E-3"/>
                  <c:y val="-3.0303030303030312E-3"/>
                </c:manualLayout>
              </c:layout>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グラフ!$H$107:$H$111</c:f>
              <c:strCache>
                <c:ptCount val="5"/>
                <c:pt idx="0">
                  <c:v>平成21年度</c:v>
                </c:pt>
                <c:pt idx="1">
                  <c:v>22</c:v>
                </c:pt>
                <c:pt idx="2">
                  <c:v>23</c:v>
                </c:pt>
                <c:pt idx="3">
                  <c:v>24</c:v>
                </c:pt>
                <c:pt idx="4">
                  <c:v>25</c:v>
                </c:pt>
              </c:strCache>
            </c:strRef>
          </c:cat>
          <c:val>
            <c:numRef>
              <c:f>グラフ!$J$107:$J$111</c:f>
              <c:numCache>
                <c:formatCode>#,##0;[Red]\-#,##0</c:formatCode>
                <c:ptCount val="5"/>
                <c:pt idx="0">
                  <c:v>7392</c:v>
                </c:pt>
                <c:pt idx="1">
                  <c:v>7324</c:v>
                </c:pt>
                <c:pt idx="2">
                  <c:v>7250</c:v>
                </c:pt>
                <c:pt idx="3">
                  <c:v>7152</c:v>
                </c:pt>
                <c:pt idx="4">
                  <c:v>7108</c:v>
                </c:pt>
              </c:numCache>
            </c:numRef>
          </c:val>
        </c:ser>
        <c:ser>
          <c:idx val="2"/>
          <c:order val="2"/>
          <c:tx>
            <c:strRef>
              <c:f>グラフ!$K$106</c:f>
              <c:strCache>
                <c:ptCount val="1"/>
                <c:pt idx="0">
                  <c:v>任意加入者数</c:v>
                </c:pt>
              </c:strCache>
            </c:strRef>
          </c:tx>
          <c:spPr>
            <a:pattFill prst="pct90">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グラフ!$H$107:$H$111</c:f>
              <c:strCache>
                <c:ptCount val="5"/>
                <c:pt idx="0">
                  <c:v>平成21年度</c:v>
                </c:pt>
                <c:pt idx="1">
                  <c:v>22</c:v>
                </c:pt>
                <c:pt idx="2">
                  <c:v>23</c:v>
                </c:pt>
                <c:pt idx="3">
                  <c:v>24</c:v>
                </c:pt>
                <c:pt idx="4">
                  <c:v>25</c:v>
                </c:pt>
              </c:strCache>
            </c:strRef>
          </c:cat>
          <c:val>
            <c:numRef>
              <c:f>グラフ!$K$107:$K$111</c:f>
              <c:numCache>
                <c:formatCode>#,##0;[Red]\-#,##0</c:formatCode>
                <c:ptCount val="5"/>
                <c:pt idx="0">
                  <c:v>284</c:v>
                </c:pt>
                <c:pt idx="1">
                  <c:v>316</c:v>
                </c:pt>
                <c:pt idx="2">
                  <c:v>286</c:v>
                </c:pt>
                <c:pt idx="3">
                  <c:v>264</c:v>
                </c:pt>
                <c:pt idx="4">
                  <c:v>260</c:v>
                </c:pt>
              </c:numCache>
            </c:numRef>
          </c:val>
        </c:ser>
        <c:gapWidth val="30"/>
        <c:overlap val="100"/>
        <c:axId val="140115968"/>
        <c:axId val="140117504"/>
      </c:barChart>
      <c:lineChart>
        <c:grouping val="standard"/>
        <c:ser>
          <c:idx val="0"/>
          <c:order val="3"/>
          <c:tx>
            <c:strRef>
              <c:f>グラフ!$L$106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グラフ!$H$107:$H$111</c:f>
              <c:strCache>
                <c:ptCount val="5"/>
                <c:pt idx="0">
                  <c:v>平成21年度</c:v>
                </c:pt>
                <c:pt idx="1">
                  <c:v>22</c:v>
                </c:pt>
                <c:pt idx="2">
                  <c:v>23</c:v>
                </c:pt>
                <c:pt idx="3">
                  <c:v>24</c:v>
                </c:pt>
                <c:pt idx="4">
                  <c:v>25</c:v>
                </c:pt>
              </c:strCache>
            </c:strRef>
          </c:cat>
          <c:val>
            <c:numRef>
              <c:f>グラフ!$L$107:$L$111</c:f>
              <c:numCache>
                <c:formatCode>#,##0.0_);[Red]\(#,##0.0\)</c:formatCode>
                <c:ptCount val="5"/>
                <c:pt idx="0">
                  <c:v>38.299999999999997</c:v>
                </c:pt>
                <c:pt idx="1">
                  <c:v>38.1</c:v>
                </c:pt>
                <c:pt idx="2">
                  <c:v>38.1</c:v>
                </c:pt>
                <c:pt idx="3">
                  <c:v>38.299999999999997</c:v>
                </c:pt>
                <c:pt idx="4">
                  <c:v>43.5</c:v>
                </c:pt>
              </c:numCache>
            </c:numRef>
          </c:val>
        </c:ser>
        <c:marker val="1"/>
        <c:axId val="140119424"/>
        <c:axId val="140133504"/>
      </c:lineChart>
      <c:catAx>
        <c:axId val="1401159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17504"/>
        <c:crossesAt val="0"/>
        <c:auto val="1"/>
        <c:lblAlgn val="ctr"/>
        <c:lblOffset val="100"/>
        <c:tickLblSkip val="1"/>
        <c:tickMarkSkip val="1"/>
      </c:catAx>
      <c:valAx>
        <c:axId val="140117504"/>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15968"/>
        <c:crosses val="autoZero"/>
        <c:crossBetween val="between"/>
      </c:valAx>
      <c:catAx>
        <c:axId val="140119424"/>
        <c:scaling>
          <c:orientation val="minMax"/>
        </c:scaling>
        <c:delete val="1"/>
        <c:axPos val="b"/>
        <c:tickLblPos val="none"/>
        <c:crossAx val="140133504"/>
        <c:crossesAt val="0"/>
        <c:auto val="1"/>
        <c:lblAlgn val="ctr"/>
        <c:lblOffset val="100"/>
      </c:catAx>
      <c:valAx>
        <c:axId val="140133504"/>
        <c:scaling>
          <c:orientation val="minMax"/>
          <c:max val="70"/>
        </c:scaling>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spPr>
            <a:noFill/>
            <a:ln w="25400">
              <a:noFill/>
            </a:ln>
          </c:spPr>
        </c:title>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119424"/>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80135658914727126"/>
          <c:h val="0.1015151515151522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576518428154494"/>
          <c:y val="9.0703148701346228E-2"/>
          <c:w val="0.80335425677424122"/>
          <c:h val="0.70294940243546589"/>
        </c:manualLayout>
      </c:layout>
      <c:barChart>
        <c:barDir val="col"/>
        <c:grouping val="stacked"/>
        <c:ser>
          <c:idx val="0"/>
          <c:order val="0"/>
          <c:tx>
            <c:strRef>
              <c:f>グラフ!$I$115</c:f>
              <c:strCache>
                <c:ptCount val="1"/>
                <c:pt idx="0">
                  <c:v>老齢福祉</c:v>
                </c:pt>
              </c:strCache>
            </c:strRef>
          </c:tx>
          <c:spPr>
            <a:solidFill>
              <a:srgbClr val="FFFFFF"/>
            </a:solidFill>
            <a:ln w="12700">
              <a:solidFill>
                <a:srgbClr val="000000"/>
              </a:solidFill>
              <a:prstDash val="solid"/>
            </a:ln>
          </c:spPr>
          <c:dLbls>
            <c:dLbl>
              <c:idx val="0"/>
              <c:layout>
                <c:manualLayout>
                  <c:x val="-4.2470611853410783E-4"/>
                  <c:y val="-2.9512996987395391E-2"/>
                </c:manualLayout>
              </c:layout>
              <c:dLblPos val="ctr"/>
              <c:showVal val="1"/>
            </c:dLbl>
            <c:dLbl>
              <c:idx val="1"/>
              <c:layout>
                <c:manualLayout>
                  <c:x val="2.9747273092280012E-3"/>
                  <c:y val="-2.9533232553187811E-2"/>
                </c:manualLayout>
              </c:layout>
              <c:dLblPos val="ctr"/>
              <c:showVal val="1"/>
            </c:dLbl>
            <c:dLbl>
              <c:idx val="2"/>
              <c:layout>
                <c:manualLayout>
                  <c:x val="7.0843835738662153E-4"/>
                  <c:y val="-3.1829141062830801E-2"/>
                </c:manualLayout>
              </c:layout>
              <c:dLblPos val="ctr"/>
              <c:showVal val="1"/>
            </c:dLbl>
            <c:dLbl>
              <c:idx val="3"/>
              <c:layout>
                <c:manualLayout>
                  <c:x val="-1.5578505944547931E-3"/>
                  <c:y val="-2.9590130202886287E-2"/>
                </c:manualLayout>
              </c:layout>
              <c:dLblPos val="ctr"/>
              <c:showVal val="1"/>
            </c:dLbl>
            <c:dLbl>
              <c:idx val="4"/>
              <c:layout>
                <c:manualLayout>
                  <c:x val="-2.8313741235597427E-4"/>
                  <c:y val="-3.1878182551692259E-2"/>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平成21年度</c:v>
                </c:pt>
                <c:pt idx="1">
                  <c:v>22</c:v>
                </c:pt>
                <c:pt idx="2">
                  <c:v>23</c:v>
                </c:pt>
                <c:pt idx="3">
                  <c:v>24</c:v>
                </c:pt>
                <c:pt idx="4">
                  <c:v>25</c:v>
                </c:pt>
              </c:strCache>
            </c:strRef>
          </c:cat>
          <c:val>
            <c:numRef>
              <c:f>グラフ!$I$116:$I$120</c:f>
              <c:numCache>
                <c:formatCode>#,##0;[Red]\-#,##0</c:formatCode>
                <c:ptCount val="5"/>
                <c:pt idx="0">
                  <c:v>2716</c:v>
                </c:pt>
                <c:pt idx="1">
                  <c:v>1579</c:v>
                </c:pt>
                <c:pt idx="2">
                  <c:v>767</c:v>
                </c:pt>
                <c:pt idx="3">
                  <c:v>364</c:v>
                </c:pt>
                <c:pt idx="4">
                  <c:v>0</c:v>
                </c:pt>
              </c:numCache>
            </c:numRef>
          </c:val>
        </c:ser>
        <c:ser>
          <c:idx val="1"/>
          <c:order val="1"/>
          <c:tx>
            <c:strRef>
              <c:f>グラフ!$J$115</c:f>
              <c:strCache>
                <c:ptCount val="1"/>
                <c:pt idx="0">
                  <c:v>老齢基礎 </c:v>
                </c:pt>
              </c:strCache>
            </c:strRef>
          </c:tx>
          <c:spPr>
            <a:pattFill prst="pct10">
              <a:fgClr>
                <a:srgbClr val="000000"/>
              </a:fgClr>
              <a:bgClr>
                <a:srgbClr val="FFFFFF"/>
              </a:bgClr>
            </a:pattFill>
            <a:ln w="12700">
              <a:solidFill>
                <a:srgbClr val="000000"/>
              </a:solidFill>
              <a:prstDash val="solid"/>
            </a:ln>
          </c:spPr>
          <c:dLbls>
            <c:dLbl>
              <c:idx val="0"/>
              <c:layout>
                <c:manualLayout>
                  <c:x val="1.0829784863351183E-3"/>
                  <c:y val="1.3477849271386601E-2"/>
                </c:manualLayout>
              </c:layout>
              <c:dLblPos val="ctr"/>
              <c:showVal val="1"/>
            </c:dLbl>
            <c:dLbl>
              <c:idx val="1"/>
              <c:layout>
                <c:manualLayout>
                  <c:x val="7.8774576550689113E-4"/>
                  <c:y val="-2.2959446470932458E-2"/>
                </c:manualLayout>
              </c:layout>
              <c:dLblPos val="ctr"/>
              <c:showVal val="1"/>
            </c:dLbl>
            <c:dLbl>
              <c:idx val="2"/>
              <c:layout>
                <c:manualLayout>
                  <c:x val="-5.1410017835114502E-3"/>
                  <c:y val="-6.2862012179505933E-2"/>
                </c:manualLayout>
              </c:layout>
              <c:dLblPos val="ctr"/>
              <c:showVal val="1"/>
            </c:dLbl>
            <c:dLbl>
              <c:idx val="3"/>
              <c:layout>
                <c:manualLayout>
                  <c:x val="-2.6190334837233736E-3"/>
                  <c:y val="-0.10873594084271353"/>
                </c:manualLayout>
              </c:layout>
              <c:dLblPos val="ctr"/>
              <c:showVal val="1"/>
            </c:dLbl>
            <c:dLbl>
              <c:idx val="4"/>
              <c:layout>
                <c:manualLayout>
                  <c:x val="-1.4181887336292841E-2"/>
                  <c:y val="-0.1523235927905030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平成21年度</c:v>
                </c:pt>
                <c:pt idx="1">
                  <c:v>22</c:v>
                </c:pt>
                <c:pt idx="2">
                  <c:v>23</c:v>
                </c:pt>
                <c:pt idx="3">
                  <c:v>24</c:v>
                </c:pt>
                <c:pt idx="4">
                  <c:v>25</c:v>
                </c:pt>
              </c:strCache>
            </c:strRef>
          </c:cat>
          <c:val>
            <c:numRef>
              <c:f>グラフ!$J$116:$J$120</c:f>
              <c:numCache>
                <c:formatCode>#,##0;[Red]\-#,##0</c:formatCode>
                <c:ptCount val="5"/>
                <c:pt idx="0">
                  <c:v>9282265</c:v>
                </c:pt>
                <c:pt idx="1">
                  <c:v>9413329</c:v>
                </c:pt>
                <c:pt idx="2">
                  <c:v>9634811</c:v>
                </c:pt>
                <c:pt idx="3">
                  <c:v>10160830</c:v>
                </c:pt>
                <c:pt idx="4">
                  <c:v>10037704</c:v>
                </c:pt>
              </c:numCache>
            </c:numRef>
          </c:val>
        </c:ser>
        <c:ser>
          <c:idx val="2"/>
          <c:order val="2"/>
          <c:tx>
            <c:strRef>
              <c:f>グラフ!$K$115</c:f>
              <c:strCache>
                <c:ptCount val="1"/>
                <c:pt idx="0">
                  <c:v>障害基礎</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グラフ!$H$116:$H$120</c:f>
              <c:strCache>
                <c:ptCount val="5"/>
                <c:pt idx="0">
                  <c:v>平成21年度</c:v>
                </c:pt>
                <c:pt idx="1">
                  <c:v>22</c:v>
                </c:pt>
                <c:pt idx="2">
                  <c:v>23</c:v>
                </c:pt>
                <c:pt idx="3">
                  <c:v>24</c:v>
                </c:pt>
                <c:pt idx="4">
                  <c:v>25</c:v>
                </c:pt>
              </c:strCache>
            </c:strRef>
          </c:cat>
          <c:val>
            <c:numRef>
              <c:f>グラフ!$K$116:$K$120</c:f>
              <c:numCache>
                <c:formatCode>#,##0;[Red]\-#,##0</c:formatCode>
                <c:ptCount val="5"/>
                <c:pt idx="0">
                  <c:v>1750482</c:v>
                </c:pt>
                <c:pt idx="1">
                  <c:v>1816050</c:v>
                </c:pt>
                <c:pt idx="2">
                  <c:v>1909453</c:v>
                </c:pt>
                <c:pt idx="3">
                  <c:v>1959871</c:v>
                </c:pt>
                <c:pt idx="4">
                  <c:v>1943685</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dLbls>
            <c:dLbl>
              <c:idx val="0"/>
              <c:layout>
                <c:manualLayout>
                  <c:x val="1.7868470666519405E-3"/>
                  <c:y val="-3.0603674540682441E-2"/>
                </c:manualLayout>
              </c:layout>
              <c:dLblPos val="ctr"/>
              <c:showVal val="1"/>
            </c:dLbl>
            <c:dLbl>
              <c:idx val="1"/>
              <c:layout>
                <c:manualLayout>
                  <c:x val="-1.3254962847953889E-3"/>
                  <c:y val="-3.1770247469068105E-2"/>
                </c:manualLayout>
              </c:layout>
              <c:dLblPos val="ctr"/>
              <c:showVal val="1"/>
            </c:dLbl>
            <c:dLbl>
              <c:idx val="2"/>
              <c:layout>
                <c:manualLayout>
                  <c:x val="-1.6206424901113142E-3"/>
                  <c:y val="-2.9553102737157836E-2"/>
                </c:manualLayout>
              </c:layout>
              <c:dLblPos val="ctr"/>
              <c:showVal val="1"/>
            </c:dLbl>
            <c:dLbl>
              <c:idx val="3"/>
              <c:layout>
                <c:manualLayout>
                  <c:x val="-7.5495915123285524E-3"/>
                  <c:y val="-3.0589848143981999E-2"/>
                </c:manualLayout>
              </c:layout>
              <c:dLblPos val="ctr"/>
              <c:showVal val="1"/>
            </c:dLbl>
            <c:dLbl>
              <c:idx val="4"/>
              <c:layout>
                <c:manualLayout>
                  <c:x val="-5.0281320468743632E-3"/>
                  <c:y val="-3.0217004124484442E-2"/>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グラフ!$H$116:$H$120</c:f>
              <c:strCache>
                <c:ptCount val="5"/>
                <c:pt idx="0">
                  <c:v>平成21年度</c:v>
                </c:pt>
                <c:pt idx="1">
                  <c:v>22</c:v>
                </c:pt>
                <c:pt idx="2">
                  <c:v>23</c:v>
                </c:pt>
                <c:pt idx="3">
                  <c:v>24</c:v>
                </c:pt>
                <c:pt idx="4">
                  <c:v>25</c:v>
                </c:pt>
              </c:strCache>
            </c:strRef>
          </c:cat>
          <c:val>
            <c:numRef>
              <c:f>グラフ!$L$116:$L$120</c:f>
              <c:numCache>
                <c:formatCode>#,##0;[Red]\-#,##0</c:formatCode>
                <c:ptCount val="5"/>
                <c:pt idx="0">
                  <c:v>190911</c:v>
                </c:pt>
                <c:pt idx="1">
                  <c:v>203182</c:v>
                </c:pt>
                <c:pt idx="2">
                  <c:v>212267</c:v>
                </c:pt>
                <c:pt idx="3">
                  <c:v>217661</c:v>
                </c:pt>
                <c:pt idx="4">
                  <c:v>216215</c:v>
                </c:pt>
              </c:numCache>
            </c:numRef>
          </c:val>
        </c:ser>
        <c:gapWidth val="30"/>
        <c:overlap val="100"/>
        <c:axId val="140203136"/>
        <c:axId val="140204672"/>
      </c:barChart>
      <c:catAx>
        <c:axId val="14020313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04672"/>
        <c:crossesAt val="0"/>
        <c:auto val="1"/>
        <c:lblAlgn val="ctr"/>
        <c:lblOffset val="100"/>
        <c:tickLblSkip val="1"/>
        <c:tickMarkSkip val="1"/>
      </c:catAx>
      <c:valAx>
        <c:axId val="140204672"/>
        <c:scaling>
          <c:orientation val="minMax"/>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44"/>
              <c:y val="4.9886576677915413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03136"/>
        <c:crosses val="autoZero"/>
        <c:crossBetween val="between"/>
      </c:valAx>
      <c:spPr>
        <a:noFill/>
        <a:ln w="12700">
          <a:solidFill>
            <a:srgbClr val="000000"/>
          </a:solidFill>
          <a:prstDash val="solid"/>
        </a:ln>
      </c:spPr>
    </c:plotArea>
    <c:legend>
      <c:legendPos val="b"/>
      <c:layout>
        <c:manualLayout>
          <c:xMode val="edge"/>
          <c:yMode val="edge"/>
          <c:x val="0.15117400465786845"/>
          <c:y val="0.86235212785901749"/>
          <c:w val="0.83286473697830055"/>
          <c:h val="0.12425618672665929"/>
        </c:manualLayout>
      </c:layout>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4897372082295035"/>
          <c:y val="0.13218331579520301"/>
          <c:w val="0.68703236998517592"/>
          <c:h val="0.69626168224299068"/>
        </c:manualLayout>
      </c:layout>
      <c:barChart>
        <c:barDir val="col"/>
        <c:grouping val="clustered"/>
        <c:ser>
          <c:idx val="0"/>
          <c:order val="0"/>
          <c:tx>
            <c:strRef>
              <c:f>グラフ!$H$13</c:f>
              <c:strCache>
                <c:ptCount val="1"/>
                <c:pt idx="0">
                  <c:v>受給者数</c:v>
                </c:pt>
              </c:strCache>
            </c:strRef>
          </c:tx>
          <c:spPr>
            <a:pattFill prst="pct10">
              <a:fgClr>
                <a:srgbClr val="000000"/>
              </a:fgClr>
              <a:bgClr>
                <a:srgbClr val="FFFFFF"/>
              </a:bgClr>
            </a:pattFill>
            <a:ln w="12700">
              <a:solidFill>
                <a:srgbClr val="000000"/>
              </a:solidFill>
              <a:prstDash val="solid"/>
            </a:ln>
          </c:spPr>
          <c:dLbls>
            <c:dLbl>
              <c:idx val="2"/>
              <c:layout/>
              <c:tx>
                <c:rich>
                  <a:bodyPr/>
                  <a:lstStyle/>
                  <a:p>
                    <a:r>
                      <a:rPr lang="en-US" altLang="en-US"/>
                      <a:t>1,8</a:t>
                    </a:r>
                    <a:r>
                      <a:rPr lang="en-US" altLang="ja-JP"/>
                      <a:t>00</a:t>
                    </a:r>
                    <a:endParaRPr lang="en-US" altLang="en-US"/>
                  </a:p>
                </c:rich>
              </c:tx>
              <c:dLblPos val="outEnd"/>
              <c:showVal val="1"/>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グラフ!$I$12:$L$12</c:f>
              <c:strCache>
                <c:ptCount val="4"/>
                <c:pt idx="0">
                  <c:v>児童手当</c:v>
                </c:pt>
                <c:pt idx="1">
                  <c:v>子ども手当</c:v>
                </c:pt>
                <c:pt idx="2">
                  <c:v>児童扶養手当</c:v>
                </c:pt>
                <c:pt idx="3">
                  <c:v>特別児童扶養手当</c:v>
                </c:pt>
              </c:strCache>
            </c:strRef>
          </c:cat>
          <c:val>
            <c:numRef>
              <c:f>グラフ!$I$13:$L$13</c:f>
              <c:numCache>
                <c:formatCode>#,##0_ </c:formatCode>
                <c:ptCount val="4"/>
                <c:pt idx="0">
                  <c:v>237926</c:v>
                </c:pt>
                <c:pt idx="1">
                  <c:v>0</c:v>
                </c:pt>
                <c:pt idx="2" formatCode="General">
                  <c:v>1800</c:v>
                </c:pt>
                <c:pt idx="3" formatCode="General">
                  <c:v>433</c:v>
                </c:pt>
              </c:numCache>
            </c:numRef>
          </c:val>
        </c:ser>
        <c:gapWidth val="40"/>
        <c:axId val="140237056"/>
        <c:axId val="140267520"/>
      </c:barChart>
      <c:catAx>
        <c:axId val="14023705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67520"/>
        <c:crossesAt val="0"/>
        <c:auto val="1"/>
        <c:lblAlgn val="ctr"/>
        <c:lblOffset val="100"/>
        <c:tickLblSkip val="1"/>
        <c:tickMarkSkip val="1"/>
      </c:catAx>
      <c:valAx>
        <c:axId val="140267520"/>
        <c:scaling>
          <c:orientation val="minMax"/>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655172413793124"/>
              <c:y val="6.7757009345794414E-2"/>
            </c:manualLayout>
          </c:layout>
          <c:spPr>
            <a:noFill/>
            <a:ln w="25400">
              <a:noFill/>
            </a:ln>
          </c:spPr>
        </c:title>
        <c:numFmt formatCode="#,##0_ " sourceLinked="1"/>
        <c:majorTickMark val="in"/>
        <c:tickLblPos val="nextTo"/>
        <c:txPr>
          <a:bodyPr rot="0" vert="horz"/>
          <a:lstStyle/>
          <a:p>
            <a:pPr>
              <a:defRPr sz="900">
                <a:latin typeface="ＭＳ Ｐゴシック" pitchFamily="50" charset="-128"/>
                <a:ea typeface="ＭＳ Ｐゴシック" pitchFamily="50" charset="-128"/>
              </a:defRPr>
            </a:pPr>
            <a:endParaRPr lang="ja-JP"/>
          </a:p>
        </c:txPr>
        <c:crossAx val="140237056"/>
        <c:crosses val="autoZero"/>
        <c:crossBetween val="between"/>
      </c:valAx>
      <c:spPr>
        <a:solidFill>
          <a:srgbClr val="FFFFFF"/>
        </a:solidFill>
        <a:ln w="12700">
          <a:solidFill>
            <a:srgbClr val="000000"/>
          </a:solidFill>
          <a:prstDash val="solid"/>
        </a:ln>
      </c:spPr>
    </c:plotArea>
    <c:legend>
      <c:legendPos val="b"/>
      <c:layout>
        <c:manualLayout>
          <c:xMode val="edge"/>
          <c:yMode val="edge"/>
          <c:x val="0.20086288193875365"/>
          <c:y val="0.91355128995972257"/>
          <c:w val="0.62389286000409494"/>
          <c:h val="7.4766355140187132E-2"/>
        </c:manualLayout>
      </c:layout>
      <c:overlay val="1"/>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1</xdr:row>
      <xdr:rowOff>152400</xdr:rowOff>
    </xdr:to>
    <xdr:sp macro="" textlink="">
      <xdr:nvSpPr>
        <xdr:cNvPr id="2049" name="Text Box 1"/>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1</xdr:row>
      <xdr:rowOff>152400</xdr:rowOff>
    </xdr:to>
    <xdr:sp macro="" textlink="">
      <xdr:nvSpPr>
        <xdr:cNvPr id="2050" name="Text Box 2"/>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33</xdr:row>
      <xdr:rowOff>0</xdr:rowOff>
    </xdr:from>
    <xdr:to>
      <xdr:col>6</xdr:col>
      <xdr:colOff>171450</xdr:colOff>
      <xdr:row>34</xdr:row>
      <xdr:rowOff>19050</xdr:rowOff>
    </xdr:to>
    <xdr:sp macro="" textlink="">
      <xdr:nvSpPr>
        <xdr:cNvPr id="1025" name="Text Box 1"/>
        <xdr:cNvSpPr txBox="1">
          <a:spLocks noChangeArrowheads="1"/>
        </xdr:cNvSpPr>
      </xdr:nvSpPr>
      <xdr:spPr bwMode="auto">
        <a:xfrm>
          <a:off x="3476625" y="5943600"/>
          <a:ext cx="76200" cy="209550"/>
        </a:xfrm>
        <a:prstGeom prst="rect">
          <a:avLst/>
        </a:prstGeom>
        <a:noFill/>
        <a:ln w="9525">
          <a:noFill/>
          <a:round/>
          <a:headEnd/>
          <a:tailEnd/>
        </a:ln>
      </xdr:spPr>
    </xdr:sp>
    <xdr:clientData/>
  </xdr:twoCellAnchor>
  <xdr:twoCellAnchor>
    <xdr:from>
      <xdr:col>5</xdr:col>
      <xdr:colOff>142875</xdr:colOff>
      <xdr:row>37</xdr:row>
      <xdr:rowOff>47625</xdr:rowOff>
    </xdr:from>
    <xdr:to>
      <xdr:col>5</xdr:col>
      <xdr:colOff>219075</xdr:colOff>
      <xdr:row>38</xdr:row>
      <xdr:rowOff>66675</xdr:rowOff>
    </xdr:to>
    <xdr:sp macro="" textlink="">
      <xdr:nvSpPr>
        <xdr:cNvPr id="1026" name="Text Box 1"/>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40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410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41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6</xdr:row>
      <xdr:rowOff>152400</xdr:rowOff>
    </xdr:from>
    <xdr:to>
      <xdr:col>6</xdr:col>
      <xdr:colOff>0</xdr:colOff>
      <xdr:row>33</xdr:row>
      <xdr:rowOff>57150</xdr:rowOff>
    </xdr:to>
    <xdr:graphicFrame macro="">
      <xdr:nvGraphicFramePr>
        <xdr:cNvPr id="410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xdr:row>
      <xdr:rowOff>19050</xdr:rowOff>
    </xdr:from>
    <xdr:to>
      <xdr:col>2</xdr:col>
      <xdr:colOff>1095375</xdr:colOff>
      <xdr:row>33</xdr:row>
      <xdr:rowOff>133350</xdr:rowOff>
    </xdr:to>
    <xdr:graphicFrame macro="">
      <xdr:nvGraphicFramePr>
        <xdr:cNvPr id="410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85725</xdr:rowOff>
    </xdr:from>
    <xdr:to>
      <xdr:col>2</xdr:col>
      <xdr:colOff>1076325</xdr:colOff>
      <xdr:row>65</xdr:row>
      <xdr:rowOff>85725</xdr:rowOff>
    </xdr:to>
    <xdr:graphicFrame macro="">
      <xdr:nvGraphicFramePr>
        <xdr:cNvPr id="41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39</xdr:row>
      <xdr:rowOff>95250</xdr:rowOff>
    </xdr:from>
    <xdr:to>
      <xdr:col>6</xdr:col>
      <xdr:colOff>66675</xdr:colOff>
      <xdr:row>66</xdr:row>
      <xdr:rowOff>47625</xdr:rowOff>
    </xdr:to>
    <xdr:graphicFrame macro="">
      <xdr:nvGraphicFramePr>
        <xdr:cNvPr id="410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410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1104900</xdr:colOff>
      <xdr:row>70</xdr:row>
      <xdr:rowOff>114300</xdr:rowOff>
    </xdr:from>
    <xdr:to>
      <xdr:col>6</xdr:col>
      <xdr:colOff>104775</xdr:colOff>
      <xdr:row>97</xdr:row>
      <xdr:rowOff>57150</xdr:rowOff>
    </xdr:to>
    <xdr:graphicFrame macro="">
      <xdr:nvGraphicFramePr>
        <xdr:cNvPr id="410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105</xdr:row>
      <xdr:rowOff>133350</xdr:rowOff>
    </xdr:from>
    <xdr:to>
      <xdr:col>2</xdr:col>
      <xdr:colOff>1066800</xdr:colOff>
      <xdr:row>133</xdr:row>
      <xdr:rowOff>57150</xdr:rowOff>
    </xdr:to>
    <xdr:graphicFrame macro="">
      <xdr:nvGraphicFramePr>
        <xdr:cNvPr id="410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1085850</xdr:colOff>
      <xdr:row>105</xdr:row>
      <xdr:rowOff>57150</xdr:rowOff>
    </xdr:from>
    <xdr:to>
      <xdr:col>6</xdr:col>
      <xdr:colOff>47625</xdr:colOff>
      <xdr:row>133</xdr:row>
      <xdr:rowOff>57150</xdr:rowOff>
    </xdr:to>
    <xdr:graphicFrame macro="">
      <xdr:nvGraphicFramePr>
        <xdr:cNvPr id="410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1057274</xdr:colOff>
      <xdr:row>6</xdr:row>
      <xdr:rowOff>104775</xdr:rowOff>
    </xdr:from>
    <xdr:to>
      <xdr:col>7</xdr:col>
      <xdr:colOff>228600</xdr:colOff>
      <xdr:row>33</xdr:row>
      <xdr:rowOff>123825</xdr:rowOff>
    </xdr:to>
    <xdr:graphicFrame macro="">
      <xdr:nvGraphicFramePr>
        <xdr:cNvPr id="411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P43"/>
  <sheetViews>
    <sheetView tabSelected="1" view="pageBreakPreview" zoomScaleNormal="100" zoomScaleSheetLayoutView="100" workbookViewId="0">
      <selection activeCell="A10" sqref="A10:B10"/>
    </sheetView>
  </sheetViews>
  <sheetFormatPr defaultRowHeight="20.100000000000001" customHeight="1"/>
  <cols>
    <col min="1" max="1" width="13.7109375" style="7" customWidth="1"/>
    <col min="2" max="2" width="3.85546875" style="7" customWidth="1"/>
    <col min="3" max="3" width="6.85546875" style="7" customWidth="1"/>
    <col min="4" max="4" width="6.7109375" style="7" customWidth="1"/>
    <col min="5" max="5" width="7" style="7" customWidth="1"/>
    <col min="6" max="6" width="5.28515625" style="7" customWidth="1"/>
    <col min="7" max="7" width="5.7109375" style="7" customWidth="1"/>
    <col min="8" max="8" width="5.28515625" style="7" customWidth="1"/>
    <col min="9" max="9" width="5.7109375" style="7" customWidth="1"/>
    <col min="10" max="10" width="5.28515625" style="7" customWidth="1"/>
    <col min="11" max="11" width="5.7109375" style="7" customWidth="1"/>
    <col min="12" max="12" width="5.5703125" style="7" customWidth="1"/>
    <col min="13" max="13" width="6.42578125" style="7" customWidth="1"/>
    <col min="14" max="14" width="4.7109375" style="7" customWidth="1"/>
    <col min="15" max="15" width="5.7109375" style="7" customWidth="1"/>
    <col min="16" max="16" width="6.7109375" style="7" customWidth="1"/>
    <col min="17" max="16384" width="9.140625" style="7"/>
  </cols>
  <sheetData>
    <row r="1" spans="1:16" ht="20.100000000000001" customHeight="1">
      <c r="A1" s="596" t="s">
        <v>0</v>
      </c>
      <c r="B1" s="596"/>
      <c r="C1" s="596"/>
      <c r="D1" s="596"/>
      <c r="E1" s="596"/>
      <c r="F1" s="596"/>
      <c r="G1" s="596"/>
      <c r="H1" s="596"/>
      <c r="I1" s="596"/>
      <c r="J1" s="596"/>
      <c r="K1" s="596"/>
      <c r="L1" s="596"/>
      <c r="M1" s="596"/>
      <c r="N1" s="596"/>
      <c r="O1" s="596"/>
      <c r="P1" s="596"/>
    </row>
    <row r="2" spans="1:16" ht="15" customHeight="1"/>
    <row r="3" spans="1:16" ht="15" customHeight="1" thickBot="1">
      <c r="A3" s="566" t="s">
        <v>526</v>
      </c>
      <c r="B3" s="566"/>
      <c r="C3" s="566"/>
      <c r="D3" s="566"/>
      <c r="E3" s="566"/>
      <c r="F3" s="566"/>
      <c r="G3" s="566"/>
      <c r="H3" s="566"/>
      <c r="I3" s="566"/>
      <c r="P3" s="28" t="s">
        <v>1</v>
      </c>
    </row>
    <row r="4" spans="1:16" ht="24" customHeight="1">
      <c r="A4" s="597" t="s">
        <v>2</v>
      </c>
      <c r="B4" s="564"/>
      <c r="C4" s="580" t="s">
        <v>3</v>
      </c>
      <c r="D4" s="580"/>
      <c r="E4" s="563" t="s">
        <v>4</v>
      </c>
      <c r="F4" s="563"/>
      <c r="G4" s="563" t="s">
        <v>5</v>
      </c>
      <c r="H4" s="563"/>
      <c r="I4" s="563" t="s">
        <v>6</v>
      </c>
      <c r="J4" s="563"/>
      <c r="K4" s="563" t="s">
        <v>7</v>
      </c>
      <c r="L4" s="563"/>
      <c r="M4" s="563" t="s">
        <v>8</v>
      </c>
      <c r="N4" s="563"/>
      <c r="O4" s="583" t="s">
        <v>9</v>
      </c>
      <c r="P4" s="584"/>
    </row>
    <row r="5" spans="1:16" s="29" customFormat="1" ht="20.25" customHeight="1">
      <c r="A5" s="595" t="s">
        <v>621</v>
      </c>
      <c r="B5" s="586"/>
      <c r="C5" s="2">
        <v>3247</v>
      </c>
      <c r="D5" s="31">
        <v>100</v>
      </c>
      <c r="E5" s="163">
        <v>1014</v>
      </c>
      <c r="F5" s="31">
        <v>54</v>
      </c>
      <c r="G5" s="423">
        <v>560</v>
      </c>
      <c r="H5" s="31">
        <v>15</v>
      </c>
      <c r="I5" s="423">
        <v>803</v>
      </c>
      <c r="J5" s="31">
        <v>17</v>
      </c>
      <c r="K5" s="423">
        <v>606</v>
      </c>
      <c r="L5" s="31">
        <v>7</v>
      </c>
      <c r="M5" s="423">
        <v>120</v>
      </c>
      <c r="N5" s="31">
        <v>3</v>
      </c>
      <c r="O5" s="423">
        <v>144</v>
      </c>
      <c r="P5" s="32">
        <v>4</v>
      </c>
    </row>
    <row r="6" spans="1:16" s="29" customFormat="1" ht="20.25" customHeight="1">
      <c r="A6" s="585">
        <v>22</v>
      </c>
      <c r="B6" s="586"/>
      <c r="C6" s="2">
        <v>3605</v>
      </c>
      <c r="D6" s="31">
        <v>112</v>
      </c>
      <c r="E6" s="163">
        <v>1106</v>
      </c>
      <c r="F6" s="31">
        <v>59</v>
      </c>
      <c r="G6" s="423">
        <v>603</v>
      </c>
      <c r="H6" s="31">
        <v>22</v>
      </c>
      <c r="I6" s="423">
        <v>859</v>
      </c>
      <c r="J6" s="31">
        <v>17</v>
      </c>
      <c r="K6" s="423">
        <v>726</v>
      </c>
      <c r="L6" s="31">
        <v>7</v>
      </c>
      <c r="M6" s="423">
        <v>136</v>
      </c>
      <c r="N6" s="31">
        <v>3</v>
      </c>
      <c r="O6" s="423">
        <v>175</v>
      </c>
      <c r="P6" s="32">
        <v>4</v>
      </c>
    </row>
    <row r="7" spans="1:16" s="29" customFormat="1" ht="20.25" customHeight="1">
      <c r="A7" s="585">
        <v>23</v>
      </c>
      <c r="B7" s="586"/>
      <c r="C7" s="2">
        <v>3784</v>
      </c>
      <c r="D7" s="31">
        <v>102</v>
      </c>
      <c r="E7" s="163">
        <v>1155</v>
      </c>
      <c r="F7" s="31">
        <v>55</v>
      </c>
      <c r="G7" s="423">
        <v>626</v>
      </c>
      <c r="H7" s="31">
        <v>21</v>
      </c>
      <c r="I7" s="423">
        <v>909</v>
      </c>
      <c r="J7" s="31">
        <v>16</v>
      </c>
      <c r="K7" s="423">
        <v>770</v>
      </c>
      <c r="L7" s="31">
        <v>5</v>
      </c>
      <c r="M7" s="423">
        <v>138</v>
      </c>
      <c r="N7" s="31">
        <v>3</v>
      </c>
      <c r="O7" s="423">
        <v>186</v>
      </c>
      <c r="P7" s="32">
        <v>2</v>
      </c>
    </row>
    <row r="8" spans="1:16" s="29" customFormat="1" ht="20.25" customHeight="1">
      <c r="A8" s="588">
        <v>24</v>
      </c>
      <c r="B8" s="586"/>
      <c r="C8" s="2">
        <v>3900</v>
      </c>
      <c r="D8" s="31">
        <v>100</v>
      </c>
      <c r="E8" s="163">
        <v>1176</v>
      </c>
      <c r="F8" s="31">
        <v>61</v>
      </c>
      <c r="G8" s="423">
        <v>632</v>
      </c>
      <c r="H8" s="31">
        <v>20</v>
      </c>
      <c r="I8" s="423">
        <v>958</v>
      </c>
      <c r="J8" s="31">
        <v>11</v>
      </c>
      <c r="K8" s="423">
        <v>802</v>
      </c>
      <c r="L8" s="31">
        <v>3</v>
      </c>
      <c r="M8" s="423">
        <v>143</v>
      </c>
      <c r="N8" s="31">
        <v>1</v>
      </c>
      <c r="O8" s="423">
        <v>189</v>
      </c>
      <c r="P8" s="32">
        <v>4</v>
      </c>
    </row>
    <row r="9" spans="1:16" ht="20.25" customHeight="1">
      <c r="A9" s="589">
        <v>25</v>
      </c>
      <c r="B9" s="590"/>
      <c r="C9" s="33">
        <f>SUM(C11:C20)</f>
        <v>4065</v>
      </c>
      <c r="D9" s="34">
        <f t="shared" ref="D9:O9" si="0">SUM(D11:D20)</f>
        <v>105</v>
      </c>
      <c r="E9" s="35">
        <f t="shared" si="0"/>
        <v>1204</v>
      </c>
      <c r="F9" s="34">
        <f t="shared" si="0"/>
        <v>64</v>
      </c>
      <c r="G9" s="33">
        <f t="shared" si="0"/>
        <v>643</v>
      </c>
      <c r="H9" s="34">
        <f t="shared" si="0"/>
        <v>17</v>
      </c>
      <c r="I9" s="444">
        <f t="shared" si="0"/>
        <v>1012</v>
      </c>
      <c r="J9" s="34">
        <f>SUM(J11:J20)</f>
        <v>14</v>
      </c>
      <c r="K9" s="33">
        <f t="shared" si="0"/>
        <v>873</v>
      </c>
      <c r="L9" s="34">
        <f t="shared" si="0"/>
        <v>4</v>
      </c>
      <c r="M9" s="33">
        <f t="shared" si="0"/>
        <v>138</v>
      </c>
      <c r="N9" s="34">
        <f t="shared" si="0"/>
        <v>1</v>
      </c>
      <c r="O9" s="33">
        <f t="shared" si="0"/>
        <v>195</v>
      </c>
      <c r="P9" s="36">
        <f>SUM(P11:P20)</f>
        <v>5</v>
      </c>
    </row>
    <row r="10" spans="1:16" ht="12" customHeight="1">
      <c r="A10" s="591"/>
      <c r="B10" s="592"/>
      <c r="C10" s="33"/>
      <c r="D10" s="34"/>
      <c r="E10" s="35"/>
      <c r="F10" s="34"/>
      <c r="G10" s="33"/>
      <c r="H10" s="34"/>
      <c r="I10" s="33"/>
      <c r="J10" s="34"/>
      <c r="K10" s="33"/>
      <c r="L10" s="34"/>
      <c r="M10" s="33"/>
      <c r="N10" s="34"/>
      <c r="O10" s="33"/>
      <c r="P10" s="36"/>
    </row>
    <row r="11" spans="1:16" ht="20.25" customHeight="1">
      <c r="A11" s="537" t="s">
        <v>502</v>
      </c>
      <c r="B11" s="587"/>
      <c r="C11" s="33">
        <f>SUM(E11,G11,I11,K11,M11,O11)</f>
        <v>7</v>
      </c>
      <c r="D11" s="445">
        <f>SUM(F11,H11,J11,L11,N11,P11)</f>
        <v>1</v>
      </c>
      <c r="E11" s="422">
        <v>5</v>
      </c>
      <c r="F11" s="446">
        <v>1</v>
      </c>
      <c r="G11" s="422">
        <v>1</v>
      </c>
      <c r="H11" s="446">
        <v>0</v>
      </c>
      <c r="I11" s="422">
        <v>0</v>
      </c>
      <c r="J11" s="446">
        <v>0</v>
      </c>
      <c r="K11" s="422">
        <v>1</v>
      </c>
      <c r="L11" s="446">
        <v>0</v>
      </c>
      <c r="M11" s="422">
        <v>0</v>
      </c>
      <c r="N11" s="446">
        <v>0</v>
      </c>
      <c r="O11" s="422">
        <v>0</v>
      </c>
      <c r="P11" s="447">
        <v>0</v>
      </c>
    </row>
    <row r="12" spans="1:16" ht="20.25" customHeight="1">
      <c r="A12" s="537" t="s">
        <v>10</v>
      </c>
      <c r="B12" s="587"/>
      <c r="C12" s="33">
        <f>SUM(E12,G12,I12,K12,M12,O12)</f>
        <v>1586</v>
      </c>
      <c r="D12" s="448">
        <f>SUM(F12,H12,J12,L12,N12,P12)</f>
        <v>63</v>
      </c>
      <c r="E12" s="422">
        <v>412</v>
      </c>
      <c r="F12" s="446">
        <v>43</v>
      </c>
      <c r="G12" s="422">
        <v>435</v>
      </c>
      <c r="H12" s="446">
        <v>11</v>
      </c>
      <c r="I12" s="422">
        <v>321</v>
      </c>
      <c r="J12" s="446">
        <v>4</v>
      </c>
      <c r="K12" s="422">
        <v>239</v>
      </c>
      <c r="L12" s="446">
        <v>3</v>
      </c>
      <c r="M12" s="422">
        <v>116</v>
      </c>
      <c r="N12" s="446">
        <v>1</v>
      </c>
      <c r="O12" s="422">
        <v>63</v>
      </c>
      <c r="P12" s="447">
        <v>1</v>
      </c>
    </row>
    <row r="13" spans="1:16" ht="20.25" customHeight="1">
      <c r="A13" s="537" t="s">
        <v>11</v>
      </c>
      <c r="B13" s="587"/>
      <c r="C13" s="33">
        <f t="shared" ref="C13:D20" si="1">SUM(E13,G13,I13,K13,M13,O13)</f>
        <v>380</v>
      </c>
      <c r="D13" s="448">
        <f t="shared" si="1"/>
        <v>12</v>
      </c>
      <c r="E13" s="422">
        <v>33</v>
      </c>
      <c r="F13" s="446">
        <v>0</v>
      </c>
      <c r="G13" s="422">
        <v>113</v>
      </c>
      <c r="H13" s="446">
        <v>6</v>
      </c>
      <c r="I13" s="422">
        <v>22</v>
      </c>
      <c r="J13" s="446">
        <v>1</v>
      </c>
      <c r="K13" s="422">
        <v>87</v>
      </c>
      <c r="L13" s="446">
        <v>1</v>
      </c>
      <c r="M13" s="422">
        <v>1</v>
      </c>
      <c r="N13" s="446">
        <v>0</v>
      </c>
      <c r="O13" s="422">
        <v>124</v>
      </c>
      <c r="P13" s="447">
        <v>4</v>
      </c>
    </row>
    <row r="14" spans="1:16" ht="20.25" customHeight="1">
      <c r="A14" s="593" t="s">
        <v>12</v>
      </c>
      <c r="B14" s="594"/>
      <c r="C14" s="33">
        <f t="shared" si="1"/>
        <v>35</v>
      </c>
      <c r="D14" s="448">
        <f t="shared" si="1"/>
        <v>1</v>
      </c>
      <c r="E14" s="422">
        <v>1</v>
      </c>
      <c r="F14" s="446">
        <v>0</v>
      </c>
      <c r="G14" s="422">
        <v>2</v>
      </c>
      <c r="H14" s="446">
        <v>0</v>
      </c>
      <c r="I14" s="422">
        <v>18</v>
      </c>
      <c r="J14" s="446">
        <v>1</v>
      </c>
      <c r="K14" s="422">
        <v>13</v>
      </c>
      <c r="L14" s="446">
        <v>0</v>
      </c>
      <c r="M14" s="422">
        <v>1</v>
      </c>
      <c r="N14" s="446">
        <v>0</v>
      </c>
      <c r="O14" s="422">
        <v>0</v>
      </c>
      <c r="P14" s="447">
        <v>0</v>
      </c>
    </row>
    <row r="15" spans="1:16" ht="20.25" customHeight="1">
      <c r="A15" s="537" t="s">
        <v>13</v>
      </c>
      <c r="B15" s="587"/>
      <c r="C15" s="33">
        <f t="shared" si="1"/>
        <v>212</v>
      </c>
      <c r="D15" s="448">
        <f t="shared" si="1"/>
        <v>6</v>
      </c>
      <c r="E15" s="422">
        <v>81</v>
      </c>
      <c r="F15" s="446">
        <v>6</v>
      </c>
      <c r="G15" s="422">
        <v>76</v>
      </c>
      <c r="H15" s="446">
        <v>0</v>
      </c>
      <c r="I15" s="422">
        <v>16</v>
      </c>
      <c r="J15" s="446">
        <v>0</v>
      </c>
      <c r="K15" s="422">
        <v>11</v>
      </c>
      <c r="L15" s="446">
        <v>0</v>
      </c>
      <c r="M15" s="422">
        <v>20</v>
      </c>
      <c r="N15" s="446">
        <v>0</v>
      </c>
      <c r="O15" s="422">
        <v>8</v>
      </c>
      <c r="P15" s="447">
        <v>0</v>
      </c>
    </row>
    <row r="16" spans="1:16" ht="20.25" customHeight="1">
      <c r="A16" s="537" t="s">
        <v>14</v>
      </c>
      <c r="B16" s="587"/>
      <c r="C16" s="33">
        <f t="shared" si="1"/>
        <v>293</v>
      </c>
      <c r="D16" s="448">
        <f>SUM(F16,H16,J16,L16,N16,P16)</f>
        <v>1</v>
      </c>
      <c r="E16" s="422">
        <v>255</v>
      </c>
      <c r="F16" s="446">
        <v>1</v>
      </c>
      <c r="G16" s="422">
        <v>4</v>
      </c>
      <c r="H16" s="446">
        <v>0</v>
      </c>
      <c r="I16" s="422">
        <v>28</v>
      </c>
      <c r="J16" s="446">
        <v>0</v>
      </c>
      <c r="K16" s="422">
        <v>6</v>
      </c>
      <c r="L16" s="446">
        <v>0</v>
      </c>
      <c r="M16" s="422">
        <v>0</v>
      </c>
      <c r="N16" s="446">
        <v>0</v>
      </c>
      <c r="O16" s="422">
        <v>0</v>
      </c>
      <c r="P16" s="447">
        <v>0</v>
      </c>
    </row>
    <row r="17" spans="1:16" ht="20.25" customHeight="1">
      <c r="A17" s="537" t="s">
        <v>15</v>
      </c>
      <c r="B17" s="587"/>
      <c r="C17" s="33">
        <f t="shared" si="1"/>
        <v>1417</v>
      </c>
      <c r="D17" s="448">
        <f t="shared" si="1"/>
        <v>16</v>
      </c>
      <c r="E17" s="422">
        <v>402</v>
      </c>
      <c r="F17" s="446">
        <v>11</v>
      </c>
      <c r="G17" s="422">
        <v>8</v>
      </c>
      <c r="H17" s="446">
        <v>0</v>
      </c>
      <c r="I17" s="422">
        <v>571</v>
      </c>
      <c r="J17" s="446">
        <v>5</v>
      </c>
      <c r="K17" s="422">
        <v>436</v>
      </c>
      <c r="L17" s="446">
        <v>0</v>
      </c>
      <c r="M17" s="422">
        <v>0</v>
      </c>
      <c r="N17" s="446">
        <v>0</v>
      </c>
      <c r="O17" s="422">
        <v>0</v>
      </c>
      <c r="P17" s="447">
        <v>0</v>
      </c>
    </row>
    <row r="18" spans="1:16" ht="20.25" customHeight="1">
      <c r="A18" s="576" t="s">
        <v>16</v>
      </c>
      <c r="B18" s="577"/>
      <c r="C18" s="33">
        <f t="shared" si="1"/>
        <v>81</v>
      </c>
      <c r="D18" s="448">
        <f t="shared" si="1"/>
        <v>3</v>
      </c>
      <c r="E18" s="422">
        <v>0</v>
      </c>
      <c r="F18" s="446">
        <v>0</v>
      </c>
      <c r="G18" s="422">
        <v>0</v>
      </c>
      <c r="H18" s="446">
        <v>0</v>
      </c>
      <c r="I18" s="422">
        <v>11</v>
      </c>
      <c r="J18" s="446">
        <v>3</v>
      </c>
      <c r="K18" s="422">
        <v>70</v>
      </c>
      <c r="L18" s="446">
        <v>0</v>
      </c>
      <c r="M18" s="422">
        <v>0</v>
      </c>
      <c r="N18" s="446">
        <v>0</v>
      </c>
      <c r="O18" s="422">
        <v>0</v>
      </c>
      <c r="P18" s="447">
        <v>0</v>
      </c>
    </row>
    <row r="19" spans="1:16" ht="20.25" customHeight="1">
      <c r="A19" s="537" t="s">
        <v>17</v>
      </c>
      <c r="B19" s="587"/>
      <c r="C19" s="33">
        <f t="shared" si="1"/>
        <v>37</v>
      </c>
      <c r="D19" s="448">
        <f t="shared" si="1"/>
        <v>2</v>
      </c>
      <c r="E19" s="422">
        <v>12</v>
      </c>
      <c r="F19" s="446">
        <v>2</v>
      </c>
      <c r="G19" s="422">
        <v>0</v>
      </c>
      <c r="H19" s="446">
        <v>0</v>
      </c>
      <c r="I19" s="422">
        <v>19</v>
      </c>
      <c r="J19" s="446">
        <v>0</v>
      </c>
      <c r="K19" s="422">
        <v>6</v>
      </c>
      <c r="L19" s="446">
        <v>0</v>
      </c>
      <c r="M19" s="422">
        <v>0</v>
      </c>
      <c r="N19" s="446">
        <v>0</v>
      </c>
      <c r="O19" s="422">
        <v>0</v>
      </c>
      <c r="P19" s="447">
        <v>0</v>
      </c>
    </row>
    <row r="20" spans="1:16" ht="20.25" customHeight="1" thickBot="1">
      <c r="A20" s="581" t="s">
        <v>18</v>
      </c>
      <c r="B20" s="582"/>
      <c r="C20" s="449">
        <f t="shared" si="1"/>
        <v>17</v>
      </c>
      <c r="D20" s="450">
        <f t="shared" si="1"/>
        <v>0</v>
      </c>
      <c r="E20" s="360">
        <v>3</v>
      </c>
      <c r="F20" s="451">
        <v>0</v>
      </c>
      <c r="G20" s="360">
        <v>4</v>
      </c>
      <c r="H20" s="446">
        <v>0</v>
      </c>
      <c r="I20" s="360">
        <v>6</v>
      </c>
      <c r="J20" s="446">
        <v>0</v>
      </c>
      <c r="K20" s="360">
        <v>4</v>
      </c>
      <c r="L20" s="446">
        <v>0</v>
      </c>
      <c r="M20" s="360">
        <v>0</v>
      </c>
      <c r="N20" s="446">
        <v>0</v>
      </c>
      <c r="O20" s="360">
        <v>0</v>
      </c>
      <c r="P20" s="452">
        <v>0</v>
      </c>
    </row>
    <row r="21" spans="1:16" ht="15" customHeight="1">
      <c r="A21" s="260" t="s">
        <v>682</v>
      </c>
      <c r="H21" s="534" t="s">
        <v>669</v>
      </c>
      <c r="I21" s="534"/>
      <c r="J21" s="534"/>
      <c r="K21" s="534"/>
      <c r="L21" s="534"/>
      <c r="M21" s="534"/>
      <c r="N21" s="534"/>
      <c r="O21" s="534"/>
      <c r="P21" s="534"/>
    </row>
    <row r="22" spans="1:16" ht="15" customHeight="1"/>
    <row r="23" spans="1:16" ht="15" customHeight="1" thickBot="1">
      <c r="A23" s="565" t="s">
        <v>527</v>
      </c>
      <c r="B23" s="566"/>
      <c r="C23" s="566"/>
      <c r="D23" s="566"/>
      <c r="E23" s="566"/>
      <c r="F23" s="566"/>
      <c r="G23" s="566"/>
      <c r="H23" s="566"/>
      <c r="P23" s="28" t="s">
        <v>19</v>
      </c>
    </row>
    <row r="24" spans="1:16" ht="24" customHeight="1">
      <c r="A24" s="416" t="s">
        <v>20</v>
      </c>
      <c r="B24" s="580" t="s">
        <v>21</v>
      </c>
      <c r="C24" s="580"/>
      <c r="D24" s="580"/>
      <c r="E24" s="563" t="s">
        <v>22</v>
      </c>
      <c r="F24" s="563"/>
      <c r="G24" s="563"/>
      <c r="H24" s="563" t="s">
        <v>23</v>
      </c>
      <c r="I24" s="563"/>
      <c r="J24" s="563"/>
      <c r="K24" s="563" t="s">
        <v>24</v>
      </c>
      <c r="L24" s="563"/>
      <c r="M24" s="563"/>
      <c r="N24" s="583" t="s">
        <v>25</v>
      </c>
      <c r="O24" s="583"/>
      <c r="P24" s="584"/>
    </row>
    <row r="25" spans="1:16" ht="20.25" customHeight="1">
      <c r="A25" s="415" t="s">
        <v>621</v>
      </c>
      <c r="B25" s="578">
        <f>SUM(E25,H25,K25,N25)</f>
        <v>670</v>
      </c>
      <c r="C25" s="579"/>
      <c r="D25" s="37">
        <f>SUM(G25,J25,M25,P25)</f>
        <v>215</v>
      </c>
      <c r="E25" s="579">
        <v>70</v>
      </c>
      <c r="F25" s="579"/>
      <c r="G25" s="31">
        <v>14</v>
      </c>
      <c r="H25" s="579">
        <v>186</v>
      </c>
      <c r="I25" s="579"/>
      <c r="J25" s="31">
        <v>59</v>
      </c>
      <c r="K25" s="579">
        <v>198</v>
      </c>
      <c r="L25" s="579"/>
      <c r="M25" s="31">
        <v>58</v>
      </c>
      <c r="N25" s="579">
        <v>216</v>
      </c>
      <c r="O25" s="579"/>
      <c r="P25" s="32">
        <v>84</v>
      </c>
    </row>
    <row r="26" spans="1:16" ht="20.25" customHeight="1">
      <c r="A26" s="417">
        <v>22</v>
      </c>
      <c r="B26" s="572">
        <f>SUM(E26,H26,K26,N26)</f>
        <v>709</v>
      </c>
      <c r="C26" s="573"/>
      <c r="D26" s="38">
        <f>SUM(G26,J26,M26,P26)</f>
        <v>155</v>
      </c>
      <c r="E26" s="573">
        <v>74</v>
      </c>
      <c r="F26" s="573"/>
      <c r="G26" s="31">
        <v>13</v>
      </c>
      <c r="H26" s="560">
        <v>192</v>
      </c>
      <c r="I26" s="560"/>
      <c r="J26" s="31">
        <v>60</v>
      </c>
      <c r="K26" s="560">
        <v>206</v>
      </c>
      <c r="L26" s="560"/>
      <c r="M26" s="31">
        <v>55</v>
      </c>
      <c r="N26" s="560">
        <v>237</v>
      </c>
      <c r="O26" s="560"/>
      <c r="P26" s="32">
        <v>27</v>
      </c>
    </row>
    <row r="27" spans="1:16" ht="20.25" customHeight="1">
      <c r="A27" s="417">
        <v>23</v>
      </c>
      <c r="B27" s="572">
        <f>SUM(E27,H27,K27,N27)</f>
        <v>746</v>
      </c>
      <c r="C27" s="573"/>
      <c r="D27" s="38">
        <f>SUM(G27,J27,M27,P27)</f>
        <v>232</v>
      </c>
      <c r="E27" s="573">
        <v>75</v>
      </c>
      <c r="F27" s="573"/>
      <c r="G27" s="31">
        <v>12</v>
      </c>
      <c r="H27" s="560">
        <v>205</v>
      </c>
      <c r="I27" s="560"/>
      <c r="J27" s="31">
        <v>57</v>
      </c>
      <c r="K27" s="560">
        <v>213</v>
      </c>
      <c r="L27" s="560"/>
      <c r="M27" s="31">
        <v>59</v>
      </c>
      <c r="N27" s="560">
        <v>253</v>
      </c>
      <c r="O27" s="560"/>
      <c r="P27" s="32">
        <v>104</v>
      </c>
    </row>
    <row r="28" spans="1:16" ht="20.25" customHeight="1">
      <c r="A28" s="417">
        <v>24</v>
      </c>
      <c r="B28" s="572">
        <f>SUM(E28,H28,K28,N28)</f>
        <v>770</v>
      </c>
      <c r="C28" s="573"/>
      <c r="D28" s="38">
        <f>SUM(G28,J28,M28,P28)</f>
        <v>225</v>
      </c>
      <c r="E28" s="560">
        <v>79</v>
      </c>
      <c r="F28" s="560"/>
      <c r="G28" s="31">
        <v>12</v>
      </c>
      <c r="H28" s="560">
        <v>205</v>
      </c>
      <c r="I28" s="560"/>
      <c r="J28" s="31">
        <v>54</v>
      </c>
      <c r="K28" s="560">
        <v>228</v>
      </c>
      <c r="L28" s="560"/>
      <c r="M28" s="31">
        <v>61</v>
      </c>
      <c r="N28" s="560">
        <v>258</v>
      </c>
      <c r="O28" s="560"/>
      <c r="P28" s="258">
        <v>98</v>
      </c>
    </row>
    <row r="29" spans="1:16" ht="20.25" customHeight="1" thickBot="1">
      <c r="A29" s="453">
        <v>25</v>
      </c>
      <c r="B29" s="574">
        <f>SUM(E29,H29,K29,N29)</f>
        <v>817</v>
      </c>
      <c r="C29" s="575"/>
      <c r="D29" s="454">
        <f>SUM(G29,J29,M29,P29)</f>
        <v>238</v>
      </c>
      <c r="E29" s="567">
        <v>81</v>
      </c>
      <c r="F29" s="567"/>
      <c r="G29" s="455">
        <v>12</v>
      </c>
      <c r="H29" s="567">
        <v>211</v>
      </c>
      <c r="I29" s="567"/>
      <c r="J29" s="455">
        <v>58</v>
      </c>
      <c r="K29" s="567">
        <v>238</v>
      </c>
      <c r="L29" s="567"/>
      <c r="M29" s="455">
        <v>57</v>
      </c>
      <c r="N29" s="567">
        <v>287</v>
      </c>
      <c r="O29" s="567"/>
      <c r="P29" s="456">
        <v>111</v>
      </c>
    </row>
    <row r="30" spans="1:16" ht="15" customHeight="1">
      <c r="A30" s="561" t="s">
        <v>682</v>
      </c>
      <c r="B30" s="562"/>
      <c r="C30" s="562"/>
      <c r="D30" s="562"/>
      <c r="E30" s="562"/>
      <c r="F30" s="562"/>
      <c r="G30" s="562"/>
      <c r="H30" s="534" t="s">
        <v>669</v>
      </c>
      <c r="I30" s="534"/>
      <c r="J30" s="534"/>
      <c r="K30" s="534"/>
      <c r="L30" s="534"/>
      <c r="M30" s="534"/>
      <c r="N30" s="534"/>
      <c r="O30" s="534"/>
      <c r="P30" s="534"/>
    </row>
    <row r="31" spans="1:16" ht="15" customHeight="1"/>
    <row r="32" spans="1:16" ht="15" customHeight="1" thickBot="1">
      <c r="A32" s="565" t="s">
        <v>622</v>
      </c>
      <c r="B32" s="566"/>
      <c r="C32" s="566"/>
      <c r="D32" s="566"/>
      <c r="E32" s="566"/>
      <c r="F32" s="566"/>
      <c r="G32" s="566"/>
      <c r="H32" s="566"/>
      <c r="I32" s="566"/>
      <c r="J32" s="566"/>
      <c r="K32" s="566"/>
      <c r="L32" s="566"/>
      <c r="M32" s="566"/>
      <c r="P32" s="28" t="s">
        <v>26</v>
      </c>
    </row>
    <row r="33" spans="1:16" ht="20.25" customHeight="1">
      <c r="A33" s="541" t="s">
        <v>2</v>
      </c>
      <c r="B33" s="542"/>
      <c r="C33" s="563" t="s">
        <v>21</v>
      </c>
      <c r="D33" s="563"/>
      <c r="E33" s="563"/>
      <c r="F33" s="564" t="s">
        <v>27</v>
      </c>
      <c r="G33" s="564"/>
      <c r="H33" s="564"/>
      <c r="I33" s="564"/>
      <c r="J33" s="564"/>
      <c r="K33" s="564"/>
      <c r="L33" s="568" t="s">
        <v>28</v>
      </c>
      <c r="M33" s="568"/>
      <c r="N33" s="568"/>
      <c r="O33" s="568"/>
      <c r="P33" s="569"/>
    </row>
    <row r="34" spans="1:16" ht="20.25" customHeight="1">
      <c r="A34" s="558" t="s">
        <v>29</v>
      </c>
      <c r="B34" s="559"/>
      <c r="C34" s="543">
        <f>SUM(F34:P34)</f>
        <v>16982</v>
      </c>
      <c r="D34" s="543"/>
      <c r="E34" s="543"/>
      <c r="F34" s="544">
        <v>1336</v>
      </c>
      <c r="G34" s="544"/>
      <c r="H34" s="544"/>
      <c r="I34" s="544"/>
      <c r="J34" s="544"/>
      <c r="K34" s="544"/>
      <c r="L34" s="556">
        <v>15646</v>
      </c>
      <c r="M34" s="556"/>
      <c r="N34" s="556"/>
      <c r="O34" s="556"/>
      <c r="P34" s="557"/>
    </row>
    <row r="35" spans="1:16" ht="20.25" customHeight="1">
      <c r="A35" s="537" t="s">
        <v>30</v>
      </c>
      <c r="B35" s="538"/>
      <c r="C35" s="539">
        <f t="shared" ref="C35:C39" si="2">SUM(F35:P35)</f>
        <v>6693</v>
      </c>
      <c r="D35" s="539"/>
      <c r="E35" s="539"/>
      <c r="F35" s="540">
        <v>3725</v>
      </c>
      <c r="G35" s="540"/>
      <c r="H35" s="540"/>
      <c r="I35" s="540"/>
      <c r="J35" s="540"/>
      <c r="K35" s="540"/>
      <c r="L35" s="535">
        <v>2968</v>
      </c>
      <c r="M35" s="535"/>
      <c r="N35" s="535"/>
      <c r="O35" s="535"/>
      <c r="P35" s="536"/>
    </row>
    <row r="36" spans="1:16" ht="20.25" customHeight="1">
      <c r="A36" s="537" t="s">
        <v>31</v>
      </c>
      <c r="B36" s="538"/>
      <c r="C36" s="539">
        <f t="shared" si="2"/>
        <v>4118</v>
      </c>
      <c r="D36" s="539"/>
      <c r="E36" s="539"/>
      <c r="F36" s="540">
        <v>3493</v>
      </c>
      <c r="G36" s="540"/>
      <c r="H36" s="540"/>
      <c r="I36" s="540"/>
      <c r="J36" s="540"/>
      <c r="K36" s="540"/>
      <c r="L36" s="535">
        <v>625</v>
      </c>
      <c r="M36" s="535"/>
      <c r="N36" s="535"/>
      <c r="O36" s="535"/>
      <c r="P36" s="536"/>
    </row>
    <row r="37" spans="1:16" ht="20.25" customHeight="1">
      <c r="A37" s="537" t="s">
        <v>32</v>
      </c>
      <c r="B37" s="538"/>
      <c r="C37" s="539">
        <f t="shared" si="2"/>
        <v>5502</v>
      </c>
      <c r="D37" s="539"/>
      <c r="E37" s="539"/>
      <c r="F37" s="540">
        <v>45</v>
      </c>
      <c r="G37" s="540"/>
      <c r="H37" s="540"/>
      <c r="I37" s="540"/>
      <c r="J37" s="540"/>
      <c r="K37" s="540"/>
      <c r="L37" s="535">
        <v>5457</v>
      </c>
      <c r="M37" s="535"/>
      <c r="N37" s="535"/>
      <c r="O37" s="535"/>
      <c r="P37" s="536"/>
    </row>
    <row r="38" spans="1:16" ht="20.25" customHeight="1">
      <c r="A38" s="537" t="s">
        <v>33</v>
      </c>
      <c r="B38" s="538"/>
      <c r="C38" s="539">
        <f t="shared" si="2"/>
        <v>2291</v>
      </c>
      <c r="D38" s="539"/>
      <c r="E38" s="539"/>
      <c r="F38" s="540">
        <v>43</v>
      </c>
      <c r="G38" s="540"/>
      <c r="H38" s="540"/>
      <c r="I38" s="540"/>
      <c r="J38" s="540"/>
      <c r="K38" s="540"/>
      <c r="L38" s="535">
        <v>2248</v>
      </c>
      <c r="M38" s="535"/>
      <c r="N38" s="535"/>
      <c r="O38" s="535"/>
      <c r="P38" s="536"/>
    </row>
    <row r="39" spans="1:16" ht="20.25" customHeight="1">
      <c r="A39" s="570" t="s">
        <v>34</v>
      </c>
      <c r="B39" s="571"/>
      <c r="C39" s="539">
        <f t="shared" si="2"/>
        <v>4055</v>
      </c>
      <c r="D39" s="539"/>
      <c r="E39" s="539"/>
      <c r="F39" s="540">
        <v>100</v>
      </c>
      <c r="G39" s="540"/>
      <c r="H39" s="540"/>
      <c r="I39" s="540"/>
      <c r="J39" s="540"/>
      <c r="K39" s="540"/>
      <c r="L39" s="535">
        <v>3955</v>
      </c>
      <c r="M39" s="535"/>
      <c r="N39" s="535"/>
      <c r="O39" s="535"/>
      <c r="P39" s="536"/>
    </row>
    <row r="40" spans="1:16" ht="20.25" customHeight="1">
      <c r="A40" s="537" t="s">
        <v>35</v>
      </c>
      <c r="B40" s="538"/>
      <c r="C40" s="539">
        <f>SUM(F40:P40)</f>
        <v>7319</v>
      </c>
      <c r="D40" s="539"/>
      <c r="E40" s="539"/>
      <c r="F40" s="540">
        <v>6052</v>
      </c>
      <c r="G40" s="540"/>
      <c r="H40" s="540"/>
      <c r="I40" s="540"/>
      <c r="J40" s="540"/>
      <c r="K40" s="540"/>
      <c r="L40" s="535">
        <v>1267</v>
      </c>
      <c r="M40" s="535"/>
      <c r="N40" s="535"/>
      <c r="O40" s="535"/>
      <c r="P40" s="536"/>
    </row>
    <row r="41" spans="1:16" ht="20.25" customHeight="1" thickBot="1">
      <c r="A41" s="550" t="s">
        <v>36</v>
      </c>
      <c r="B41" s="551"/>
      <c r="C41" s="552">
        <f>SUM(C34:E40)</f>
        <v>46960</v>
      </c>
      <c r="D41" s="552"/>
      <c r="E41" s="552"/>
      <c r="F41" s="555">
        <f>SUM(F34:K40)</f>
        <v>14794</v>
      </c>
      <c r="G41" s="555"/>
      <c r="H41" s="555"/>
      <c r="I41" s="555">
        <f>SUM(I34:K40)</f>
        <v>0</v>
      </c>
      <c r="J41" s="555"/>
      <c r="K41" s="555"/>
      <c r="L41" s="553">
        <f>SUM(L34:P40)</f>
        <v>32166</v>
      </c>
      <c r="M41" s="553"/>
      <c r="N41" s="553"/>
      <c r="O41" s="553">
        <f>SUM(O34:Q40)</f>
        <v>0</v>
      </c>
      <c r="P41" s="554"/>
    </row>
    <row r="42" spans="1:16" ht="15" customHeight="1">
      <c r="I42" s="548" t="s">
        <v>669</v>
      </c>
      <c r="J42" s="549"/>
      <c r="K42" s="549"/>
      <c r="L42" s="549"/>
      <c r="M42" s="549"/>
      <c r="N42" s="549"/>
      <c r="O42" s="549"/>
      <c r="P42" s="549"/>
    </row>
    <row r="43" spans="1:16" ht="20.100000000000001" customHeight="1">
      <c r="D43" s="49"/>
      <c r="E43" s="49"/>
      <c r="J43" s="545"/>
      <c r="K43" s="545"/>
      <c r="O43" s="546"/>
      <c r="P43" s="547"/>
    </row>
  </sheetData>
  <sheetProtection selectLockedCells="1" selectUnlockedCells="1"/>
  <mergeCells count="100">
    <mergeCell ref="M4:N4"/>
    <mergeCell ref="A5:B5"/>
    <mergeCell ref="I4:J4"/>
    <mergeCell ref="K4:L4"/>
    <mergeCell ref="A1:P1"/>
    <mergeCell ref="A4:B4"/>
    <mergeCell ref="C4:D4"/>
    <mergeCell ref="E4:F4"/>
    <mergeCell ref="G4:H4"/>
    <mergeCell ref="O4:P4"/>
    <mergeCell ref="A3:I3"/>
    <mergeCell ref="B26:C26"/>
    <mergeCell ref="A6:B6"/>
    <mergeCell ref="A11:B11"/>
    <mergeCell ref="A7:B7"/>
    <mergeCell ref="A13:B13"/>
    <mergeCell ref="A8:B8"/>
    <mergeCell ref="A9:B9"/>
    <mergeCell ref="A10:B10"/>
    <mergeCell ref="A19:B19"/>
    <mergeCell ref="A12:B12"/>
    <mergeCell ref="A14:B14"/>
    <mergeCell ref="A15:B15"/>
    <mergeCell ref="A16:B16"/>
    <mergeCell ref="A17:B17"/>
    <mergeCell ref="H26:I26"/>
    <mergeCell ref="H25:I25"/>
    <mergeCell ref="E24:G24"/>
    <mergeCell ref="N24:P24"/>
    <mergeCell ref="K24:M24"/>
    <mergeCell ref="E26:F26"/>
    <mergeCell ref="B27:C27"/>
    <mergeCell ref="E27:F27"/>
    <mergeCell ref="B29:C29"/>
    <mergeCell ref="B28:C28"/>
    <mergeCell ref="A18:B18"/>
    <mergeCell ref="B25:C25"/>
    <mergeCell ref="B24:D24"/>
    <mergeCell ref="A23:H23"/>
    <mergeCell ref="H24:J24"/>
    <mergeCell ref="H21:P21"/>
    <mergeCell ref="N26:O26"/>
    <mergeCell ref="N25:O25"/>
    <mergeCell ref="K25:L25"/>
    <mergeCell ref="E25:F25"/>
    <mergeCell ref="A20:B20"/>
    <mergeCell ref="K26:L26"/>
    <mergeCell ref="N27:O27"/>
    <mergeCell ref="K27:L27"/>
    <mergeCell ref="H28:I28"/>
    <mergeCell ref="N29:O29"/>
    <mergeCell ref="K29:L29"/>
    <mergeCell ref="N28:O28"/>
    <mergeCell ref="H29:I29"/>
    <mergeCell ref="H27:I27"/>
    <mergeCell ref="L39:P39"/>
    <mergeCell ref="L34:P34"/>
    <mergeCell ref="A34:B34"/>
    <mergeCell ref="K28:L28"/>
    <mergeCell ref="A30:G30"/>
    <mergeCell ref="C33:E33"/>
    <mergeCell ref="F33:K33"/>
    <mergeCell ref="A32:M32"/>
    <mergeCell ref="E29:F29"/>
    <mergeCell ref="L33:P33"/>
    <mergeCell ref="A39:B39"/>
    <mergeCell ref="C39:E39"/>
    <mergeCell ref="F39:K39"/>
    <mergeCell ref="A38:B38"/>
    <mergeCell ref="C38:E38"/>
    <mergeCell ref="E28:F28"/>
    <mergeCell ref="L38:P38"/>
    <mergeCell ref="L36:P36"/>
    <mergeCell ref="C35:E35"/>
    <mergeCell ref="F35:K35"/>
    <mergeCell ref="L35:P35"/>
    <mergeCell ref="C36:E36"/>
    <mergeCell ref="F36:K36"/>
    <mergeCell ref="F38:K38"/>
    <mergeCell ref="J43:K43"/>
    <mergeCell ref="O43:P43"/>
    <mergeCell ref="I42:P42"/>
    <mergeCell ref="A40:B40"/>
    <mergeCell ref="C40:E40"/>
    <mergeCell ref="F40:K40"/>
    <mergeCell ref="L40:P40"/>
    <mergeCell ref="A41:B41"/>
    <mergeCell ref="C41:E41"/>
    <mergeCell ref="L41:P41"/>
    <mergeCell ref="F41:K41"/>
    <mergeCell ref="H30:P30"/>
    <mergeCell ref="L37:P37"/>
    <mergeCell ref="A37:B37"/>
    <mergeCell ref="C37:E37"/>
    <mergeCell ref="F37:K37"/>
    <mergeCell ref="A36:B36"/>
    <mergeCell ref="A33:B33"/>
    <mergeCell ref="C34:E34"/>
    <mergeCell ref="F34:K34"/>
    <mergeCell ref="A35:B35"/>
  </mergeCells>
  <phoneticPr fontId="22"/>
  <printOptions horizontalCentered="1"/>
  <pageMargins left="0.59055118110236227" right="0.59055118110236227" top="0.59055118110236227" bottom="0.59055118110236227" header="0.39370078740157483" footer="0.39370078740157483"/>
  <pageSetup paperSize="9" firstPageNumber="113" orientation="portrait" useFirstPageNumber="1" verticalDpi="300" r:id="rId1"/>
  <headerFooter scaleWithDoc="0" alignWithMargins="0">
    <oddHeader>&amp;R社会・福祉</oddHeader>
    <oddFooter>&amp;C&amp;12&amp;A</oddFooter>
  </headerFooter>
</worksheet>
</file>

<file path=xl/worksheets/sheet2.xml><?xml version="1.0" encoding="utf-8"?>
<worksheet xmlns="http://schemas.openxmlformats.org/spreadsheetml/2006/main" xmlns:r="http://schemas.openxmlformats.org/officeDocument/2006/relationships">
  <dimension ref="A1:L47"/>
  <sheetViews>
    <sheetView view="pageBreakPreview" zoomScaleNormal="100" zoomScaleSheetLayoutView="100" workbookViewId="0">
      <selection activeCell="I30" sqref="I30:J30"/>
    </sheetView>
  </sheetViews>
  <sheetFormatPr defaultRowHeight="20.100000000000001" customHeight="1"/>
  <cols>
    <col min="1" max="1" width="10.7109375" style="51" customWidth="1"/>
    <col min="2" max="2" width="13" style="51" customWidth="1"/>
    <col min="3" max="12" width="7.7109375" style="51" customWidth="1"/>
    <col min="13" max="16384" width="9.140625" style="51"/>
  </cols>
  <sheetData>
    <row r="1" spans="1:12" ht="5.0999999999999996" customHeight="1">
      <c r="B1" s="685"/>
      <c r="C1" s="685"/>
      <c r="D1" s="685"/>
      <c r="E1" s="685"/>
      <c r="F1" s="685"/>
      <c r="G1" s="685"/>
      <c r="H1" s="685"/>
      <c r="I1" s="685"/>
      <c r="J1" s="685"/>
      <c r="K1" s="685"/>
      <c r="L1" s="685"/>
    </row>
    <row r="2" spans="1:12" ht="15" customHeight="1">
      <c r="A2" s="44" t="s">
        <v>37</v>
      </c>
      <c r="B2" s="168"/>
      <c r="C2" s="168"/>
      <c r="D2" s="168"/>
      <c r="E2" s="168"/>
      <c r="F2" s="168"/>
      <c r="G2" s="168"/>
      <c r="H2" s="168"/>
      <c r="I2" s="168"/>
      <c r="J2" s="168"/>
      <c r="K2" s="168"/>
      <c r="L2" s="168"/>
    </row>
    <row r="3" spans="1:12" ht="5.0999999999999996" customHeight="1">
      <c r="A3" s="45"/>
      <c r="B3" s="168"/>
      <c r="C3" s="168"/>
      <c r="D3" s="168"/>
      <c r="E3" s="168"/>
      <c r="F3" s="168"/>
      <c r="G3" s="168"/>
      <c r="H3" s="168"/>
      <c r="I3" s="168"/>
      <c r="J3" s="168"/>
      <c r="K3" s="168"/>
      <c r="L3" s="168"/>
    </row>
    <row r="4" spans="1:12" ht="39.950000000000003" customHeight="1">
      <c r="A4" s="686" t="s">
        <v>503</v>
      </c>
      <c r="B4" s="686"/>
      <c r="C4" s="686"/>
      <c r="D4" s="686"/>
      <c r="E4" s="686"/>
      <c r="F4" s="686"/>
      <c r="G4" s="686"/>
      <c r="H4" s="686"/>
      <c r="I4" s="686"/>
      <c r="J4" s="686"/>
      <c r="K4" s="686"/>
      <c r="L4" s="686"/>
    </row>
    <row r="5" spans="1:12" ht="15" customHeight="1">
      <c r="A5" s="45"/>
      <c r="B5" s="685"/>
      <c r="C5" s="685"/>
      <c r="D5" s="685"/>
      <c r="E5" s="685"/>
      <c r="F5" s="685"/>
      <c r="G5" s="685"/>
      <c r="H5" s="685"/>
      <c r="I5" s="685"/>
      <c r="J5" s="685"/>
      <c r="K5" s="685"/>
      <c r="L5" s="685"/>
    </row>
    <row r="6" spans="1:12" ht="15" customHeight="1">
      <c r="A6" s="96" t="s">
        <v>572</v>
      </c>
      <c r="B6" s="96"/>
      <c r="C6" s="96"/>
      <c r="D6" s="96"/>
      <c r="E6" s="96"/>
      <c r="F6" s="96"/>
      <c r="G6" s="96"/>
      <c r="H6" s="96"/>
      <c r="I6" s="96"/>
      <c r="J6" s="96"/>
      <c r="K6" s="72"/>
    </row>
    <row r="7" spans="1:12" ht="8.1" customHeight="1">
      <c r="A7" s="96"/>
      <c r="B7" s="96"/>
      <c r="C7" s="96"/>
      <c r="D7" s="96"/>
      <c r="E7" s="96"/>
      <c r="F7" s="96"/>
      <c r="G7" s="96"/>
      <c r="H7" s="96"/>
      <c r="I7" s="96"/>
      <c r="J7" s="96"/>
      <c r="K7" s="72"/>
    </row>
    <row r="8" spans="1:12" ht="15" customHeight="1" thickBot="1">
      <c r="A8" s="96" t="s">
        <v>38</v>
      </c>
      <c r="B8" s="96"/>
      <c r="C8" s="96"/>
      <c r="D8" s="96"/>
      <c r="E8" s="96"/>
      <c r="F8" s="96"/>
      <c r="G8" s="96"/>
      <c r="H8" s="96"/>
      <c r="I8" s="96"/>
      <c r="J8" s="96"/>
      <c r="K8" s="72"/>
    </row>
    <row r="9" spans="1:12" ht="27" customHeight="1">
      <c r="A9" s="681" t="s">
        <v>39</v>
      </c>
      <c r="B9" s="681"/>
      <c r="C9" s="631">
        <v>21</v>
      </c>
      <c r="D9" s="631"/>
      <c r="E9" s="631">
        <v>22</v>
      </c>
      <c r="F9" s="631"/>
      <c r="G9" s="631">
        <v>23</v>
      </c>
      <c r="H9" s="631"/>
      <c r="I9" s="672">
        <v>24</v>
      </c>
      <c r="J9" s="672"/>
      <c r="K9" s="630">
        <v>25</v>
      </c>
      <c r="L9" s="630"/>
    </row>
    <row r="10" spans="1:12" ht="15" customHeight="1">
      <c r="A10" s="682" t="s">
        <v>40</v>
      </c>
      <c r="B10" s="682"/>
      <c r="C10" s="683">
        <v>34</v>
      </c>
      <c r="D10" s="632"/>
      <c r="E10" s="632">
        <v>35</v>
      </c>
      <c r="F10" s="632"/>
      <c r="G10" s="632">
        <v>31</v>
      </c>
      <c r="H10" s="632"/>
      <c r="I10" s="632">
        <v>45</v>
      </c>
      <c r="J10" s="632"/>
      <c r="K10" s="635">
        <v>40</v>
      </c>
      <c r="L10" s="684"/>
    </row>
    <row r="11" spans="1:12" ht="15" customHeight="1">
      <c r="A11" s="669" t="s">
        <v>504</v>
      </c>
      <c r="B11" s="669"/>
      <c r="C11" s="670">
        <v>1294</v>
      </c>
      <c r="D11" s="648"/>
      <c r="E11" s="648">
        <v>924</v>
      </c>
      <c r="F11" s="648"/>
      <c r="G11" s="648">
        <v>835</v>
      </c>
      <c r="H11" s="648"/>
      <c r="I11" s="671">
        <v>692</v>
      </c>
      <c r="J11" s="622"/>
      <c r="K11" s="624">
        <v>808</v>
      </c>
      <c r="L11" s="668"/>
    </row>
    <row r="12" spans="1:12" ht="15" customHeight="1" thickBot="1">
      <c r="A12" s="674" t="s">
        <v>41</v>
      </c>
      <c r="B12" s="674"/>
      <c r="C12" s="675">
        <v>1399</v>
      </c>
      <c r="D12" s="676"/>
      <c r="E12" s="676">
        <v>970</v>
      </c>
      <c r="F12" s="676"/>
      <c r="G12" s="676">
        <v>836</v>
      </c>
      <c r="H12" s="676"/>
      <c r="I12" s="679">
        <v>692</v>
      </c>
      <c r="J12" s="680"/>
      <c r="K12" s="677">
        <v>808</v>
      </c>
      <c r="L12" s="678"/>
    </row>
    <row r="13" spans="1:12" ht="15" customHeight="1">
      <c r="A13" s="208" t="s">
        <v>42</v>
      </c>
      <c r="B13" s="98"/>
      <c r="C13" s="98"/>
      <c r="D13" s="98"/>
      <c r="H13" s="169"/>
      <c r="J13" s="169"/>
      <c r="K13" s="659" t="s">
        <v>524</v>
      </c>
      <c r="L13" s="659"/>
    </row>
    <row r="14" spans="1:12" ht="15" customHeight="1">
      <c r="A14" s="98"/>
      <c r="B14" s="98"/>
      <c r="C14" s="98"/>
      <c r="D14" s="98"/>
      <c r="E14" s="72"/>
    </row>
    <row r="15" spans="1:12" ht="15" customHeight="1" thickBot="1">
      <c r="A15" s="96" t="s">
        <v>43</v>
      </c>
      <c r="B15" s="96"/>
      <c r="C15" s="96"/>
      <c r="D15" s="96"/>
      <c r="E15" s="96"/>
      <c r="G15" s="209"/>
      <c r="H15" s="209"/>
      <c r="L15" s="209" t="s">
        <v>26</v>
      </c>
    </row>
    <row r="16" spans="1:12" ht="27" customHeight="1">
      <c r="A16" s="681" t="s">
        <v>39</v>
      </c>
      <c r="B16" s="681"/>
      <c r="C16" s="631">
        <v>21</v>
      </c>
      <c r="D16" s="631"/>
      <c r="E16" s="631">
        <v>22</v>
      </c>
      <c r="F16" s="631"/>
      <c r="G16" s="631">
        <v>23</v>
      </c>
      <c r="H16" s="631"/>
      <c r="I16" s="672">
        <v>24</v>
      </c>
      <c r="J16" s="672"/>
      <c r="K16" s="630">
        <v>25</v>
      </c>
      <c r="L16" s="673"/>
    </row>
    <row r="17" spans="1:12" ht="18" customHeight="1" thickBot="1">
      <c r="A17" s="663" t="s">
        <v>44</v>
      </c>
      <c r="B17" s="664"/>
      <c r="C17" s="665">
        <v>136</v>
      </c>
      <c r="D17" s="660"/>
      <c r="E17" s="660">
        <v>130</v>
      </c>
      <c r="F17" s="660"/>
      <c r="G17" s="660" t="s">
        <v>274</v>
      </c>
      <c r="H17" s="660"/>
      <c r="I17" s="660" t="s">
        <v>274</v>
      </c>
      <c r="J17" s="660"/>
      <c r="K17" s="661">
        <v>0</v>
      </c>
      <c r="L17" s="662"/>
    </row>
    <row r="18" spans="1:12" ht="15" customHeight="1">
      <c r="A18" s="208" t="s">
        <v>45</v>
      </c>
      <c r="B18" s="98"/>
      <c r="C18" s="98"/>
      <c r="D18" s="98"/>
      <c r="E18" s="98"/>
      <c r="F18" s="98"/>
      <c r="H18" s="209"/>
      <c r="K18" s="659" t="s">
        <v>524</v>
      </c>
      <c r="L18" s="659"/>
    </row>
    <row r="19" spans="1:12" ht="15" customHeight="1">
      <c r="A19" s="100" t="s">
        <v>576</v>
      </c>
      <c r="B19" s="101"/>
      <c r="C19" s="220"/>
      <c r="D19" s="220"/>
      <c r="E19" s="209"/>
      <c r="F19" s="209"/>
      <c r="G19" s="209"/>
      <c r="H19" s="209"/>
      <c r="I19" s="209"/>
      <c r="J19" s="209"/>
      <c r="K19" s="211"/>
      <c r="L19" s="211"/>
    </row>
    <row r="20" spans="1:12" ht="15" customHeight="1">
      <c r="A20" s="208"/>
      <c r="B20" s="98"/>
      <c r="C20" s="209"/>
      <c r="D20" s="209"/>
      <c r="E20" s="209"/>
      <c r="F20" s="209"/>
      <c r="G20" s="209"/>
      <c r="H20" s="209"/>
      <c r="I20" s="209"/>
      <c r="J20" s="209"/>
      <c r="K20" s="211"/>
      <c r="L20" s="211"/>
    </row>
    <row r="21" spans="1:12" ht="15" customHeight="1" thickBot="1">
      <c r="A21" s="51" t="s">
        <v>46</v>
      </c>
      <c r="K21" s="170"/>
      <c r="L21" s="210" t="s">
        <v>47</v>
      </c>
    </row>
    <row r="22" spans="1:12" ht="27" customHeight="1">
      <c r="A22" s="639" t="s">
        <v>39</v>
      </c>
      <c r="B22" s="639"/>
      <c r="C22" s="631">
        <v>21</v>
      </c>
      <c r="D22" s="631"/>
      <c r="E22" s="631">
        <v>22</v>
      </c>
      <c r="F22" s="631"/>
      <c r="G22" s="631">
        <v>23</v>
      </c>
      <c r="H22" s="631"/>
      <c r="I22" s="631">
        <v>24</v>
      </c>
      <c r="J22" s="631"/>
      <c r="K22" s="630">
        <v>25</v>
      </c>
      <c r="L22" s="630"/>
    </row>
    <row r="23" spans="1:12" ht="15" customHeight="1">
      <c r="A23" s="666" t="s">
        <v>505</v>
      </c>
      <c r="B23" s="667"/>
      <c r="C23" s="640">
        <v>24307</v>
      </c>
      <c r="D23" s="640"/>
      <c r="E23" s="640">
        <v>20152</v>
      </c>
      <c r="F23" s="640"/>
      <c r="G23" s="638">
        <v>22532</v>
      </c>
      <c r="H23" s="638"/>
      <c r="I23" s="632">
        <v>26537</v>
      </c>
      <c r="J23" s="632"/>
      <c r="K23" s="633">
        <v>27831</v>
      </c>
      <c r="L23" s="634"/>
    </row>
    <row r="24" spans="1:12" ht="15" customHeight="1">
      <c r="A24" s="651" t="s">
        <v>48</v>
      </c>
      <c r="B24" s="652"/>
      <c r="C24" s="649">
        <v>123</v>
      </c>
      <c r="D24" s="649"/>
      <c r="E24" s="649">
        <v>189</v>
      </c>
      <c r="F24" s="649"/>
      <c r="G24" s="655">
        <v>194</v>
      </c>
      <c r="H24" s="655"/>
      <c r="I24" s="648">
        <v>222</v>
      </c>
      <c r="J24" s="648"/>
      <c r="K24" s="641">
        <v>218</v>
      </c>
      <c r="L24" s="642"/>
    </row>
    <row r="25" spans="1:12" s="87" customFormat="1" ht="15" customHeight="1" thickBot="1">
      <c r="A25" s="653" t="s">
        <v>49</v>
      </c>
      <c r="B25" s="654"/>
      <c r="C25" s="658">
        <v>8619</v>
      </c>
      <c r="D25" s="658"/>
      <c r="E25" s="658">
        <v>7048</v>
      </c>
      <c r="F25" s="658"/>
      <c r="G25" s="656">
        <v>7955</v>
      </c>
      <c r="H25" s="656"/>
      <c r="I25" s="619">
        <v>9763</v>
      </c>
      <c r="J25" s="619"/>
      <c r="K25" s="615">
        <v>10414</v>
      </c>
      <c r="L25" s="616"/>
    </row>
    <row r="26" spans="1:12" s="87" customFormat="1" ht="15" customHeight="1">
      <c r="A26" s="51" t="s">
        <v>50</v>
      </c>
      <c r="B26" s="51"/>
      <c r="C26" s="51"/>
      <c r="D26" s="51"/>
      <c r="E26" s="51"/>
      <c r="F26" s="51"/>
      <c r="G26" s="51"/>
      <c r="H26" s="51"/>
      <c r="I26" s="51"/>
      <c r="J26" s="51"/>
      <c r="K26" s="51"/>
      <c r="L26" s="210" t="s">
        <v>524</v>
      </c>
    </row>
    <row r="27" spans="1:12" s="87" customFormat="1" ht="15" customHeight="1">
      <c r="A27" s="51"/>
      <c r="B27" s="51"/>
      <c r="C27" s="51"/>
      <c r="D27" s="51"/>
      <c r="E27" s="51"/>
      <c r="F27" s="51"/>
      <c r="G27" s="51"/>
      <c r="H27" s="51"/>
      <c r="I27" s="51"/>
      <c r="J27" s="51"/>
      <c r="K27" s="51"/>
      <c r="L27" s="51"/>
    </row>
    <row r="28" spans="1:12" ht="15" customHeight="1" thickBot="1">
      <c r="A28" s="51" t="s">
        <v>51</v>
      </c>
      <c r="J28" s="170"/>
      <c r="K28" s="170"/>
      <c r="L28" s="210" t="s">
        <v>26</v>
      </c>
    </row>
    <row r="29" spans="1:12" ht="27" customHeight="1">
      <c r="A29" s="639" t="s">
        <v>39</v>
      </c>
      <c r="B29" s="639"/>
      <c r="C29" s="631">
        <v>21</v>
      </c>
      <c r="D29" s="631"/>
      <c r="E29" s="631">
        <v>22</v>
      </c>
      <c r="F29" s="631"/>
      <c r="G29" s="631">
        <v>23</v>
      </c>
      <c r="H29" s="631"/>
      <c r="I29" s="631">
        <v>24</v>
      </c>
      <c r="J29" s="631"/>
      <c r="K29" s="630">
        <v>25</v>
      </c>
      <c r="L29" s="630"/>
    </row>
    <row r="30" spans="1:12" ht="18.75" customHeight="1" thickBot="1">
      <c r="A30" s="650" t="s">
        <v>52</v>
      </c>
      <c r="B30" s="650"/>
      <c r="C30" s="645">
        <v>151</v>
      </c>
      <c r="D30" s="645"/>
      <c r="E30" s="646">
        <v>164</v>
      </c>
      <c r="F30" s="646"/>
      <c r="G30" s="645">
        <v>146</v>
      </c>
      <c r="H30" s="645"/>
      <c r="I30" s="657">
        <v>148</v>
      </c>
      <c r="J30" s="657"/>
      <c r="K30" s="643">
        <v>147</v>
      </c>
      <c r="L30" s="644"/>
    </row>
    <row r="31" spans="1:12" ht="15" customHeight="1">
      <c r="A31" s="647" t="s">
        <v>53</v>
      </c>
      <c r="B31" s="647"/>
      <c r="C31" s="647"/>
      <c r="D31" s="647"/>
      <c r="E31" s="647"/>
      <c r="F31" s="647"/>
      <c r="G31" s="647"/>
      <c r="H31" s="647"/>
      <c r="I31" s="647"/>
      <c r="J31" s="171"/>
      <c r="L31" s="210" t="s">
        <v>524</v>
      </c>
    </row>
    <row r="32" spans="1:12" ht="15" customHeight="1"/>
    <row r="33" spans="1:12" ht="15" customHeight="1">
      <c r="A33" s="647" t="s">
        <v>683</v>
      </c>
      <c r="B33" s="647"/>
      <c r="C33" s="647"/>
      <c r="D33" s="647"/>
      <c r="E33" s="647"/>
      <c r="F33" s="647"/>
      <c r="G33" s="647"/>
      <c r="H33" s="647"/>
      <c r="I33" s="647"/>
      <c r="J33" s="87"/>
      <c r="K33" s="87"/>
    </row>
    <row r="34" spans="1:12" ht="12.75" thickBot="1">
      <c r="A34" s="172"/>
      <c r="B34" s="172"/>
      <c r="C34" s="172"/>
      <c r="D34" s="172"/>
      <c r="E34" s="172"/>
      <c r="F34" s="172"/>
      <c r="G34" s="172"/>
      <c r="H34" s="172"/>
      <c r="I34" s="172"/>
      <c r="J34" s="170"/>
      <c r="K34" s="170"/>
      <c r="L34" s="210" t="s">
        <v>47</v>
      </c>
    </row>
    <row r="35" spans="1:12" ht="27" customHeight="1">
      <c r="A35" s="639" t="s">
        <v>39</v>
      </c>
      <c r="B35" s="639"/>
      <c r="C35" s="631">
        <v>21</v>
      </c>
      <c r="D35" s="631"/>
      <c r="E35" s="631">
        <v>22</v>
      </c>
      <c r="F35" s="631"/>
      <c r="G35" s="631">
        <v>23</v>
      </c>
      <c r="H35" s="631"/>
      <c r="I35" s="631">
        <v>24</v>
      </c>
      <c r="J35" s="631"/>
      <c r="K35" s="630">
        <v>25</v>
      </c>
      <c r="L35" s="630"/>
    </row>
    <row r="36" spans="1:12" ht="15" customHeight="1">
      <c r="A36" s="610" t="s">
        <v>54</v>
      </c>
      <c r="B36" s="610"/>
      <c r="C36" s="640">
        <v>6700</v>
      </c>
      <c r="D36" s="640"/>
      <c r="E36" s="640">
        <v>7935</v>
      </c>
      <c r="F36" s="640"/>
      <c r="G36" s="638">
        <v>7975</v>
      </c>
      <c r="H36" s="638"/>
      <c r="I36" s="632">
        <v>7735</v>
      </c>
      <c r="J36" s="632"/>
      <c r="K36" s="633">
        <v>9010</v>
      </c>
      <c r="L36" s="634"/>
    </row>
    <row r="37" spans="1:12" ht="15" customHeight="1" thickBot="1">
      <c r="A37" s="605" t="s">
        <v>506</v>
      </c>
      <c r="B37" s="605"/>
      <c r="C37" s="601">
        <v>264</v>
      </c>
      <c r="D37" s="601"/>
      <c r="E37" s="601">
        <v>316</v>
      </c>
      <c r="F37" s="601"/>
      <c r="G37" s="604">
        <v>313</v>
      </c>
      <c r="H37" s="604"/>
      <c r="I37" s="619">
        <v>317</v>
      </c>
      <c r="J37" s="619"/>
      <c r="K37" s="615">
        <v>356</v>
      </c>
      <c r="L37" s="616"/>
    </row>
    <row r="38" spans="1:12" ht="15" customHeight="1">
      <c r="A38" s="51" t="s">
        <v>55</v>
      </c>
      <c r="L38" s="210" t="s">
        <v>524</v>
      </c>
    </row>
    <row r="39" spans="1:12" ht="15" customHeight="1"/>
    <row r="40" spans="1:12" ht="15" customHeight="1">
      <c r="A40" s="96" t="s">
        <v>684</v>
      </c>
      <c r="B40" s="98"/>
      <c r="C40" s="98"/>
      <c r="D40" s="98"/>
      <c r="E40" s="98"/>
      <c r="F40" s="98"/>
      <c r="G40" s="72"/>
    </row>
    <row r="41" spans="1:12" ht="30" customHeight="1">
      <c r="A41" s="611" t="s">
        <v>56</v>
      </c>
      <c r="B41" s="611"/>
      <c r="C41" s="611"/>
      <c r="D41" s="611"/>
      <c r="E41" s="611"/>
      <c r="F41" s="611"/>
      <c r="G41" s="611"/>
      <c r="H41" s="611"/>
      <c r="I41" s="611"/>
      <c r="J41" s="611"/>
      <c r="K41" s="611"/>
      <c r="L41" s="611"/>
    </row>
    <row r="42" spans="1:12" ht="15" customHeight="1" thickBot="1">
      <c r="A42" s="102" t="s">
        <v>533</v>
      </c>
      <c r="B42" s="102"/>
      <c r="C42" s="99"/>
      <c r="D42" s="99"/>
      <c r="E42" s="99"/>
      <c r="L42" s="210" t="s">
        <v>26</v>
      </c>
    </row>
    <row r="43" spans="1:12" ht="27" customHeight="1">
      <c r="A43" s="612" t="s">
        <v>57</v>
      </c>
      <c r="B43" s="613"/>
      <c r="C43" s="613"/>
      <c r="D43" s="600">
        <v>23</v>
      </c>
      <c r="E43" s="600"/>
      <c r="F43" s="600"/>
      <c r="G43" s="600">
        <v>24</v>
      </c>
      <c r="H43" s="600"/>
      <c r="I43" s="600"/>
      <c r="J43" s="617">
        <v>25</v>
      </c>
      <c r="K43" s="617"/>
      <c r="L43" s="618"/>
    </row>
    <row r="44" spans="1:12" ht="15" customHeight="1">
      <c r="A44" s="609" t="s">
        <v>476</v>
      </c>
      <c r="B44" s="610"/>
      <c r="C44" s="610"/>
      <c r="D44" s="607">
        <v>7444</v>
      </c>
      <c r="E44" s="607"/>
      <c r="F44" s="608"/>
      <c r="G44" s="614">
        <v>6086</v>
      </c>
      <c r="H44" s="608"/>
      <c r="I44" s="608"/>
      <c r="J44" s="635">
        <v>8772</v>
      </c>
      <c r="K44" s="636"/>
      <c r="L44" s="637"/>
    </row>
    <row r="45" spans="1:12" ht="15" customHeight="1">
      <c r="A45" s="627" t="s">
        <v>475</v>
      </c>
      <c r="B45" s="628"/>
      <c r="C45" s="628"/>
      <c r="D45" s="629">
        <v>1995</v>
      </c>
      <c r="E45" s="629"/>
      <c r="F45" s="623"/>
      <c r="G45" s="622">
        <v>1421</v>
      </c>
      <c r="H45" s="623"/>
      <c r="I45" s="623"/>
      <c r="J45" s="624">
        <v>2590</v>
      </c>
      <c r="K45" s="625"/>
      <c r="L45" s="626"/>
    </row>
    <row r="46" spans="1:12" ht="15" customHeight="1" thickBot="1">
      <c r="A46" s="598" t="s">
        <v>58</v>
      </c>
      <c r="B46" s="599"/>
      <c r="C46" s="599"/>
      <c r="D46" s="606">
        <v>160</v>
      </c>
      <c r="E46" s="606"/>
      <c r="F46" s="603"/>
      <c r="G46" s="602">
        <v>129</v>
      </c>
      <c r="H46" s="603"/>
      <c r="I46" s="603"/>
      <c r="J46" s="553">
        <v>126</v>
      </c>
      <c r="K46" s="620"/>
      <c r="L46" s="621"/>
    </row>
    <row r="47" spans="1:12" ht="20.100000000000001" customHeight="1">
      <c r="L47" s="210" t="s">
        <v>59</v>
      </c>
    </row>
  </sheetData>
  <sheetProtection selectLockedCells="1" selectUnlockedCells="1"/>
  <mergeCells count="114">
    <mergeCell ref="A10:B10"/>
    <mergeCell ref="C10:D10"/>
    <mergeCell ref="E10:F10"/>
    <mergeCell ref="G10:H10"/>
    <mergeCell ref="I10:J10"/>
    <mergeCell ref="K10:L10"/>
    <mergeCell ref="B1:L1"/>
    <mergeCell ref="A4:L4"/>
    <mergeCell ref="B5:L5"/>
    <mergeCell ref="A9:B9"/>
    <mergeCell ref="C9:D9"/>
    <mergeCell ref="E9:F9"/>
    <mergeCell ref="G9:H9"/>
    <mergeCell ref="K9:L9"/>
    <mergeCell ref="I9:J9"/>
    <mergeCell ref="G23:H23"/>
    <mergeCell ref="E11:F11"/>
    <mergeCell ref="K11:L11"/>
    <mergeCell ref="A11:B11"/>
    <mergeCell ref="C11:D11"/>
    <mergeCell ref="G11:H11"/>
    <mergeCell ref="I11:J11"/>
    <mergeCell ref="I16:J16"/>
    <mergeCell ref="K16:L16"/>
    <mergeCell ref="G16:H16"/>
    <mergeCell ref="K13:L13"/>
    <mergeCell ref="A12:B12"/>
    <mergeCell ref="C12:D12"/>
    <mergeCell ref="E12:F12"/>
    <mergeCell ref="K12:L12"/>
    <mergeCell ref="G12:H12"/>
    <mergeCell ref="I12:J12"/>
    <mergeCell ref="A16:B16"/>
    <mergeCell ref="C16:D16"/>
    <mergeCell ref="E16:F16"/>
    <mergeCell ref="A25:B25"/>
    <mergeCell ref="G30:H30"/>
    <mergeCell ref="G24:H24"/>
    <mergeCell ref="G25:H25"/>
    <mergeCell ref="I30:J30"/>
    <mergeCell ref="C25:D25"/>
    <mergeCell ref="E25:F25"/>
    <mergeCell ref="K18:L18"/>
    <mergeCell ref="G17:H17"/>
    <mergeCell ref="I17:J17"/>
    <mergeCell ref="K17:L17"/>
    <mergeCell ref="I23:J23"/>
    <mergeCell ref="A17:B17"/>
    <mergeCell ref="C17:D17"/>
    <mergeCell ref="E17:F17"/>
    <mergeCell ref="K22:L22"/>
    <mergeCell ref="A22:B22"/>
    <mergeCell ref="C22:D22"/>
    <mergeCell ref="E22:F22"/>
    <mergeCell ref="I22:J22"/>
    <mergeCell ref="G22:H22"/>
    <mergeCell ref="A23:B23"/>
    <mergeCell ref="C23:D23"/>
    <mergeCell ref="E23:F23"/>
    <mergeCell ref="A35:B35"/>
    <mergeCell ref="E36:F36"/>
    <mergeCell ref="A36:B36"/>
    <mergeCell ref="C36:D36"/>
    <mergeCell ref="K24:L24"/>
    <mergeCell ref="K25:L25"/>
    <mergeCell ref="K30:L30"/>
    <mergeCell ref="K29:L29"/>
    <mergeCell ref="K23:L23"/>
    <mergeCell ref="C30:D30"/>
    <mergeCell ref="C29:D29"/>
    <mergeCell ref="E29:F29"/>
    <mergeCell ref="G29:H29"/>
    <mergeCell ref="E30:F30"/>
    <mergeCell ref="A29:B29"/>
    <mergeCell ref="A33:I33"/>
    <mergeCell ref="I24:J24"/>
    <mergeCell ref="E24:F24"/>
    <mergeCell ref="A30:B30"/>
    <mergeCell ref="I29:J29"/>
    <mergeCell ref="A24:B24"/>
    <mergeCell ref="I25:J25"/>
    <mergeCell ref="C24:D24"/>
    <mergeCell ref="A31:I31"/>
    <mergeCell ref="K35:L35"/>
    <mergeCell ref="G35:H35"/>
    <mergeCell ref="I36:J36"/>
    <mergeCell ref="K36:L36"/>
    <mergeCell ref="I35:J35"/>
    <mergeCell ref="J44:L44"/>
    <mergeCell ref="G36:H36"/>
    <mergeCell ref="C35:D35"/>
    <mergeCell ref="E35:F35"/>
    <mergeCell ref="A46:C46"/>
    <mergeCell ref="D43:F43"/>
    <mergeCell ref="C37:D37"/>
    <mergeCell ref="G46:I46"/>
    <mergeCell ref="G37:H37"/>
    <mergeCell ref="A37:B37"/>
    <mergeCell ref="D46:F46"/>
    <mergeCell ref="D44:F44"/>
    <mergeCell ref="A44:C44"/>
    <mergeCell ref="A41:L41"/>
    <mergeCell ref="A43:C43"/>
    <mergeCell ref="G44:I44"/>
    <mergeCell ref="K37:L37"/>
    <mergeCell ref="E37:F37"/>
    <mergeCell ref="G43:I43"/>
    <mergeCell ref="J43:L43"/>
    <mergeCell ref="I37:J37"/>
    <mergeCell ref="J46:L46"/>
    <mergeCell ref="G45:I45"/>
    <mergeCell ref="J45:L45"/>
    <mergeCell ref="A45:C45"/>
    <mergeCell ref="D45:F45"/>
  </mergeCells>
  <phoneticPr fontId="22"/>
  <printOptions horizontalCentered="1"/>
  <pageMargins left="0.59055118110236227" right="0.59055118110236227" top="0.59055118110236227" bottom="0.59055118110236227" header="0.39370078740157483" footer="0.39370078740157483"/>
  <pageSetup paperSize="9" firstPageNumber="114" orientation="portrait" useFirstPageNumber="1" verticalDpi="300" r:id="rId1"/>
  <headerFooter scaleWithDoc="0" alignWithMargins="0">
    <oddHeader>&amp;L社会・福祉</oddHeader>
    <oddFooter>&amp;C&amp;12&amp;A</oddFooter>
  </headerFooter>
  <drawing r:id="rId2"/>
</worksheet>
</file>

<file path=xl/worksheets/sheet3.xml><?xml version="1.0" encoding="utf-8"?>
<worksheet xmlns="http://schemas.openxmlformats.org/spreadsheetml/2006/main" xmlns:r="http://schemas.openxmlformats.org/officeDocument/2006/relationships">
  <dimension ref="A1:Q58"/>
  <sheetViews>
    <sheetView view="pageBreakPreview" zoomScaleNormal="120" zoomScaleSheetLayoutView="130" workbookViewId="0">
      <selection activeCell="K8" sqref="K8"/>
    </sheetView>
  </sheetViews>
  <sheetFormatPr defaultRowHeight="17.100000000000001" customHeight="1"/>
  <cols>
    <col min="1" max="1" width="8.5703125" style="51" customWidth="1"/>
    <col min="2" max="3" width="8.7109375" style="51" customWidth="1"/>
    <col min="4" max="4" width="10.28515625" style="51" customWidth="1"/>
    <col min="5" max="5" width="7.28515625" style="51" customWidth="1"/>
    <col min="6" max="8" width="7.140625" style="51" customWidth="1"/>
    <col min="9" max="9" width="7.7109375" style="51" customWidth="1"/>
    <col min="10" max="12" width="7.140625" style="51" customWidth="1"/>
    <col min="13" max="13" width="7.85546875" style="51" customWidth="1"/>
    <col min="14" max="14" width="7.5703125" style="51" customWidth="1"/>
    <col min="15" max="16" width="6.140625" style="51" customWidth="1"/>
    <col min="17" max="16384" width="9.140625" style="51"/>
  </cols>
  <sheetData>
    <row r="1" spans="1:14" ht="5.0999999999999996" customHeight="1">
      <c r="A1" s="87"/>
      <c r="B1" s="87"/>
      <c r="C1" s="87"/>
      <c r="D1" s="87"/>
      <c r="E1" s="87"/>
      <c r="F1" s="87"/>
      <c r="G1" s="87"/>
      <c r="H1" s="87"/>
      <c r="I1" s="87"/>
      <c r="J1" s="87"/>
      <c r="K1" s="87"/>
      <c r="L1" s="87"/>
      <c r="M1" s="210"/>
    </row>
    <row r="2" spans="1:14" ht="15" customHeight="1" thickBot="1">
      <c r="A2" s="51" t="s">
        <v>60</v>
      </c>
      <c r="M2" s="210" t="s">
        <v>61</v>
      </c>
      <c r="N2" s="173"/>
    </row>
    <row r="3" spans="1:14" ht="15" customHeight="1">
      <c r="A3" s="777" t="s">
        <v>573</v>
      </c>
      <c r="B3" s="778"/>
      <c r="C3" s="778"/>
      <c r="D3" s="727"/>
      <c r="E3" s="750" t="s">
        <v>623</v>
      </c>
      <c r="F3" s="750"/>
      <c r="G3" s="750"/>
      <c r="H3" s="750" t="s">
        <v>515</v>
      </c>
      <c r="I3" s="750"/>
      <c r="J3" s="750"/>
      <c r="K3" s="779" t="s">
        <v>624</v>
      </c>
      <c r="L3" s="779"/>
      <c r="M3" s="779"/>
    </row>
    <row r="4" spans="1:14" ht="15" customHeight="1">
      <c r="A4" s="610" t="s">
        <v>574</v>
      </c>
      <c r="B4" s="610"/>
      <c r="C4" s="610"/>
      <c r="D4" s="610"/>
      <c r="E4" s="780">
        <v>2241</v>
      </c>
      <c r="F4" s="780"/>
      <c r="G4" s="781"/>
      <c r="H4" s="782">
        <v>2105</v>
      </c>
      <c r="I4" s="781"/>
      <c r="J4" s="781"/>
      <c r="K4" s="783">
        <v>1881</v>
      </c>
      <c r="L4" s="784"/>
      <c r="M4" s="785"/>
    </row>
    <row r="5" spans="1:14" ht="15" customHeight="1" thickBot="1">
      <c r="A5" s="797" t="s">
        <v>567</v>
      </c>
      <c r="B5" s="797"/>
      <c r="C5" s="797"/>
      <c r="D5" s="797"/>
      <c r="E5" s="786">
        <v>20718</v>
      </c>
      <c r="F5" s="786"/>
      <c r="G5" s="787"/>
      <c r="H5" s="791">
        <v>22823</v>
      </c>
      <c r="I5" s="791"/>
      <c r="J5" s="791"/>
      <c r="K5" s="788">
        <v>20823</v>
      </c>
      <c r="L5" s="789"/>
      <c r="M5" s="790"/>
    </row>
    <row r="6" spans="1:14" ht="15" customHeight="1">
      <c r="A6" s="85"/>
      <c r="B6" s="86"/>
      <c r="C6" s="86"/>
      <c r="D6" s="87"/>
      <c r="E6" s="389"/>
      <c r="F6" s="389"/>
      <c r="G6" s="389"/>
      <c r="H6" s="389"/>
      <c r="I6" s="389"/>
      <c r="J6" s="389"/>
      <c r="K6" s="389"/>
      <c r="L6" s="389"/>
      <c r="M6" s="392" t="s">
        <v>59</v>
      </c>
    </row>
    <row r="7" spans="1:14" ht="15" customHeight="1">
      <c r="M7" s="87"/>
    </row>
    <row r="8" spans="1:14" ht="15" customHeight="1">
      <c r="A8" s="96" t="s">
        <v>528</v>
      </c>
      <c r="B8" s="98"/>
      <c r="C8" s="98"/>
      <c r="D8" s="98"/>
      <c r="E8" s="98"/>
      <c r="F8" s="98"/>
      <c r="G8" s="72"/>
      <c r="M8" s="392"/>
    </row>
    <row r="9" spans="1:14" ht="5.0999999999999996" customHeight="1">
      <c r="A9" s="96"/>
      <c r="B9" s="98"/>
      <c r="C9" s="98"/>
      <c r="D9" s="98"/>
      <c r="E9" s="98"/>
      <c r="F9" s="98"/>
      <c r="G9" s="72"/>
      <c r="M9" s="392"/>
    </row>
    <row r="10" spans="1:14" ht="30" customHeight="1">
      <c r="A10" s="611" t="s">
        <v>693</v>
      </c>
      <c r="B10" s="611"/>
      <c r="C10" s="611"/>
      <c r="D10" s="611"/>
      <c r="E10" s="611"/>
      <c r="F10" s="611"/>
      <c r="G10" s="611"/>
      <c r="H10" s="611"/>
      <c r="I10" s="611"/>
      <c r="J10" s="611"/>
      <c r="K10" s="611"/>
      <c r="L10" s="611"/>
      <c r="M10" s="611"/>
    </row>
    <row r="11" spans="1:14" ht="5.0999999999999996" customHeight="1">
      <c r="A11" s="391"/>
      <c r="B11" s="88"/>
      <c r="C11" s="88"/>
      <c r="D11" s="88"/>
      <c r="E11" s="88"/>
      <c r="F11" s="88"/>
      <c r="G11" s="88"/>
      <c r="H11" s="88"/>
      <c r="I11" s="88"/>
      <c r="J11" s="88"/>
      <c r="K11" s="88"/>
      <c r="L11" s="88"/>
      <c r="M11" s="89"/>
    </row>
    <row r="12" spans="1:14" ht="15" customHeight="1" thickBot="1">
      <c r="A12" s="51" t="s">
        <v>64</v>
      </c>
      <c r="M12" s="392" t="s">
        <v>65</v>
      </c>
    </row>
    <row r="13" spans="1:14" ht="15" customHeight="1">
      <c r="A13" s="792" t="s">
        <v>66</v>
      </c>
      <c r="B13" s="793"/>
      <c r="C13" s="793"/>
      <c r="D13" s="793"/>
      <c r="E13" s="793"/>
      <c r="F13" s="793"/>
      <c r="G13" s="793"/>
      <c r="H13" s="794" t="s">
        <v>525</v>
      </c>
      <c r="I13" s="794"/>
      <c r="J13" s="794" t="s">
        <v>515</v>
      </c>
      <c r="K13" s="794"/>
      <c r="L13" s="795" t="s">
        <v>624</v>
      </c>
      <c r="M13" s="796"/>
    </row>
    <row r="14" spans="1:14" ht="15" customHeight="1">
      <c r="A14" s="760" t="s">
        <v>664</v>
      </c>
      <c r="B14" s="769" t="s">
        <v>67</v>
      </c>
      <c r="C14" s="770"/>
      <c r="D14" s="770"/>
      <c r="E14" s="770"/>
      <c r="F14" s="770"/>
      <c r="G14" s="771"/>
      <c r="H14" s="751">
        <v>9858</v>
      </c>
      <c r="I14" s="752"/>
      <c r="J14" s="753">
        <v>2040</v>
      </c>
      <c r="K14" s="753"/>
      <c r="L14" s="635">
        <v>2743</v>
      </c>
      <c r="M14" s="637"/>
    </row>
    <row r="15" spans="1:14" ht="15" customHeight="1">
      <c r="A15" s="761"/>
      <c r="B15" s="754" t="s">
        <v>68</v>
      </c>
      <c r="C15" s="755"/>
      <c r="D15" s="755"/>
      <c r="E15" s="755"/>
      <c r="F15" s="755"/>
      <c r="G15" s="756"/>
      <c r="H15" s="767">
        <v>344</v>
      </c>
      <c r="I15" s="539"/>
      <c r="J15" s="768">
        <v>90</v>
      </c>
      <c r="K15" s="768"/>
      <c r="L15" s="624">
        <v>234</v>
      </c>
      <c r="M15" s="626"/>
    </row>
    <row r="16" spans="1:14" ht="15" customHeight="1">
      <c r="A16" s="761"/>
      <c r="B16" s="754" t="s">
        <v>69</v>
      </c>
      <c r="C16" s="755"/>
      <c r="D16" s="755"/>
      <c r="E16" s="755"/>
      <c r="F16" s="755"/>
      <c r="G16" s="756"/>
      <c r="H16" s="767">
        <v>42</v>
      </c>
      <c r="I16" s="539"/>
      <c r="J16" s="774">
        <v>56</v>
      </c>
      <c r="K16" s="774"/>
      <c r="L16" s="624">
        <v>187</v>
      </c>
      <c r="M16" s="626"/>
    </row>
    <row r="17" spans="1:17" ht="15" customHeight="1">
      <c r="A17" s="762"/>
      <c r="B17" s="757" t="s">
        <v>663</v>
      </c>
      <c r="C17" s="758"/>
      <c r="D17" s="758"/>
      <c r="E17" s="758"/>
      <c r="F17" s="758"/>
      <c r="G17" s="759"/>
      <c r="H17" s="767">
        <v>10028</v>
      </c>
      <c r="I17" s="539"/>
      <c r="J17" s="768">
        <v>203</v>
      </c>
      <c r="K17" s="768"/>
      <c r="L17" s="624">
        <v>562</v>
      </c>
      <c r="M17" s="626"/>
    </row>
    <row r="18" spans="1:17" ht="15" customHeight="1" thickBot="1">
      <c r="A18" s="765" t="s">
        <v>665</v>
      </c>
      <c r="B18" s="766"/>
      <c r="C18" s="766"/>
      <c r="D18" s="766"/>
      <c r="E18" s="766"/>
      <c r="F18" s="766"/>
      <c r="G18" s="766"/>
      <c r="H18" s="775">
        <v>11532</v>
      </c>
      <c r="I18" s="776"/>
      <c r="J18" s="763">
        <v>1986</v>
      </c>
      <c r="K18" s="763"/>
      <c r="L18" s="772">
        <v>2940</v>
      </c>
      <c r="M18" s="773"/>
    </row>
    <row r="19" spans="1:17" ht="15" customHeight="1">
      <c r="A19" s="457" t="s">
        <v>685</v>
      </c>
      <c r="B19" s="86"/>
      <c r="C19" s="86"/>
      <c r="D19" s="87"/>
      <c r="E19" s="389"/>
      <c r="F19" s="389"/>
      <c r="G19" s="389"/>
      <c r="H19" s="389"/>
      <c r="I19" s="389"/>
      <c r="J19" s="389"/>
      <c r="K19" s="389"/>
      <c r="L19" s="389"/>
      <c r="M19" s="392" t="s">
        <v>59</v>
      </c>
    </row>
    <row r="20" spans="1:17" ht="15" customHeight="1">
      <c r="A20" s="390"/>
      <c r="B20" s="86"/>
      <c r="C20" s="86"/>
      <c r="D20" s="87"/>
      <c r="E20" s="389"/>
      <c r="F20" s="389"/>
      <c r="G20" s="389"/>
      <c r="H20" s="389"/>
      <c r="I20" s="389"/>
      <c r="J20" s="389"/>
      <c r="K20" s="389"/>
      <c r="L20" s="389"/>
      <c r="M20" s="392"/>
    </row>
    <row r="21" spans="1:17" ht="15" customHeight="1" thickBot="1">
      <c r="A21" s="51" t="s">
        <v>70</v>
      </c>
      <c r="M21" s="392" t="s">
        <v>65</v>
      </c>
    </row>
    <row r="22" spans="1:17" ht="15" customHeight="1">
      <c r="A22" s="90" t="s">
        <v>508</v>
      </c>
      <c r="B22" s="726" t="s">
        <v>625</v>
      </c>
      <c r="C22" s="727"/>
      <c r="D22" s="726" t="s">
        <v>626</v>
      </c>
      <c r="E22" s="727"/>
      <c r="F22" s="726" t="s">
        <v>491</v>
      </c>
      <c r="G22" s="764"/>
      <c r="H22" s="745" t="s">
        <v>525</v>
      </c>
      <c r="I22" s="727"/>
      <c r="J22" s="726" t="s">
        <v>627</v>
      </c>
      <c r="K22" s="727"/>
      <c r="L22" s="710" t="s">
        <v>628</v>
      </c>
      <c r="M22" s="711"/>
    </row>
    <row r="23" spans="1:17" ht="15" customHeight="1">
      <c r="A23" s="91" t="s">
        <v>509</v>
      </c>
      <c r="B23" s="393" t="s">
        <v>71</v>
      </c>
      <c r="C23" s="393" t="s">
        <v>72</v>
      </c>
      <c r="D23" s="393" t="s">
        <v>71</v>
      </c>
      <c r="E23" s="393" t="s">
        <v>72</v>
      </c>
      <c r="F23" s="393" t="s">
        <v>71</v>
      </c>
      <c r="G23" s="92" t="s">
        <v>72</v>
      </c>
      <c r="H23" s="93" t="s">
        <v>71</v>
      </c>
      <c r="I23" s="393" t="s">
        <v>72</v>
      </c>
      <c r="J23" s="393" t="s">
        <v>71</v>
      </c>
      <c r="K23" s="393" t="s">
        <v>72</v>
      </c>
      <c r="L23" s="396" t="s">
        <v>71</v>
      </c>
      <c r="M23" s="397" t="s">
        <v>72</v>
      </c>
    </row>
    <row r="24" spans="1:17" ht="15" customHeight="1" thickBot="1">
      <c r="A24" s="94" t="s">
        <v>507</v>
      </c>
      <c r="B24" s="95">
        <v>143</v>
      </c>
      <c r="C24" s="95">
        <v>2646</v>
      </c>
      <c r="D24" s="95">
        <v>91</v>
      </c>
      <c r="E24" s="95">
        <v>2065</v>
      </c>
      <c r="F24" s="104">
        <v>292</v>
      </c>
      <c r="G24" s="104">
        <v>4053</v>
      </c>
      <c r="H24" s="104">
        <v>218</v>
      </c>
      <c r="I24" s="104">
        <v>4419</v>
      </c>
      <c r="J24" s="95">
        <v>302</v>
      </c>
      <c r="K24" s="95">
        <v>4803</v>
      </c>
      <c r="L24" s="398">
        <v>257</v>
      </c>
      <c r="M24" s="399">
        <v>5175</v>
      </c>
    </row>
    <row r="25" spans="1:17" ht="15" customHeight="1">
      <c r="A25" s="87"/>
      <c r="B25" s="87"/>
      <c r="C25" s="87"/>
      <c r="D25" s="87"/>
      <c r="E25" s="87"/>
      <c r="F25" s="87"/>
      <c r="G25" s="87"/>
      <c r="H25" s="87"/>
      <c r="I25" s="87"/>
      <c r="J25" s="87"/>
      <c r="K25" s="87"/>
      <c r="L25" s="87"/>
      <c r="M25" s="210" t="s">
        <v>59</v>
      </c>
    </row>
    <row r="26" spans="1:17" ht="15" customHeight="1"/>
    <row r="27" spans="1:17" ht="15" customHeight="1">
      <c r="A27" s="51" t="s">
        <v>575</v>
      </c>
    </row>
    <row r="28" spans="1:17" ht="5.0999999999999996" customHeight="1"/>
    <row r="29" spans="1:17" ht="30" customHeight="1">
      <c r="A29" s="744" t="s">
        <v>692</v>
      </c>
      <c r="B29" s="744"/>
      <c r="C29" s="744"/>
      <c r="D29" s="744"/>
      <c r="E29" s="744"/>
      <c r="F29" s="744"/>
      <c r="G29" s="744"/>
      <c r="H29" s="744"/>
      <c r="I29" s="744"/>
      <c r="J29" s="744"/>
      <c r="K29" s="744"/>
      <c r="L29" s="744"/>
      <c r="M29" s="744"/>
    </row>
    <row r="30" spans="1:17" ht="15" customHeight="1">
      <c r="C30" s="174"/>
      <c r="E30" s="174"/>
      <c r="F30" s="174"/>
      <c r="G30" s="174"/>
      <c r="H30" s="174"/>
      <c r="I30" s="174"/>
      <c r="J30" s="46"/>
      <c r="K30" s="46"/>
      <c r="L30" s="46"/>
      <c r="M30" s="46"/>
      <c r="N30" s="47"/>
      <c r="O30" s="47"/>
      <c r="P30" s="47"/>
    </row>
    <row r="31" spans="1:17" ht="15" customHeight="1" thickBot="1">
      <c r="A31" s="51" t="s">
        <v>73</v>
      </c>
      <c r="C31" s="174"/>
      <c r="K31" s="688" t="s">
        <v>26</v>
      </c>
      <c r="L31" s="688"/>
      <c r="M31" s="688"/>
      <c r="N31" s="47"/>
      <c r="O31" s="47"/>
      <c r="P31" s="47"/>
    </row>
    <row r="32" spans="1:17" ht="15" customHeight="1" thickBot="1">
      <c r="A32" s="639" t="s">
        <v>74</v>
      </c>
      <c r="B32" s="750" t="s">
        <v>75</v>
      </c>
      <c r="C32" s="750"/>
      <c r="D32" s="726"/>
      <c r="E32" s="728" t="s">
        <v>76</v>
      </c>
      <c r="F32" s="728"/>
      <c r="G32" s="728"/>
      <c r="H32" s="728"/>
      <c r="I32" s="728"/>
      <c r="J32" s="728"/>
      <c r="K32" s="728"/>
      <c r="L32" s="728"/>
      <c r="M32" s="728"/>
      <c r="N32" s="210"/>
      <c r="O32" s="47"/>
      <c r="P32" s="47"/>
      <c r="Q32" s="47"/>
    </row>
    <row r="33" spans="1:17" ht="15" customHeight="1" thickBot="1">
      <c r="A33" s="639"/>
      <c r="B33" s="175" t="s">
        <v>77</v>
      </c>
      <c r="C33" s="712" t="s">
        <v>78</v>
      </c>
      <c r="D33" s="746" t="s">
        <v>79</v>
      </c>
      <c r="E33" s="176" t="s">
        <v>80</v>
      </c>
      <c r="F33" s="177" t="s">
        <v>80</v>
      </c>
      <c r="G33" s="177" t="s">
        <v>81</v>
      </c>
      <c r="H33" s="176" t="s">
        <v>81</v>
      </c>
      <c r="I33" s="176" t="s">
        <v>81</v>
      </c>
      <c r="J33" s="176" t="s">
        <v>81</v>
      </c>
      <c r="K33" s="176" t="s">
        <v>81</v>
      </c>
      <c r="L33" s="747" t="s">
        <v>577</v>
      </c>
      <c r="M33" s="748"/>
      <c r="N33" s="210"/>
      <c r="O33" s="47"/>
      <c r="P33" s="47"/>
      <c r="Q33" s="47"/>
    </row>
    <row r="34" spans="1:17" ht="15" customHeight="1">
      <c r="A34" s="639"/>
      <c r="B34" s="178" t="s">
        <v>82</v>
      </c>
      <c r="C34" s="712"/>
      <c r="D34" s="746"/>
      <c r="E34" s="179" t="s">
        <v>83</v>
      </c>
      <c r="F34" s="179" t="s">
        <v>84</v>
      </c>
      <c r="G34" s="180" t="s">
        <v>83</v>
      </c>
      <c r="H34" s="179" t="s">
        <v>84</v>
      </c>
      <c r="I34" s="179" t="s">
        <v>85</v>
      </c>
      <c r="J34" s="179" t="s">
        <v>86</v>
      </c>
      <c r="K34" s="179" t="s">
        <v>87</v>
      </c>
      <c r="L34" s="731"/>
      <c r="M34" s="749"/>
      <c r="N34" s="210"/>
      <c r="O34" s="47"/>
      <c r="P34" s="47"/>
      <c r="Q34" s="47"/>
    </row>
    <row r="35" spans="1:17" ht="15" customHeight="1">
      <c r="A35" s="81" t="s">
        <v>629</v>
      </c>
      <c r="B35" s="181">
        <v>8300</v>
      </c>
      <c r="C35" s="182">
        <v>7527</v>
      </c>
      <c r="D35" s="182">
        <v>15827</v>
      </c>
      <c r="E35" s="183">
        <v>189</v>
      </c>
      <c r="F35" s="183">
        <v>344</v>
      </c>
      <c r="G35" s="183">
        <v>342</v>
      </c>
      <c r="H35" s="183">
        <v>421</v>
      </c>
      <c r="I35" s="183">
        <v>399</v>
      </c>
      <c r="J35" s="183">
        <v>461</v>
      </c>
      <c r="K35" s="183">
        <v>383</v>
      </c>
      <c r="L35" s="737">
        <f>SUM(E35:K35)</f>
        <v>2539</v>
      </c>
      <c r="M35" s="740"/>
      <c r="N35" s="210"/>
      <c r="O35" s="47"/>
      <c r="P35" s="47"/>
      <c r="Q35" s="47"/>
    </row>
    <row r="36" spans="1:17" ht="15" customHeight="1">
      <c r="A36" s="76" t="s">
        <v>630</v>
      </c>
      <c r="B36" s="259">
        <v>8745</v>
      </c>
      <c r="C36" s="183">
        <v>7982</v>
      </c>
      <c r="D36" s="183">
        <f>SUM(B36:C36)</f>
        <v>16727</v>
      </c>
      <c r="E36" s="183">
        <v>192</v>
      </c>
      <c r="F36" s="183">
        <v>379</v>
      </c>
      <c r="G36" s="183">
        <v>377</v>
      </c>
      <c r="H36" s="183">
        <v>433</v>
      </c>
      <c r="I36" s="183">
        <v>408</v>
      </c>
      <c r="J36" s="183">
        <v>511</v>
      </c>
      <c r="K36" s="183">
        <v>406</v>
      </c>
      <c r="L36" s="622">
        <f>SUM(E36:K36)</f>
        <v>2706</v>
      </c>
      <c r="M36" s="743"/>
      <c r="N36" s="210"/>
      <c r="O36" s="47"/>
      <c r="P36" s="47"/>
      <c r="Q36" s="47"/>
    </row>
    <row r="37" spans="1:17" ht="15" customHeight="1" thickBot="1">
      <c r="A37" s="425" t="s">
        <v>635</v>
      </c>
      <c r="B37" s="426">
        <v>9218</v>
      </c>
      <c r="C37" s="427">
        <v>8374</v>
      </c>
      <c r="D37" s="427">
        <f>SUM(B37:C37)</f>
        <v>17592</v>
      </c>
      <c r="E37" s="427">
        <v>189</v>
      </c>
      <c r="F37" s="427">
        <v>407</v>
      </c>
      <c r="G37" s="427">
        <v>456</v>
      </c>
      <c r="H37" s="427">
        <v>486</v>
      </c>
      <c r="I37" s="427">
        <v>435</v>
      </c>
      <c r="J37" s="427">
        <v>539</v>
      </c>
      <c r="K37" s="427">
        <v>416</v>
      </c>
      <c r="L37" s="741">
        <f>SUM(E37:K37)</f>
        <v>2928</v>
      </c>
      <c r="M37" s="742"/>
      <c r="N37" s="210"/>
      <c r="O37" s="47"/>
      <c r="P37" s="47"/>
      <c r="Q37" s="47"/>
    </row>
    <row r="38" spans="1:17" ht="15" customHeight="1">
      <c r="A38" s="171"/>
      <c r="B38" s="418"/>
      <c r="C38" s="418"/>
      <c r="D38" s="418"/>
      <c r="E38" s="98"/>
      <c r="F38" s="418"/>
      <c r="G38" s="418"/>
      <c r="H38" s="418"/>
      <c r="I38" s="418"/>
      <c r="J38" s="418"/>
      <c r="K38" s="739" t="s">
        <v>88</v>
      </c>
      <c r="L38" s="739"/>
      <c r="M38" s="739"/>
      <c r="N38" s="210"/>
      <c r="O38" s="47"/>
      <c r="P38" s="47"/>
      <c r="Q38" s="47"/>
    </row>
    <row r="39" spans="1:17" ht="15" customHeight="1">
      <c r="A39" s="171"/>
      <c r="B39" s="418"/>
      <c r="C39" s="418"/>
      <c r="D39" s="418"/>
      <c r="E39" s="98"/>
      <c r="F39" s="418"/>
      <c r="G39" s="418"/>
      <c r="H39" s="418"/>
      <c r="I39" s="418"/>
      <c r="J39" s="418"/>
      <c r="K39" s="418"/>
      <c r="L39" s="418"/>
      <c r="M39" s="418"/>
      <c r="N39" s="210"/>
      <c r="O39" s="47"/>
      <c r="P39" s="47"/>
      <c r="Q39" s="47"/>
    </row>
    <row r="40" spans="1:17" ht="15" customHeight="1" thickBot="1">
      <c r="A40" s="420" t="s">
        <v>89</v>
      </c>
      <c r="B40" s="420"/>
      <c r="C40" s="420"/>
      <c r="D40" s="420"/>
      <c r="E40" s="420"/>
      <c r="F40" s="420"/>
      <c r="G40" s="420"/>
      <c r="H40" s="420"/>
      <c r="I40" s="420"/>
      <c r="J40" s="420"/>
      <c r="K40" s="688" t="s">
        <v>90</v>
      </c>
      <c r="L40" s="688"/>
      <c r="M40" s="688"/>
      <c r="N40" s="210"/>
      <c r="O40" s="47"/>
      <c r="P40" s="47"/>
      <c r="Q40" s="47"/>
    </row>
    <row r="41" spans="1:17" ht="15" customHeight="1">
      <c r="A41" s="720"/>
      <c r="B41" s="721"/>
      <c r="C41" s="721"/>
      <c r="D41" s="722"/>
      <c r="E41" s="428" t="s">
        <v>80</v>
      </c>
      <c r="F41" s="429" t="s">
        <v>80</v>
      </c>
      <c r="G41" s="429" t="s">
        <v>81</v>
      </c>
      <c r="H41" s="429" t="s">
        <v>81</v>
      </c>
      <c r="I41" s="429" t="s">
        <v>81</v>
      </c>
      <c r="J41" s="429" t="s">
        <v>81</v>
      </c>
      <c r="K41" s="429" t="s">
        <v>81</v>
      </c>
      <c r="L41" s="729" t="s">
        <v>577</v>
      </c>
      <c r="M41" s="730"/>
    </row>
    <row r="42" spans="1:17" ht="15" customHeight="1">
      <c r="A42" s="723"/>
      <c r="B42" s="724"/>
      <c r="C42" s="724"/>
      <c r="D42" s="725"/>
      <c r="E42" s="180" t="s">
        <v>83</v>
      </c>
      <c r="F42" s="179" t="s">
        <v>84</v>
      </c>
      <c r="G42" s="180" t="s">
        <v>83</v>
      </c>
      <c r="H42" s="179" t="s">
        <v>84</v>
      </c>
      <c r="I42" s="179" t="s">
        <v>85</v>
      </c>
      <c r="J42" s="179" t="s">
        <v>86</v>
      </c>
      <c r="K42" s="179" t="s">
        <v>87</v>
      </c>
      <c r="L42" s="731"/>
      <c r="M42" s="732"/>
    </row>
    <row r="43" spans="1:17" ht="15" customHeight="1" thickBot="1">
      <c r="A43" s="733" t="s">
        <v>91</v>
      </c>
      <c r="B43" s="734"/>
      <c r="C43" s="734"/>
      <c r="D43" s="430" t="s">
        <v>631</v>
      </c>
      <c r="E43" s="431">
        <v>145</v>
      </c>
      <c r="F43" s="184">
        <v>269</v>
      </c>
      <c r="G43" s="184">
        <v>270</v>
      </c>
      <c r="H43" s="184">
        <v>330</v>
      </c>
      <c r="I43" s="184">
        <v>255</v>
      </c>
      <c r="J43" s="184">
        <v>233</v>
      </c>
      <c r="K43" s="184">
        <v>189</v>
      </c>
      <c r="L43" s="737">
        <f>SUM(D43:K43)</f>
        <v>1691</v>
      </c>
      <c r="M43" s="738"/>
    </row>
    <row r="44" spans="1:17" ht="15" customHeight="1" thickBot="1">
      <c r="A44" s="735"/>
      <c r="B44" s="736"/>
      <c r="C44" s="736"/>
      <c r="D44" s="430" t="s">
        <v>632</v>
      </c>
      <c r="E44" s="431">
        <v>126</v>
      </c>
      <c r="F44" s="184">
        <v>303</v>
      </c>
      <c r="G44" s="184">
        <v>297</v>
      </c>
      <c r="H44" s="184">
        <v>342</v>
      </c>
      <c r="I44" s="184">
        <v>244</v>
      </c>
      <c r="J44" s="184">
        <v>283</v>
      </c>
      <c r="K44" s="184">
        <v>186</v>
      </c>
      <c r="L44" s="648">
        <f>SUM(D44:K44)</f>
        <v>1781</v>
      </c>
      <c r="M44" s="719"/>
    </row>
    <row r="45" spans="1:17" ht="15" customHeight="1">
      <c r="A45" s="735"/>
      <c r="B45" s="736"/>
      <c r="C45" s="736"/>
      <c r="D45" s="432" t="s">
        <v>634</v>
      </c>
      <c r="E45" s="433">
        <v>143</v>
      </c>
      <c r="F45" s="434">
        <v>299</v>
      </c>
      <c r="G45" s="434">
        <v>312</v>
      </c>
      <c r="H45" s="434">
        <v>373</v>
      </c>
      <c r="I45" s="434">
        <v>277</v>
      </c>
      <c r="J45" s="434">
        <v>320</v>
      </c>
      <c r="K45" s="434">
        <v>218</v>
      </c>
      <c r="L45" s="713">
        <f>SUM(E45:K45)</f>
        <v>1942</v>
      </c>
      <c r="M45" s="714"/>
    </row>
    <row r="46" spans="1:17" ht="15" customHeight="1">
      <c r="A46" s="717" t="s">
        <v>92</v>
      </c>
      <c r="B46" s="718"/>
      <c r="C46" s="718"/>
      <c r="D46" s="430" t="s">
        <v>631</v>
      </c>
      <c r="E46" s="431">
        <v>1</v>
      </c>
      <c r="F46" s="184">
        <v>4</v>
      </c>
      <c r="G46" s="184">
        <v>23</v>
      </c>
      <c r="H46" s="184">
        <v>42</v>
      </c>
      <c r="I46" s="184">
        <v>44</v>
      </c>
      <c r="J46" s="184">
        <v>49</v>
      </c>
      <c r="K46" s="184">
        <v>44</v>
      </c>
      <c r="L46" s="648">
        <f>SUM(D46:K46)</f>
        <v>207</v>
      </c>
      <c r="M46" s="719"/>
    </row>
    <row r="47" spans="1:17" ht="15" customHeight="1">
      <c r="A47" s="717"/>
      <c r="B47" s="718"/>
      <c r="C47" s="718"/>
      <c r="D47" s="435" t="s">
        <v>630</v>
      </c>
      <c r="E47" s="431">
        <v>1</v>
      </c>
      <c r="F47" s="184">
        <v>2</v>
      </c>
      <c r="G47" s="184">
        <v>14</v>
      </c>
      <c r="H47" s="184">
        <v>34</v>
      </c>
      <c r="I47" s="184">
        <v>55</v>
      </c>
      <c r="J47" s="184">
        <v>48</v>
      </c>
      <c r="K47" s="184">
        <v>45</v>
      </c>
      <c r="L47" s="648">
        <f>SUM(E47:K47)</f>
        <v>199</v>
      </c>
      <c r="M47" s="719"/>
    </row>
    <row r="48" spans="1:17" ht="15" customHeight="1">
      <c r="A48" s="717"/>
      <c r="B48" s="718"/>
      <c r="C48" s="718"/>
      <c r="D48" s="436" t="s">
        <v>633</v>
      </c>
      <c r="E48" s="437">
        <v>3</v>
      </c>
      <c r="F48" s="438">
        <v>1</v>
      </c>
      <c r="G48" s="438">
        <v>17</v>
      </c>
      <c r="H48" s="438">
        <v>28</v>
      </c>
      <c r="I48" s="438">
        <v>43</v>
      </c>
      <c r="J48" s="438">
        <v>53</v>
      </c>
      <c r="K48" s="438">
        <v>49</v>
      </c>
      <c r="L48" s="715">
        <f>SUM(E48:K48)</f>
        <v>194</v>
      </c>
      <c r="M48" s="716"/>
    </row>
    <row r="49" spans="1:13" ht="17.25" customHeight="1" thickBot="1">
      <c r="A49" s="695" t="s">
        <v>93</v>
      </c>
      <c r="B49" s="696"/>
      <c r="C49" s="696"/>
      <c r="D49" s="699"/>
      <c r="E49" s="439" t="s">
        <v>94</v>
      </c>
      <c r="F49" s="439" t="s">
        <v>94</v>
      </c>
      <c r="G49" s="439" t="s">
        <v>95</v>
      </c>
      <c r="H49" s="693" t="s">
        <v>578</v>
      </c>
      <c r="I49" s="687" t="s">
        <v>96</v>
      </c>
      <c r="J49" s="687"/>
      <c r="K49" s="687"/>
      <c r="L49" s="691" t="s">
        <v>97</v>
      </c>
      <c r="M49" s="692"/>
    </row>
    <row r="50" spans="1:13" ht="17.25" customHeight="1" thickBot="1">
      <c r="A50" s="695"/>
      <c r="B50" s="696"/>
      <c r="C50" s="696"/>
      <c r="D50" s="699"/>
      <c r="E50" s="440" t="s">
        <v>98</v>
      </c>
      <c r="F50" s="441" t="s">
        <v>99</v>
      </c>
      <c r="G50" s="441" t="s">
        <v>100</v>
      </c>
      <c r="H50" s="694"/>
      <c r="I50" s="687"/>
      <c r="J50" s="687"/>
      <c r="K50" s="687"/>
      <c r="L50" s="691"/>
      <c r="M50" s="692"/>
    </row>
    <row r="51" spans="1:13" ht="15" customHeight="1" thickBot="1">
      <c r="A51" s="695"/>
      <c r="B51" s="696"/>
      <c r="C51" s="696"/>
      <c r="D51" s="430" t="s">
        <v>631</v>
      </c>
      <c r="E51" s="421">
        <v>193</v>
      </c>
      <c r="F51" s="419">
        <v>214</v>
      </c>
      <c r="G51" s="419">
        <v>14</v>
      </c>
      <c r="H51" s="419">
        <v>419</v>
      </c>
      <c r="I51" s="689">
        <v>16</v>
      </c>
      <c r="J51" s="689"/>
      <c r="K51" s="689"/>
      <c r="L51" s="689">
        <v>91.3</v>
      </c>
      <c r="M51" s="690"/>
    </row>
    <row r="52" spans="1:13" ht="15" customHeight="1" thickBot="1">
      <c r="A52" s="695"/>
      <c r="B52" s="696"/>
      <c r="C52" s="696"/>
      <c r="D52" s="435" t="s">
        <v>630</v>
      </c>
      <c r="E52" s="259">
        <v>194</v>
      </c>
      <c r="F52" s="183">
        <v>228</v>
      </c>
      <c r="G52" s="183">
        <v>15</v>
      </c>
      <c r="H52" s="183">
        <v>435</v>
      </c>
      <c r="I52" s="700">
        <v>16.2</v>
      </c>
      <c r="J52" s="701"/>
      <c r="K52" s="702"/>
      <c r="L52" s="708">
        <v>89.2</v>
      </c>
      <c r="M52" s="709"/>
    </row>
    <row r="53" spans="1:13" ht="15" customHeight="1" thickBot="1">
      <c r="A53" s="697"/>
      <c r="B53" s="698"/>
      <c r="C53" s="698"/>
      <c r="D53" s="442" t="s">
        <v>633</v>
      </c>
      <c r="E53" s="443">
        <v>236</v>
      </c>
      <c r="F53" s="424">
        <v>211</v>
      </c>
      <c r="G53" s="424">
        <v>18</v>
      </c>
      <c r="H53" s="424">
        <v>464</v>
      </c>
      <c r="I53" s="703">
        <v>16.600000000000001</v>
      </c>
      <c r="J53" s="704"/>
      <c r="K53" s="705"/>
      <c r="L53" s="706">
        <v>88.8</v>
      </c>
      <c r="M53" s="707"/>
    </row>
    <row r="54" spans="1:13" ht="15" customHeight="1">
      <c r="A54" s="647" t="s">
        <v>686</v>
      </c>
      <c r="B54" s="647"/>
      <c r="C54" s="647"/>
      <c r="D54" s="647"/>
      <c r="E54" s="647"/>
      <c r="F54" s="647"/>
      <c r="G54" s="647"/>
      <c r="H54" s="647"/>
      <c r="I54" s="647"/>
      <c r="J54" s="647"/>
      <c r="K54" s="688" t="s">
        <v>88</v>
      </c>
      <c r="L54" s="688"/>
      <c r="M54" s="688"/>
    </row>
    <row r="55" spans="1:13" ht="17.100000000000001" customHeight="1">
      <c r="A55" s="458" t="s">
        <v>687</v>
      </c>
    </row>
    <row r="56" spans="1:13" ht="17.100000000000001" customHeight="1">
      <c r="A56" s="51" t="s">
        <v>579</v>
      </c>
    </row>
    <row r="58" spans="1:13" ht="17.100000000000001" customHeight="1">
      <c r="D58" s="51" t="s">
        <v>101</v>
      </c>
    </row>
  </sheetData>
  <sheetProtection selectLockedCells="1" selectUnlockedCells="1"/>
  <mergeCells count="80">
    <mergeCell ref="E5:G5"/>
    <mergeCell ref="K5:M5"/>
    <mergeCell ref="H5:J5"/>
    <mergeCell ref="A13:G13"/>
    <mergeCell ref="H13:I13"/>
    <mergeCell ref="J13:K13"/>
    <mergeCell ref="L13:M13"/>
    <mergeCell ref="A10:M10"/>
    <mergeCell ref="A5:D5"/>
    <mergeCell ref="A3:D3"/>
    <mergeCell ref="E3:G3"/>
    <mergeCell ref="H3:J3"/>
    <mergeCell ref="K3:M3"/>
    <mergeCell ref="A4:D4"/>
    <mergeCell ref="E4:G4"/>
    <mergeCell ref="H4:J4"/>
    <mergeCell ref="K4:M4"/>
    <mergeCell ref="L18:M18"/>
    <mergeCell ref="H16:I16"/>
    <mergeCell ref="J16:K16"/>
    <mergeCell ref="H18:I18"/>
    <mergeCell ref="H17:I17"/>
    <mergeCell ref="J17:K17"/>
    <mergeCell ref="L17:M17"/>
    <mergeCell ref="B16:G16"/>
    <mergeCell ref="B17:G17"/>
    <mergeCell ref="A14:A17"/>
    <mergeCell ref="J18:K18"/>
    <mergeCell ref="D22:E22"/>
    <mergeCell ref="F22:G22"/>
    <mergeCell ref="A18:G18"/>
    <mergeCell ref="J22:K22"/>
    <mergeCell ref="H15:I15"/>
    <mergeCell ref="J15:K15"/>
    <mergeCell ref="B14:G14"/>
    <mergeCell ref="B15:G15"/>
    <mergeCell ref="L14:M14"/>
    <mergeCell ref="K38:M38"/>
    <mergeCell ref="L35:M35"/>
    <mergeCell ref="L37:M37"/>
    <mergeCell ref="L36:M36"/>
    <mergeCell ref="L16:M16"/>
    <mergeCell ref="K31:M31"/>
    <mergeCell ref="L15:M15"/>
    <mergeCell ref="A29:M29"/>
    <mergeCell ref="H22:I22"/>
    <mergeCell ref="D33:D34"/>
    <mergeCell ref="A32:A34"/>
    <mergeCell ref="L33:M34"/>
    <mergeCell ref="B32:D32"/>
    <mergeCell ref="H14:I14"/>
    <mergeCell ref="J14:K14"/>
    <mergeCell ref="L22:M22"/>
    <mergeCell ref="C33:C34"/>
    <mergeCell ref="L45:M45"/>
    <mergeCell ref="L48:M48"/>
    <mergeCell ref="A46:C48"/>
    <mergeCell ref="L46:M46"/>
    <mergeCell ref="K40:M40"/>
    <mergeCell ref="A41:D42"/>
    <mergeCell ref="B22:C22"/>
    <mergeCell ref="E32:M32"/>
    <mergeCell ref="L41:M42"/>
    <mergeCell ref="L47:M47"/>
    <mergeCell ref="A43:C45"/>
    <mergeCell ref="L44:M44"/>
    <mergeCell ref="L43:M43"/>
    <mergeCell ref="A54:J54"/>
    <mergeCell ref="I49:K50"/>
    <mergeCell ref="K54:M54"/>
    <mergeCell ref="I51:K51"/>
    <mergeCell ref="L51:M51"/>
    <mergeCell ref="L49:M50"/>
    <mergeCell ref="H49:H50"/>
    <mergeCell ref="A49:C53"/>
    <mergeCell ref="D49:D50"/>
    <mergeCell ref="I52:K52"/>
    <mergeCell ref="I53:K53"/>
    <mergeCell ref="L53:M53"/>
    <mergeCell ref="L52:M52"/>
  </mergeCells>
  <phoneticPr fontId="22"/>
  <printOptions horizontalCentered="1"/>
  <pageMargins left="0.59055118110236227" right="0.59055118110236227" top="0.59055118110236227" bottom="0.59055118110236227" header="0.39370078740157483" footer="0.39370078740157483"/>
  <pageSetup paperSize="9" scale="96" firstPageNumber="115" orientation="portrait" useFirstPageNumber="1" verticalDpi="300" r:id="rId1"/>
  <headerFooter scaleWithDoc="0" alignWithMargins="0">
    <oddHeader>&amp;R社会・福祉</oddHeader>
    <oddFooter>&amp;C&amp;12&amp;A</oddFooter>
  </headerFooter>
  <colBreaks count="3" manualBreakCount="3">
    <brk id="13" max="1048575" man="1"/>
    <brk id="159" max="1048575" man="1"/>
    <brk id="200" max="1048575" man="1"/>
  </colBreaks>
  <ignoredErrors>
    <ignoredError sqref="E42:K42 E34:K34" numberStoredAsText="1"/>
  </ignoredErrors>
  <drawing r:id="rId2"/>
</worksheet>
</file>

<file path=xl/worksheets/sheet4.xml><?xml version="1.0" encoding="utf-8"?>
<worksheet xmlns="http://schemas.openxmlformats.org/spreadsheetml/2006/main" xmlns:r="http://schemas.openxmlformats.org/officeDocument/2006/relationships">
  <dimension ref="A1:Q61"/>
  <sheetViews>
    <sheetView view="pageBreakPreview" zoomScaleNormal="100" zoomScaleSheetLayoutView="100" workbookViewId="0">
      <selection activeCell="H48" sqref="H48:J48"/>
    </sheetView>
  </sheetViews>
  <sheetFormatPr defaultColWidth="6.28515625" defaultRowHeight="17.100000000000001" customHeight="1"/>
  <cols>
    <col min="1" max="2" width="5.85546875" style="7" customWidth="1"/>
    <col min="3" max="5" width="5.7109375" style="7" customWidth="1"/>
    <col min="6" max="17" width="6" style="7" customWidth="1"/>
    <col min="18" max="16384" width="6.28515625" style="7"/>
  </cols>
  <sheetData>
    <row r="1" spans="1:17" ht="5.0999999999999996" customHeight="1">
      <c r="B1" s="48"/>
      <c r="C1" s="48"/>
      <c r="D1" s="48"/>
      <c r="E1" s="48"/>
      <c r="F1" s="48"/>
      <c r="G1" s="48"/>
      <c r="H1" s="48"/>
      <c r="I1" s="48"/>
      <c r="J1" s="48"/>
      <c r="K1" s="48"/>
      <c r="L1" s="48"/>
      <c r="M1" s="48"/>
      <c r="N1" s="48"/>
      <c r="O1" s="48"/>
      <c r="P1" s="48"/>
      <c r="Q1" s="48"/>
    </row>
    <row r="2" spans="1:17" ht="17.100000000000001" customHeight="1">
      <c r="A2" s="7" t="s">
        <v>102</v>
      </c>
      <c r="B2" s="48"/>
      <c r="C2" s="48"/>
      <c r="D2" s="48"/>
      <c r="E2" s="48"/>
      <c r="F2" s="48"/>
      <c r="G2" s="48"/>
      <c r="H2" s="48"/>
      <c r="I2" s="48"/>
      <c r="J2" s="48"/>
      <c r="K2" s="48"/>
      <c r="L2" s="48"/>
      <c r="M2" s="48"/>
      <c r="N2" s="48"/>
      <c r="O2" s="48"/>
      <c r="P2" s="48"/>
      <c r="Q2" s="48"/>
    </row>
    <row r="3" spans="1:17" ht="15" customHeight="1">
      <c r="A3" s="7" t="s">
        <v>103</v>
      </c>
      <c r="I3" s="206"/>
    </row>
    <row r="4" spans="1:17" ht="15" customHeight="1">
      <c r="A4" s="7" t="s">
        <v>580</v>
      </c>
    </row>
    <row r="5" spans="1:17" ht="15" customHeight="1" thickBot="1">
      <c r="A5" s="7" t="s">
        <v>104</v>
      </c>
      <c r="D5" s="8"/>
      <c r="E5" s="8"/>
      <c r="F5" s="8"/>
      <c r="I5" s="470"/>
      <c r="Q5" s="469" t="s">
        <v>105</v>
      </c>
    </row>
    <row r="6" spans="1:17" ht="15" customHeight="1" thickBot="1">
      <c r="A6" s="814" t="s">
        <v>106</v>
      </c>
      <c r="B6" s="814"/>
      <c r="C6" s="889" t="s">
        <v>636</v>
      </c>
      <c r="D6" s="889"/>
      <c r="E6" s="889"/>
      <c r="F6" s="872">
        <v>22</v>
      </c>
      <c r="G6" s="873"/>
      <c r="H6" s="874"/>
      <c r="I6" s="872">
        <v>23</v>
      </c>
      <c r="J6" s="873"/>
      <c r="K6" s="874"/>
      <c r="L6" s="672">
        <v>24</v>
      </c>
      <c r="M6" s="871"/>
      <c r="N6" s="871"/>
      <c r="O6" s="865">
        <v>25</v>
      </c>
      <c r="P6" s="866"/>
      <c r="Q6" s="867"/>
    </row>
    <row r="7" spans="1:17" ht="15" customHeight="1" thickBot="1">
      <c r="A7" s="814"/>
      <c r="B7" s="814"/>
      <c r="C7" s="868" t="s">
        <v>107</v>
      </c>
      <c r="D7" s="868"/>
      <c r="E7" s="868"/>
      <c r="F7" s="869" t="s">
        <v>75</v>
      </c>
      <c r="G7" s="869"/>
      <c r="H7" s="869"/>
      <c r="I7" s="869" t="s">
        <v>75</v>
      </c>
      <c r="J7" s="869"/>
      <c r="K7" s="869"/>
      <c r="L7" s="869" t="s">
        <v>75</v>
      </c>
      <c r="M7" s="869"/>
      <c r="N7" s="869"/>
      <c r="O7" s="870" t="s">
        <v>75</v>
      </c>
      <c r="P7" s="870"/>
      <c r="Q7" s="870"/>
    </row>
    <row r="8" spans="1:17" ht="15" customHeight="1">
      <c r="A8" s="814"/>
      <c r="B8" s="814"/>
      <c r="C8" s="807" t="s">
        <v>108</v>
      </c>
      <c r="D8" s="807"/>
      <c r="E8" s="807"/>
      <c r="F8" s="807" t="s">
        <v>109</v>
      </c>
      <c r="G8" s="807"/>
      <c r="H8" s="807"/>
      <c r="I8" s="807" t="s">
        <v>109</v>
      </c>
      <c r="J8" s="807"/>
      <c r="K8" s="807"/>
      <c r="L8" s="807" t="s">
        <v>109</v>
      </c>
      <c r="M8" s="807"/>
      <c r="N8" s="807"/>
      <c r="O8" s="882" t="s">
        <v>109</v>
      </c>
      <c r="P8" s="882"/>
      <c r="Q8" s="882"/>
    </row>
    <row r="9" spans="1:17" s="49" customFormat="1" ht="15" customHeight="1">
      <c r="A9" s="887" t="s">
        <v>21</v>
      </c>
      <c r="B9" s="888"/>
      <c r="C9" s="876" t="s">
        <v>489</v>
      </c>
      <c r="D9" s="877"/>
      <c r="E9" s="878"/>
      <c r="F9" s="886">
        <f>F11+F13+F17+F19+F21+F23+F25+F27+F29+F31</f>
        <v>15496</v>
      </c>
      <c r="G9" s="884"/>
      <c r="H9" s="884"/>
      <c r="I9" s="884">
        <f>I11+I13+I17+I19+I21+I23+I25+I27+I29+I31</f>
        <v>15827</v>
      </c>
      <c r="J9" s="884"/>
      <c r="K9" s="884"/>
      <c r="L9" s="883">
        <f>L11+L13+L17+L19+L21+L23+L25+L27+L29+L31+L15</f>
        <v>16727</v>
      </c>
      <c r="M9" s="883"/>
      <c r="N9" s="884"/>
      <c r="O9" s="885">
        <f>O11+O13+O17+O19+O21+O23+O25+O27+O29+O31+O15</f>
        <v>17592</v>
      </c>
      <c r="P9" s="885"/>
      <c r="Q9" s="885"/>
    </row>
    <row r="10" spans="1:17" s="50" customFormat="1" ht="15" customHeight="1">
      <c r="A10" s="817"/>
      <c r="B10" s="586"/>
      <c r="C10" s="879"/>
      <c r="D10" s="880"/>
      <c r="E10" s="881"/>
      <c r="F10" s="875">
        <f>SUM(F12,F14,F18,F20,F22,F24,F26,F28,F30,F32)</f>
        <v>-100</v>
      </c>
      <c r="G10" s="822"/>
      <c r="H10" s="822"/>
      <c r="I10" s="822">
        <f>SUM(I12,I14,I18,I20,I22,I24,I26,I28,I30,I32)</f>
        <v>-100</v>
      </c>
      <c r="J10" s="822"/>
      <c r="K10" s="822"/>
      <c r="L10" s="864">
        <f>SUM(L12,L14,L18,L20,L22,L24,L26,L28,L30,L32,L16)</f>
        <v>-99.999999999999986</v>
      </c>
      <c r="M10" s="864"/>
      <c r="N10" s="822"/>
      <c r="O10" s="861">
        <f>SUM(O12,O14,O18,O20,O22,O24,O26,O28,O30,O32,O16)</f>
        <v>-100.00000000000001</v>
      </c>
      <c r="P10" s="861"/>
      <c r="Q10" s="861"/>
    </row>
    <row r="11" spans="1:17" s="49" customFormat="1" ht="14.45" customHeight="1">
      <c r="A11" s="817" t="s">
        <v>110</v>
      </c>
      <c r="B11" s="586"/>
      <c r="C11" s="798">
        <v>35200</v>
      </c>
      <c r="D11" s="799"/>
      <c r="E11" s="800"/>
      <c r="F11" s="798">
        <v>739</v>
      </c>
      <c r="G11" s="799"/>
      <c r="H11" s="799"/>
      <c r="I11" s="799">
        <v>816</v>
      </c>
      <c r="J11" s="799"/>
      <c r="K11" s="799"/>
      <c r="L11" s="799">
        <v>882</v>
      </c>
      <c r="M11" s="799"/>
      <c r="N11" s="799"/>
      <c r="O11" s="832">
        <v>964</v>
      </c>
      <c r="P11" s="832"/>
      <c r="Q11" s="847"/>
    </row>
    <row r="12" spans="1:17" s="50" customFormat="1" ht="14.45" customHeight="1">
      <c r="A12" s="817"/>
      <c r="B12" s="586"/>
      <c r="C12" s="798"/>
      <c r="D12" s="799"/>
      <c r="E12" s="800"/>
      <c r="F12" s="875">
        <f>+F11/F9*-100</f>
        <v>-4.7689726381001556</v>
      </c>
      <c r="G12" s="822"/>
      <c r="H12" s="822"/>
      <c r="I12" s="822">
        <f>+I11/I9*-100</f>
        <v>-5.1557465091299681</v>
      </c>
      <c r="J12" s="822"/>
      <c r="K12" s="822"/>
      <c r="L12" s="822">
        <f>+L11/L9*-100</f>
        <v>-5.2729120583487781</v>
      </c>
      <c r="M12" s="822"/>
      <c r="N12" s="822"/>
      <c r="O12" s="860">
        <f>+O11/$O$9*-100</f>
        <v>-5.4797635288767621</v>
      </c>
      <c r="P12" s="860"/>
      <c r="Q12" s="861"/>
    </row>
    <row r="13" spans="1:17" s="49" customFormat="1" ht="14.45" customHeight="1">
      <c r="A13" s="817" t="s">
        <v>111</v>
      </c>
      <c r="B13" s="586"/>
      <c r="C13" s="798">
        <v>35200</v>
      </c>
      <c r="D13" s="799"/>
      <c r="E13" s="800"/>
      <c r="F13" s="798">
        <v>3113</v>
      </c>
      <c r="G13" s="799"/>
      <c r="H13" s="799"/>
      <c r="I13" s="799">
        <v>3160</v>
      </c>
      <c r="J13" s="799"/>
      <c r="K13" s="799"/>
      <c r="L13" s="799">
        <v>3309</v>
      </c>
      <c r="M13" s="799"/>
      <c r="N13" s="799"/>
      <c r="O13" s="832">
        <v>3495</v>
      </c>
      <c r="P13" s="832"/>
      <c r="Q13" s="847"/>
    </row>
    <row r="14" spans="1:17" s="50" customFormat="1" ht="14.45" customHeight="1">
      <c r="A14" s="817"/>
      <c r="B14" s="586"/>
      <c r="C14" s="798"/>
      <c r="D14" s="799"/>
      <c r="E14" s="800"/>
      <c r="F14" s="875">
        <f>+F13/F9*-100</f>
        <v>-20.089055240061953</v>
      </c>
      <c r="G14" s="822"/>
      <c r="H14" s="822"/>
      <c r="I14" s="822">
        <f>+I13/I9*-100</f>
        <v>-19.965881089277818</v>
      </c>
      <c r="J14" s="822"/>
      <c r="K14" s="822"/>
      <c r="L14" s="822">
        <f>+L13/L9*-100</f>
        <v>-19.782387756322116</v>
      </c>
      <c r="M14" s="822"/>
      <c r="N14" s="822"/>
      <c r="O14" s="860">
        <f>+O13/$O$9*-100</f>
        <v>-19.866984993178718</v>
      </c>
      <c r="P14" s="860"/>
      <c r="Q14" s="861"/>
    </row>
    <row r="15" spans="1:17" s="50" customFormat="1" ht="14.45" customHeight="1">
      <c r="A15" s="817" t="s">
        <v>523</v>
      </c>
      <c r="B15" s="586"/>
      <c r="C15" s="798">
        <v>47500</v>
      </c>
      <c r="D15" s="799"/>
      <c r="E15" s="800"/>
      <c r="F15" s="823">
        <v>0</v>
      </c>
      <c r="G15" s="821"/>
      <c r="H15" s="821"/>
      <c r="I15" s="821">
        <v>0</v>
      </c>
      <c r="J15" s="821"/>
      <c r="K15" s="821"/>
      <c r="L15" s="799">
        <v>1076</v>
      </c>
      <c r="M15" s="799"/>
      <c r="N15" s="799"/>
      <c r="O15" s="832">
        <v>1172</v>
      </c>
      <c r="P15" s="832"/>
      <c r="Q15" s="847"/>
    </row>
    <row r="16" spans="1:17" s="50" customFormat="1" ht="14.45" customHeight="1">
      <c r="A16" s="817"/>
      <c r="B16" s="586"/>
      <c r="C16" s="798"/>
      <c r="D16" s="799"/>
      <c r="E16" s="800"/>
      <c r="F16" s="862">
        <f>+F15/F9*-100</f>
        <v>0</v>
      </c>
      <c r="G16" s="863"/>
      <c r="H16" s="863"/>
      <c r="I16" s="863">
        <f>+I15/I9*-100</f>
        <v>0</v>
      </c>
      <c r="J16" s="863"/>
      <c r="K16" s="863"/>
      <c r="L16" s="822">
        <f>+L15/L9*-100</f>
        <v>-6.4327135768517962</v>
      </c>
      <c r="M16" s="822"/>
      <c r="N16" s="822"/>
      <c r="O16" s="860">
        <f>+O15/$O$9*-100</f>
        <v>-6.6621191450659394</v>
      </c>
      <c r="P16" s="860"/>
      <c r="Q16" s="861"/>
    </row>
    <row r="17" spans="1:17" s="49" customFormat="1" ht="14.45" customHeight="1">
      <c r="A17" s="817" t="s">
        <v>112</v>
      </c>
      <c r="B17" s="586"/>
      <c r="C17" s="798">
        <v>52800</v>
      </c>
      <c r="D17" s="799"/>
      <c r="E17" s="800"/>
      <c r="F17" s="823">
        <v>1913</v>
      </c>
      <c r="G17" s="821"/>
      <c r="H17" s="821"/>
      <c r="I17" s="799">
        <v>1986</v>
      </c>
      <c r="J17" s="799"/>
      <c r="K17" s="799"/>
      <c r="L17" s="799">
        <v>1009</v>
      </c>
      <c r="M17" s="799"/>
      <c r="N17" s="799"/>
      <c r="O17" s="832">
        <v>1038</v>
      </c>
      <c r="P17" s="832"/>
      <c r="Q17" s="847"/>
    </row>
    <row r="18" spans="1:17" s="50" customFormat="1" ht="14.45" customHeight="1">
      <c r="A18" s="817"/>
      <c r="B18" s="586"/>
      <c r="C18" s="798"/>
      <c r="D18" s="799"/>
      <c r="E18" s="800"/>
      <c r="F18" s="822">
        <f>+F17/F9*-100</f>
        <v>-12.345121321631389</v>
      </c>
      <c r="G18" s="822"/>
      <c r="H18" s="822"/>
      <c r="I18" s="822">
        <f>+I17/I9*-100</f>
        <v>-12.548177165603084</v>
      </c>
      <c r="J18" s="822"/>
      <c r="K18" s="822"/>
      <c r="L18" s="822">
        <f>+L17/L9*-100</f>
        <v>-6.0321635678842593</v>
      </c>
      <c r="M18" s="822"/>
      <c r="N18" s="822"/>
      <c r="O18" s="860">
        <f>+O17/$O$9*-100</f>
        <v>-5.9004092769440657</v>
      </c>
      <c r="P18" s="860"/>
      <c r="Q18" s="861"/>
    </row>
    <row r="19" spans="1:17" s="49" customFormat="1" ht="14.45" customHeight="1">
      <c r="A19" s="817" t="s">
        <v>113</v>
      </c>
      <c r="B19" s="586"/>
      <c r="C19" s="798">
        <v>63400</v>
      </c>
      <c r="D19" s="799"/>
      <c r="E19" s="800"/>
      <c r="F19" s="823">
        <v>2495</v>
      </c>
      <c r="G19" s="821"/>
      <c r="H19" s="821"/>
      <c r="I19" s="821">
        <v>2425</v>
      </c>
      <c r="J19" s="821"/>
      <c r="K19" s="821"/>
      <c r="L19" s="799">
        <v>2551</v>
      </c>
      <c r="M19" s="799"/>
      <c r="N19" s="799"/>
      <c r="O19" s="832">
        <v>2630</v>
      </c>
      <c r="P19" s="832"/>
      <c r="Q19" s="847"/>
    </row>
    <row r="20" spans="1:17" s="50" customFormat="1" ht="14.45" customHeight="1">
      <c r="A20" s="817"/>
      <c r="B20" s="586"/>
      <c r="C20" s="798"/>
      <c r="D20" s="799"/>
      <c r="E20" s="800"/>
      <c r="F20" s="822">
        <f>+F19/F9*-100</f>
        <v>-16.100929272070211</v>
      </c>
      <c r="G20" s="822"/>
      <c r="H20" s="822"/>
      <c r="I20" s="822">
        <f>+I19/I9*-100</f>
        <v>-15.321918240980603</v>
      </c>
      <c r="J20" s="822"/>
      <c r="K20" s="822"/>
      <c r="L20" s="822">
        <f>+L19/L9*-100</f>
        <v>-15.25079213248042</v>
      </c>
      <c r="M20" s="822"/>
      <c r="N20" s="822"/>
      <c r="O20" s="860">
        <f>+O19/$O$9*-100</f>
        <v>-14.949977262391997</v>
      </c>
      <c r="P20" s="860"/>
      <c r="Q20" s="861"/>
    </row>
    <row r="21" spans="1:17" s="49" customFormat="1" ht="14.45" customHeight="1">
      <c r="A21" s="817" t="s">
        <v>114</v>
      </c>
      <c r="B21" s="586"/>
      <c r="C21" s="798">
        <v>70500</v>
      </c>
      <c r="D21" s="799"/>
      <c r="E21" s="800"/>
      <c r="F21" s="823">
        <v>1726</v>
      </c>
      <c r="G21" s="821"/>
      <c r="H21" s="821"/>
      <c r="I21" s="821">
        <v>1748</v>
      </c>
      <c r="J21" s="821"/>
      <c r="K21" s="821"/>
      <c r="L21" s="799">
        <v>1713</v>
      </c>
      <c r="M21" s="799"/>
      <c r="N21" s="799"/>
      <c r="O21" s="832">
        <v>1751</v>
      </c>
      <c r="P21" s="832"/>
      <c r="Q21" s="847"/>
    </row>
    <row r="22" spans="1:17" s="50" customFormat="1" ht="14.45" customHeight="1">
      <c r="A22" s="817"/>
      <c r="B22" s="586"/>
      <c r="C22" s="798"/>
      <c r="D22" s="799"/>
      <c r="E22" s="800"/>
      <c r="F22" s="822">
        <f>+F21/F9*-100</f>
        <v>-11.138358286009293</v>
      </c>
      <c r="G22" s="822"/>
      <c r="H22" s="822"/>
      <c r="I22" s="822">
        <f>+I21/I9*-100</f>
        <v>-11.044417767106843</v>
      </c>
      <c r="J22" s="822"/>
      <c r="K22" s="822"/>
      <c r="L22" s="822">
        <f>+L21/L9*-100</f>
        <v>-10.240927841214804</v>
      </c>
      <c r="M22" s="822"/>
      <c r="N22" s="822"/>
      <c r="O22" s="860">
        <f>+O21/$O$9*-100</f>
        <v>-9.9533879035925423</v>
      </c>
      <c r="P22" s="860"/>
      <c r="Q22" s="861"/>
    </row>
    <row r="23" spans="1:17" s="49" customFormat="1" ht="14.45" customHeight="1">
      <c r="A23" s="817" t="s">
        <v>115</v>
      </c>
      <c r="B23" s="586"/>
      <c r="C23" s="798">
        <v>84600</v>
      </c>
      <c r="D23" s="799"/>
      <c r="E23" s="800"/>
      <c r="F23" s="823">
        <v>1918</v>
      </c>
      <c r="G23" s="821"/>
      <c r="H23" s="821"/>
      <c r="I23" s="821">
        <v>2007</v>
      </c>
      <c r="J23" s="821"/>
      <c r="K23" s="821"/>
      <c r="L23" s="799">
        <v>2262</v>
      </c>
      <c r="M23" s="799"/>
      <c r="N23" s="799"/>
      <c r="O23" s="832">
        <v>2388</v>
      </c>
      <c r="P23" s="832"/>
      <c r="Q23" s="847"/>
    </row>
    <row r="24" spans="1:17" s="50" customFormat="1" ht="14.45" customHeight="1">
      <c r="A24" s="817"/>
      <c r="B24" s="586"/>
      <c r="C24" s="798"/>
      <c r="D24" s="799"/>
      <c r="E24" s="800"/>
      <c r="F24" s="822">
        <f>+F23/F9*-100</f>
        <v>-12.377387712958182</v>
      </c>
      <c r="G24" s="822"/>
      <c r="H24" s="822"/>
      <c r="I24" s="822">
        <f>+I23/I9*-100</f>
        <v>-12.680861818411577</v>
      </c>
      <c r="J24" s="822"/>
      <c r="K24" s="822"/>
      <c r="L24" s="822">
        <f>+L23/L9*-100</f>
        <v>-13.52304657141149</v>
      </c>
      <c r="M24" s="822"/>
      <c r="N24" s="822"/>
      <c r="O24" s="860">
        <f>+O23/$O$9*-100</f>
        <v>-13.574351978171897</v>
      </c>
      <c r="P24" s="860"/>
      <c r="Q24" s="861"/>
    </row>
    <row r="25" spans="1:17" s="49" customFormat="1" ht="14.45" customHeight="1">
      <c r="A25" s="819" t="s">
        <v>116</v>
      </c>
      <c r="B25" s="819"/>
      <c r="C25" s="798">
        <v>88100</v>
      </c>
      <c r="D25" s="799"/>
      <c r="E25" s="800"/>
      <c r="F25" s="823">
        <v>1591</v>
      </c>
      <c r="G25" s="821"/>
      <c r="H25" s="821"/>
      <c r="I25" s="821">
        <v>1606</v>
      </c>
      <c r="J25" s="821"/>
      <c r="K25" s="821"/>
      <c r="L25" s="799">
        <v>1537</v>
      </c>
      <c r="M25" s="799"/>
      <c r="N25" s="799"/>
      <c r="O25" s="832">
        <v>1693</v>
      </c>
      <c r="P25" s="832"/>
      <c r="Q25" s="847"/>
    </row>
    <row r="26" spans="1:17" s="50" customFormat="1" ht="14.45" customHeight="1">
      <c r="A26" s="825" t="s">
        <v>117</v>
      </c>
      <c r="B26" s="825"/>
      <c r="C26" s="798"/>
      <c r="D26" s="799"/>
      <c r="E26" s="800"/>
      <c r="F26" s="822">
        <f>+F25/F9*-100</f>
        <v>-10.267165720185854</v>
      </c>
      <c r="G26" s="822"/>
      <c r="H26" s="822"/>
      <c r="I26" s="822">
        <f>+I25/I9*-100</f>
        <v>-10.147216781449423</v>
      </c>
      <c r="J26" s="822"/>
      <c r="K26" s="822"/>
      <c r="L26" s="822">
        <f>+L25/L9*-100</f>
        <v>-9.1887367728821658</v>
      </c>
      <c r="M26" s="822"/>
      <c r="N26" s="822"/>
      <c r="O26" s="860">
        <f>+O25/$O$9*-100</f>
        <v>-9.6236925875397912</v>
      </c>
      <c r="P26" s="860"/>
      <c r="Q26" s="861"/>
    </row>
    <row r="27" spans="1:17" s="49" customFormat="1" ht="14.45" customHeight="1">
      <c r="A27" s="819" t="s">
        <v>118</v>
      </c>
      <c r="B27" s="819"/>
      <c r="C27" s="798">
        <v>105700</v>
      </c>
      <c r="D27" s="799"/>
      <c r="E27" s="800"/>
      <c r="F27" s="823">
        <v>1207</v>
      </c>
      <c r="G27" s="821"/>
      <c r="H27" s="821"/>
      <c r="I27" s="821">
        <v>1256</v>
      </c>
      <c r="J27" s="821"/>
      <c r="K27" s="821"/>
      <c r="L27" s="799">
        <v>1505</v>
      </c>
      <c r="M27" s="799"/>
      <c r="N27" s="799"/>
      <c r="O27" s="832">
        <v>1521</v>
      </c>
      <c r="P27" s="832"/>
      <c r="Q27" s="847"/>
    </row>
    <row r="28" spans="1:17" s="50" customFormat="1" ht="14.45" customHeight="1">
      <c r="A28" s="825" t="s">
        <v>119</v>
      </c>
      <c r="B28" s="825"/>
      <c r="C28" s="798"/>
      <c r="D28" s="799"/>
      <c r="E28" s="800"/>
      <c r="F28" s="822">
        <f>+F27/F9*-100</f>
        <v>-7.7891068662880745</v>
      </c>
      <c r="G28" s="822"/>
      <c r="H28" s="822"/>
      <c r="I28" s="822">
        <f>+I27/I9*-100</f>
        <v>-7.9358059013078925</v>
      </c>
      <c r="J28" s="822"/>
      <c r="K28" s="822"/>
      <c r="L28" s="822">
        <f>+L27/L9*-100</f>
        <v>-8.9974293059125969</v>
      </c>
      <c r="M28" s="822"/>
      <c r="N28" s="822"/>
      <c r="O28" s="860">
        <f>+O27/$O$9*-100</f>
        <v>-8.6459754433833567</v>
      </c>
      <c r="P28" s="860"/>
      <c r="Q28" s="861"/>
    </row>
    <row r="29" spans="1:17" s="49" customFormat="1" ht="14.45" customHeight="1">
      <c r="A29" s="817" t="s">
        <v>120</v>
      </c>
      <c r="B29" s="586"/>
      <c r="C29" s="798">
        <v>123300</v>
      </c>
      <c r="D29" s="799"/>
      <c r="E29" s="800"/>
      <c r="F29" s="823">
        <v>323</v>
      </c>
      <c r="G29" s="821"/>
      <c r="H29" s="821"/>
      <c r="I29" s="821">
        <v>338</v>
      </c>
      <c r="J29" s="821"/>
      <c r="K29" s="821"/>
      <c r="L29" s="799">
        <v>453</v>
      </c>
      <c r="M29" s="799"/>
      <c r="N29" s="799"/>
      <c r="O29" s="832">
        <v>498</v>
      </c>
      <c r="P29" s="832"/>
      <c r="Q29" s="847"/>
    </row>
    <row r="30" spans="1:17" s="50" customFormat="1" ht="14.45" customHeight="1">
      <c r="A30" s="817"/>
      <c r="B30" s="586"/>
      <c r="C30" s="798"/>
      <c r="D30" s="799"/>
      <c r="E30" s="800"/>
      <c r="F30" s="822">
        <f>+F29/F9*-100</f>
        <v>-2.0844088797108933</v>
      </c>
      <c r="G30" s="822"/>
      <c r="H30" s="822"/>
      <c r="I30" s="822">
        <f>+I29/I9*-100</f>
        <v>-2.1355910785366778</v>
      </c>
      <c r="J30" s="822"/>
      <c r="K30" s="822"/>
      <c r="L30" s="822">
        <f>+L29/L9*-100</f>
        <v>-2.7081963292879778</v>
      </c>
      <c r="M30" s="822"/>
      <c r="N30" s="822"/>
      <c r="O30" s="860">
        <f>+O29/$O$9*-100</f>
        <v>-2.830832196452933</v>
      </c>
      <c r="P30" s="860"/>
      <c r="Q30" s="861"/>
    </row>
    <row r="31" spans="1:17" s="49" customFormat="1" ht="14.45" customHeight="1">
      <c r="A31" s="817" t="s">
        <v>121</v>
      </c>
      <c r="B31" s="586"/>
      <c r="C31" s="798">
        <v>141000</v>
      </c>
      <c r="D31" s="799"/>
      <c r="E31" s="800"/>
      <c r="F31" s="823">
        <v>471</v>
      </c>
      <c r="G31" s="821"/>
      <c r="H31" s="821"/>
      <c r="I31" s="821">
        <v>485</v>
      </c>
      <c r="J31" s="821"/>
      <c r="K31" s="821"/>
      <c r="L31" s="799">
        <v>430</v>
      </c>
      <c r="M31" s="799"/>
      <c r="N31" s="799"/>
      <c r="O31" s="832">
        <v>442</v>
      </c>
      <c r="P31" s="832"/>
      <c r="Q31" s="847"/>
    </row>
    <row r="32" spans="1:17" s="50" customFormat="1" ht="14.45" customHeight="1" thickBot="1">
      <c r="A32" s="826"/>
      <c r="B32" s="827"/>
      <c r="C32" s="801"/>
      <c r="D32" s="802"/>
      <c r="E32" s="803"/>
      <c r="F32" s="859">
        <f>+F31/F9*-100</f>
        <v>-3.0394940629839962</v>
      </c>
      <c r="G32" s="848"/>
      <c r="H32" s="848"/>
      <c r="I32" s="848">
        <f>+I31/I9*-100</f>
        <v>-3.0643836481961206</v>
      </c>
      <c r="J32" s="848"/>
      <c r="K32" s="848"/>
      <c r="L32" s="853">
        <f>+L31/L9*-100</f>
        <v>-2.5706940874035991</v>
      </c>
      <c r="M32" s="853"/>
      <c r="N32" s="854"/>
      <c r="O32" s="849">
        <f>+O31/$O$9*-100</f>
        <v>-2.5125056844020008</v>
      </c>
      <c r="P32" s="849"/>
      <c r="Q32" s="849"/>
    </row>
    <row r="33" spans="1:17" ht="15" customHeight="1">
      <c r="A33" s="260" t="s">
        <v>694</v>
      </c>
      <c r="F33" s="470"/>
      <c r="G33" s="470"/>
      <c r="H33" s="470"/>
      <c r="L33" s="470"/>
      <c r="M33" s="470"/>
      <c r="Q33" s="469" t="s">
        <v>88</v>
      </c>
    </row>
    <row r="34" spans="1:17" ht="15" customHeight="1">
      <c r="J34" s="260"/>
    </row>
    <row r="35" spans="1:17" ht="15" customHeight="1" thickBot="1">
      <c r="A35" s="51" t="s">
        <v>122</v>
      </c>
      <c r="B35" s="52"/>
      <c r="C35" s="52"/>
      <c r="D35" s="52"/>
      <c r="E35" s="52"/>
      <c r="F35" s="52"/>
      <c r="G35" s="52"/>
      <c r="I35" s="30"/>
      <c r="J35" s="30"/>
      <c r="K35" s="30"/>
      <c r="L35" s="30"/>
      <c r="M35" s="30"/>
      <c r="N35" s="30"/>
      <c r="O35" s="30"/>
      <c r="P35" s="30"/>
      <c r="Q35" s="469" t="s">
        <v>123</v>
      </c>
    </row>
    <row r="36" spans="1:17" ht="15" customHeight="1" thickBot="1">
      <c r="A36" s="597" t="s">
        <v>124</v>
      </c>
      <c r="B36" s="812"/>
      <c r="C36" s="812"/>
      <c r="D36" s="563" t="s">
        <v>581</v>
      </c>
      <c r="E36" s="563"/>
      <c r="F36" s="563"/>
      <c r="G36" s="563"/>
      <c r="H36" s="845" t="s">
        <v>126</v>
      </c>
      <c r="I36" s="845"/>
      <c r="J36" s="845"/>
      <c r="K36" s="845" t="s">
        <v>127</v>
      </c>
      <c r="L36" s="845"/>
      <c r="M36" s="845"/>
      <c r="N36" s="845" t="s">
        <v>128</v>
      </c>
      <c r="O36" s="845"/>
      <c r="P36" s="850" t="s">
        <v>129</v>
      </c>
      <c r="Q36" s="584"/>
    </row>
    <row r="37" spans="1:17" ht="15" customHeight="1">
      <c r="A37" s="813"/>
      <c r="B37" s="814"/>
      <c r="C37" s="814"/>
      <c r="D37" s="855"/>
      <c r="E37" s="855"/>
      <c r="F37" s="856"/>
      <c r="G37" s="856"/>
      <c r="H37" s="846"/>
      <c r="I37" s="846"/>
      <c r="J37" s="846"/>
      <c r="K37" s="846"/>
      <c r="L37" s="846"/>
      <c r="M37" s="846"/>
      <c r="N37" s="846"/>
      <c r="O37" s="846"/>
      <c r="P37" s="851"/>
      <c r="Q37" s="852"/>
    </row>
    <row r="38" spans="1:17" ht="14.45" customHeight="1">
      <c r="A38" s="815">
        <v>22</v>
      </c>
      <c r="B38" s="816"/>
      <c r="C38" s="816"/>
      <c r="D38" s="53"/>
      <c r="E38" s="53"/>
      <c r="F38" s="857" t="s">
        <v>130</v>
      </c>
      <c r="G38" s="858"/>
      <c r="H38" s="811">
        <v>763507800</v>
      </c>
      <c r="I38" s="560"/>
      <c r="J38" s="560"/>
      <c r="K38" s="560">
        <v>763507800</v>
      </c>
      <c r="L38" s="560"/>
      <c r="M38" s="560"/>
      <c r="N38" s="824">
        <f t="shared" ref="N38:N52" si="0">+K38/H38*100</f>
        <v>100</v>
      </c>
      <c r="O38" s="824"/>
      <c r="P38" s="824">
        <f>+K38/K42*100</f>
        <v>89.515072437295245</v>
      </c>
      <c r="Q38" s="833"/>
    </row>
    <row r="39" spans="1:17" ht="14.45" customHeight="1">
      <c r="A39" s="815"/>
      <c r="B39" s="816"/>
      <c r="C39" s="816"/>
      <c r="D39" s="54"/>
      <c r="E39" s="54"/>
      <c r="F39" s="804" t="s">
        <v>131</v>
      </c>
      <c r="G39" s="805"/>
      <c r="H39" s="811">
        <v>113938800</v>
      </c>
      <c r="I39" s="560"/>
      <c r="J39" s="560"/>
      <c r="K39" s="560">
        <v>79729300</v>
      </c>
      <c r="L39" s="560"/>
      <c r="M39" s="560"/>
      <c r="N39" s="824">
        <f t="shared" si="0"/>
        <v>69.975548276794214</v>
      </c>
      <c r="O39" s="824"/>
      <c r="P39" s="824">
        <f>+K39/K42*100</f>
        <v>9.3476112030222129</v>
      </c>
      <c r="Q39" s="833"/>
    </row>
    <row r="40" spans="1:17" ht="14.45" customHeight="1">
      <c r="A40" s="815"/>
      <c r="B40" s="816"/>
      <c r="C40" s="816"/>
      <c r="D40" s="54"/>
      <c r="E40" s="807" t="s">
        <v>132</v>
      </c>
      <c r="F40" s="807"/>
      <c r="G40" s="808"/>
      <c r="H40" s="806">
        <f>SUM(H38:J39)</f>
        <v>877446600</v>
      </c>
      <c r="I40" s="799"/>
      <c r="J40" s="799"/>
      <c r="K40" s="799">
        <f>SUM(K38:M39)</f>
        <v>843237100</v>
      </c>
      <c r="L40" s="799"/>
      <c r="M40" s="799"/>
      <c r="N40" s="824">
        <f t="shared" si="0"/>
        <v>96.101244223865024</v>
      </c>
      <c r="O40" s="824"/>
      <c r="P40" s="824">
        <f>+K40/K42*100</f>
        <v>98.862683640317456</v>
      </c>
      <c r="Q40" s="833"/>
    </row>
    <row r="41" spans="1:17" ht="14.45" customHeight="1">
      <c r="A41" s="815"/>
      <c r="B41" s="816"/>
      <c r="C41" s="816"/>
      <c r="D41" s="54"/>
      <c r="E41" s="809" t="s">
        <v>133</v>
      </c>
      <c r="F41" s="809"/>
      <c r="G41" s="810"/>
      <c r="H41" s="811">
        <v>76597400</v>
      </c>
      <c r="I41" s="560"/>
      <c r="J41" s="560"/>
      <c r="K41" s="799">
        <v>9700600</v>
      </c>
      <c r="L41" s="799"/>
      <c r="M41" s="799"/>
      <c r="N41" s="824">
        <f t="shared" si="0"/>
        <v>12.664398530498424</v>
      </c>
      <c r="O41" s="824"/>
      <c r="P41" s="824">
        <f>+K41/K42*100</f>
        <v>1.137316359682542</v>
      </c>
      <c r="Q41" s="833"/>
    </row>
    <row r="42" spans="1:17" ht="14.45" customHeight="1">
      <c r="A42" s="815"/>
      <c r="B42" s="816"/>
      <c r="C42" s="816"/>
      <c r="D42" s="807" t="s">
        <v>134</v>
      </c>
      <c r="E42" s="807"/>
      <c r="F42" s="807"/>
      <c r="G42" s="808"/>
      <c r="H42" s="806">
        <f>SUM(H40:J41)</f>
        <v>954044000</v>
      </c>
      <c r="I42" s="799"/>
      <c r="J42" s="799"/>
      <c r="K42" s="799">
        <f>SUM(K40:M41)</f>
        <v>852937700</v>
      </c>
      <c r="L42" s="799"/>
      <c r="M42" s="799"/>
      <c r="N42" s="824">
        <f t="shared" si="0"/>
        <v>89.402344126685989</v>
      </c>
      <c r="O42" s="824"/>
      <c r="P42" s="824">
        <f>+K42/K42*100</f>
        <v>100</v>
      </c>
      <c r="Q42" s="833"/>
    </row>
    <row r="43" spans="1:17" ht="14.45" customHeight="1">
      <c r="A43" s="842">
        <v>23</v>
      </c>
      <c r="B43" s="843"/>
      <c r="C43" s="843"/>
      <c r="D43" s="53"/>
      <c r="E43" s="53"/>
      <c r="F43" s="804" t="s">
        <v>130</v>
      </c>
      <c r="G43" s="805"/>
      <c r="H43" s="806">
        <v>771260600</v>
      </c>
      <c r="I43" s="799"/>
      <c r="J43" s="799"/>
      <c r="K43" s="799">
        <v>771260600</v>
      </c>
      <c r="L43" s="799"/>
      <c r="M43" s="799"/>
      <c r="N43" s="824">
        <f t="shared" si="0"/>
        <v>100</v>
      </c>
      <c r="O43" s="824"/>
      <c r="P43" s="824">
        <f>+K43/K47*100</f>
        <v>89.368581555574792</v>
      </c>
      <c r="Q43" s="833"/>
    </row>
    <row r="44" spans="1:17" ht="14.45" customHeight="1">
      <c r="A44" s="842"/>
      <c r="B44" s="843"/>
      <c r="C44" s="843"/>
      <c r="D44" s="54"/>
      <c r="E44" s="54"/>
      <c r="F44" s="804" t="s">
        <v>131</v>
      </c>
      <c r="G44" s="805"/>
      <c r="H44" s="806">
        <v>111123800</v>
      </c>
      <c r="I44" s="799"/>
      <c r="J44" s="799"/>
      <c r="K44" s="799">
        <v>80424800</v>
      </c>
      <c r="L44" s="799"/>
      <c r="M44" s="799"/>
      <c r="N44" s="824">
        <f t="shared" si="0"/>
        <v>72.37405488293237</v>
      </c>
      <c r="O44" s="824"/>
      <c r="P44" s="824">
        <f>+K44/K47*100</f>
        <v>9.3190943474757972</v>
      </c>
      <c r="Q44" s="844"/>
    </row>
    <row r="45" spans="1:17" ht="14.45" customHeight="1">
      <c r="A45" s="842"/>
      <c r="B45" s="843"/>
      <c r="C45" s="843"/>
      <c r="D45" s="54"/>
      <c r="E45" s="807" t="s">
        <v>132</v>
      </c>
      <c r="F45" s="807"/>
      <c r="G45" s="808"/>
      <c r="H45" s="806">
        <f>SUM(H43:J44)</f>
        <v>882384400</v>
      </c>
      <c r="I45" s="799"/>
      <c r="J45" s="799"/>
      <c r="K45" s="799">
        <f>SUM(K43:M44)</f>
        <v>851685400</v>
      </c>
      <c r="L45" s="799"/>
      <c r="M45" s="799"/>
      <c r="N45" s="824">
        <f t="shared" si="0"/>
        <v>96.520904041367913</v>
      </c>
      <c r="O45" s="824"/>
      <c r="P45" s="824">
        <f>+K45/K47*100</f>
        <v>98.687675903050589</v>
      </c>
      <c r="Q45" s="844"/>
    </row>
    <row r="46" spans="1:17" ht="14.45" customHeight="1">
      <c r="A46" s="842"/>
      <c r="B46" s="843"/>
      <c r="C46" s="843"/>
      <c r="D46" s="54"/>
      <c r="E46" s="809" t="s">
        <v>133</v>
      </c>
      <c r="F46" s="809"/>
      <c r="G46" s="810"/>
      <c r="H46" s="806">
        <v>72689500</v>
      </c>
      <c r="I46" s="799"/>
      <c r="J46" s="799"/>
      <c r="K46" s="799">
        <v>11325500</v>
      </c>
      <c r="L46" s="799"/>
      <c r="M46" s="799"/>
      <c r="N46" s="824">
        <f t="shared" si="0"/>
        <v>15.580654702536128</v>
      </c>
      <c r="O46" s="824"/>
      <c r="P46" s="824">
        <f>+K46/K47*100</f>
        <v>1.3123240969494128</v>
      </c>
      <c r="Q46" s="844"/>
    </row>
    <row r="47" spans="1:17" ht="14.45" customHeight="1">
      <c r="A47" s="842"/>
      <c r="B47" s="843"/>
      <c r="C47" s="843"/>
      <c r="D47" s="807" t="s">
        <v>134</v>
      </c>
      <c r="E47" s="807"/>
      <c r="F47" s="807"/>
      <c r="G47" s="808"/>
      <c r="H47" s="806">
        <f>SUM(H45:J46)</f>
        <v>955073900</v>
      </c>
      <c r="I47" s="799"/>
      <c r="J47" s="799"/>
      <c r="K47" s="799">
        <f>SUM(K45:M46)</f>
        <v>863010900</v>
      </c>
      <c r="L47" s="799"/>
      <c r="M47" s="799"/>
      <c r="N47" s="824">
        <f t="shared" si="0"/>
        <v>90.36064120273835</v>
      </c>
      <c r="O47" s="824"/>
      <c r="P47" s="824">
        <f>+K47/K47*100</f>
        <v>100</v>
      </c>
      <c r="Q47" s="844"/>
    </row>
    <row r="48" spans="1:17" ht="14.45" customHeight="1">
      <c r="A48" s="840">
        <v>24</v>
      </c>
      <c r="B48" s="841"/>
      <c r="C48" s="841"/>
      <c r="D48" s="53"/>
      <c r="E48" s="53"/>
      <c r="F48" s="804" t="s">
        <v>130</v>
      </c>
      <c r="G48" s="805"/>
      <c r="H48" s="811">
        <v>945189500</v>
      </c>
      <c r="I48" s="560"/>
      <c r="J48" s="560"/>
      <c r="K48" s="560">
        <v>945189500</v>
      </c>
      <c r="L48" s="560"/>
      <c r="M48" s="560"/>
      <c r="N48" s="824">
        <f>+K48/H48*100</f>
        <v>100</v>
      </c>
      <c r="O48" s="824"/>
      <c r="P48" s="824">
        <f>+K48/K52*100</f>
        <v>87.527749762680671</v>
      </c>
      <c r="Q48" s="833"/>
    </row>
    <row r="49" spans="1:17" ht="14.45" customHeight="1">
      <c r="A49" s="840"/>
      <c r="B49" s="841"/>
      <c r="C49" s="841"/>
      <c r="D49" s="54"/>
      <c r="E49" s="54"/>
      <c r="F49" s="804" t="s">
        <v>131</v>
      </c>
      <c r="G49" s="805"/>
      <c r="H49" s="811">
        <v>162386300</v>
      </c>
      <c r="I49" s="560"/>
      <c r="J49" s="560"/>
      <c r="K49" s="560">
        <v>123121000</v>
      </c>
      <c r="L49" s="560"/>
      <c r="M49" s="560"/>
      <c r="N49" s="824">
        <f t="shared" si="0"/>
        <v>75.819819775436727</v>
      </c>
      <c r="O49" s="824"/>
      <c r="P49" s="824">
        <f>+K49/K52*100</f>
        <v>11.401421702770721</v>
      </c>
      <c r="Q49" s="833"/>
    </row>
    <row r="50" spans="1:17" ht="14.45" customHeight="1">
      <c r="A50" s="840"/>
      <c r="B50" s="841"/>
      <c r="C50" s="841"/>
      <c r="D50" s="54"/>
      <c r="E50" s="807" t="s">
        <v>132</v>
      </c>
      <c r="F50" s="807"/>
      <c r="G50" s="808"/>
      <c r="H50" s="806">
        <f>SUM(H48:H49)</f>
        <v>1107575800</v>
      </c>
      <c r="I50" s="799"/>
      <c r="J50" s="799"/>
      <c r="K50" s="799">
        <f>SUM(K48:M49)</f>
        <v>1068310500</v>
      </c>
      <c r="L50" s="799"/>
      <c r="M50" s="799"/>
      <c r="N50" s="824">
        <f t="shared" si="0"/>
        <v>96.454843090648964</v>
      </c>
      <c r="O50" s="824"/>
      <c r="P50" s="824">
        <f>+K50/K52*100</f>
        <v>98.92917146545139</v>
      </c>
      <c r="Q50" s="833"/>
    </row>
    <row r="51" spans="1:17" ht="14.45" customHeight="1">
      <c r="A51" s="840"/>
      <c r="B51" s="841"/>
      <c r="C51" s="841"/>
      <c r="D51" s="54"/>
      <c r="E51" s="809" t="s">
        <v>133</v>
      </c>
      <c r="F51" s="809"/>
      <c r="G51" s="810"/>
      <c r="H51" s="811">
        <v>66851600</v>
      </c>
      <c r="I51" s="560"/>
      <c r="J51" s="560"/>
      <c r="K51" s="560">
        <v>11563600</v>
      </c>
      <c r="L51" s="560"/>
      <c r="M51" s="560"/>
      <c r="N51" s="824">
        <f t="shared" si="0"/>
        <v>17.297416965338151</v>
      </c>
      <c r="O51" s="824"/>
      <c r="P51" s="824">
        <f>+K51/K52*100</f>
        <v>1.0708285345486108</v>
      </c>
      <c r="Q51" s="833"/>
    </row>
    <row r="52" spans="1:17" ht="14.45" customHeight="1">
      <c r="A52" s="840"/>
      <c r="B52" s="841"/>
      <c r="C52" s="841"/>
      <c r="D52" s="807" t="s">
        <v>134</v>
      </c>
      <c r="E52" s="807"/>
      <c r="F52" s="807"/>
      <c r="G52" s="808"/>
      <c r="H52" s="806">
        <f>SUM(H50:H51)</f>
        <v>1174427400</v>
      </c>
      <c r="I52" s="799"/>
      <c r="J52" s="799"/>
      <c r="K52" s="799">
        <f>SUM(K50:K51)</f>
        <v>1079874100</v>
      </c>
      <c r="L52" s="799"/>
      <c r="M52" s="799"/>
      <c r="N52" s="824">
        <f t="shared" si="0"/>
        <v>91.948987225604583</v>
      </c>
      <c r="O52" s="824"/>
      <c r="P52" s="824">
        <f>+K52/K52*100</f>
        <v>100</v>
      </c>
      <c r="Q52" s="833"/>
    </row>
    <row r="53" spans="1:17" ht="14.45" customHeight="1" thickBot="1">
      <c r="A53" s="834">
        <v>25</v>
      </c>
      <c r="B53" s="835"/>
      <c r="C53" s="835"/>
      <c r="D53" s="53"/>
      <c r="E53" s="53"/>
      <c r="F53" s="804" t="s">
        <v>130</v>
      </c>
      <c r="G53" s="805"/>
      <c r="H53" s="820">
        <v>989841700</v>
      </c>
      <c r="I53" s="820"/>
      <c r="J53" s="820"/>
      <c r="K53" s="820">
        <v>989841700</v>
      </c>
      <c r="L53" s="820"/>
      <c r="M53" s="820"/>
      <c r="N53" s="830">
        <f t="shared" ref="N53:N57" si="1">+K53/H53*100</f>
        <v>100</v>
      </c>
      <c r="O53" s="830"/>
      <c r="P53" s="830">
        <f>+K53/$K$57*100</f>
        <v>86.630018933874283</v>
      </c>
      <c r="Q53" s="831"/>
    </row>
    <row r="54" spans="1:17" ht="14.45" customHeight="1" thickBot="1">
      <c r="A54" s="834"/>
      <c r="B54" s="835"/>
      <c r="C54" s="835"/>
      <c r="D54" s="54"/>
      <c r="E54" s="54"/>
      <c r="F54" s="804" t="s">
        <v>131</v>
      </c>
      <c r="G54" s="805"/>
      <c r="H54" s="820">
        <v>180029100</v>
      </c>
      <c r="I54" s="820"/>
      <c r="J54" s="820"/>
      <c r="K54" s="820">
        <v>140718300</v>
      </c>
      <c r="L54" s="820"/>
      <c r="M54" s="820"/>
      <c r="N54" s="830">
        <f t="shared" si="1"/>
        <v>78.164196788185919</v>
      </c>
      <c r="O54" s="830"/>
      <c r="P54" s="830">
        <f>+K54/$K$57*100</f>
        <v>12.315533881167665</v>
      </c>
      <c r="Q54" s="831"/>
    </row>
    <row r="55" spans="1:17" ht="14.45" customHeight="1" thickBot="1">
      <c r="A55" s="834"/>
      <c r="B55" s="835"/>
      <c r="C55" s="835"/>
      <c r="D55" s="54"/>
      <c r="E55" s="807" t="s">
        <v>132</v>
      </c>
      <c r="F55" s="807"/>
      <c r="G55" s="808"/>
      <c r="H55" s="832">
        <f>SUM(H53:H54)</f>
        <v>1169870800</v>
      </c>
      <c r="I55" s="832"/>
      <c r="J55" s="832"/>
      <c r="K55" s="832">
        <f>SUM(K53:M54)</f>
        <v>1130560000</v>
      </c>
      <c r="L55" s="832"/>
      <c r="M55" s="832"/>
      <c r="N55" s="830">
        <f t="shared" si="1"/>
        <v>96.639731498555221</v>
      </c>
      <c r="O55" s="830"/>
      <c r="P55" s="830">
        <f>+K55/$K$57*100</f>
        <v>98.945552815041935</v>
      </c>
      <c r="Q55" s="831"/>
    </row>
    <row r="56" spans="1:17" ht="14.45" customHeight="1" thickBot="1">
      <c r="A56" s="834"/>
      <c r="B56" s="835"/>
      <c r="C56" s="835"/>
      <c r="D56" s="54"/>
      <c r="E56" s="809" t="s">
        <v>133</v>
      </c>
      <c r="F56" s="809"/>
      <c r="G56" s="810"/>
      <c r="H56" s="820">
        <v>75197400</v>
      </c>
      <c r="I56" s="820"/>
      <c r="J56" s="820"/>
      <c r="K56" s="820">
        <v>12048200</v>
      </c>
      <c r="L56" s="820"/>
      <c r="M56" s="820"/>
      <c r="N56" s="830">
        <f t="shared" si="1"/>
        <v>16.022096508655885</v>
      </c>
      <c r="O56" s="830"/>
      <c r="P56" s="830">
        <f t="shared" ref="P56" si="2">+K56/$K$57*100</f>
        <v>1.0544471849580634</v>
      </c>
      <c r="Q56" s="831"/>
    </row>
    <row r="57" spans="1:17" ht="14.45" customHeight="1" thickBot="1">
      <c r="A57" s="836"/>
      <c r="B57" s="837"/>
      <c r="C57" s="837"/>
      <c r="D57" s="838" t="s">
        <v>134</v>
      </c>
      <c r="E57" s="838"/>
      <c r="F57" s="838"/>
      <c r="G57" s="839"/>
      <c r="H57" s="818">
        <f>SUM(H55:H56)</f>
        <v>1245068200</v>
      </c>
      <c r="I57" s="818"/>
      <c r="J57" s="818"/>
      <c r="K57" s="818">
        <f>SUM(K55:K56)</f>
        <v>1142608200</v>
      </c>
      <c r="L57" s="818"/>
      <c r="M57" s="818"/>
      <c r="N57" s="828">
        <f t="shared" si="1"/>
        <v>91.770731916532768</v>
      </c>
      <c r="O57" s="828"/>
      <c r="P57" s="828">
        <f>+K57/$K$57*100</f>
        <v>100</v>
      </c>
      <c r="Q57" s="829"/>
    </row>
    <row r="58" spans="1:17" ht="16.5" customHeight="1">
      <c r="A58" s="30"/>
      <c r="B58" s="30"/>
      <c r="C58" s="30"/>
      <c r="D58" s="30"/>
      <c r="E58" s="30"/>
      <c r="F58" s="30"/>
      <c r="G58" s="30"/>
      <c r="H58" s="30"/>
      <c r="I58" s="30"/>
      <c r="J58" s="30"/>
      <c r="K58" s="30"/>
      <c r="L58" s="30"/>
      <c r="M58" s="30"/>
      <c r="N58" s="30"/>
      <c r="O58" s="30"/>
      <c r="P58" s="30"/>
      <c r="Q58" s="469" t="s">
        <v>88</v>
      </c>
    </row>
    <row r="59" spans="1:17" ht="17.100000000000001" customHeight="1">
      <c r="A59" s="55"/>
      <c r="B59" s="55"/>
      <c r="C59" s="55"/>
      <c r="D59" s="55"/>
      <c r="E59" s="55"/>
      <c r="F59" s="55"/>
      <c r="G59" s="55"/>
      <c r="H59" s="55"/>
      <c r="I59" s="55"/>
      <c r="J59" s="55"/>
      <c r="K59" s="55"/>
      <c r="L59" s="55"/>
      <c r="M59" s="55"/>
      <c r="N59" s="55"/>
      <c r="O59" s="55"/>
      <c r="P59" s="55"/>
      <c r="Q59" s="56"/>
    </row>
    <row r="60" spans="1:17" ht="17.100000000000001" customHeight="1">
      <c r="A60" s="55"/>
      <c r="B60" s="55"/>
      <c r="C60" s="55"/>
      <c r="D60" s="55"/>
      <c r="E60" s="55"/>
      <c r="F60" s="55"/>
      <c r="G60" s="55"/>
      <c r="H60" s="55"/>
      <c r="I60" s="55"/>
      <c r="J60" s="55"/>
      <c r="K60" s="55"/>
      <c r="L60" s="55"/>
      <c r="M60" s="55"/>
      <c r="N60" s="55"/>
      <c r="O60" s="55"/>
      <c r="P60" s="55"/>
      <c r="Q60" s="55"/>
    </row>
    <row r="61" spans="1:17" ht="17.100000000000001" customHeight="1">
      <c r="A61" s="55"/>
      <c r="B61" s="55"/>
      <c r="C61" s="55"/>
      <c r="D61" s="55"/>
      <c r="E61" s="55"/>
      <c r="F61" s="55"/>
      <c r="G61" s="55"/>
      <c r="H61" s="55"/>
      <c r="I61" s="55"/>
      <c r="J61" s="55"/>
      <c r="K61" s="55"/>
      <c r="L61" s="55"/>
      <c r="M61" s="55"/>
      <c r="N61" s="55"/>
      <c r="O61" s="55"/>
      <c r="P61" s="55"/>
      <c r="Q61" s="55"/>
    </row>
  </sheetData>
  <sheetProtection selectLockedCells="1" selectUnlockedCells="1"/>
  <mergeCells count="248">
    <mergeCell ref="A11:B12"/>
    <mergeCell ref="C13:E14"/>
    <mergeCell ref="C11:E12"/>
    <mergeCell ref="F14:H14"/>
    <mergeCell ref="C9:E10"/>
    <mergeCell ref="F11:H11"/>
    <mergeCell ref="F10:H10"/>
    <mergeCell ref="A13:B14"/>
    <mergeCell ref="O8:Q8"/>
    <mergeCell ref="L9:N9"/>
    <mergeCell ref="O9:Q9"/>
    <mergeCell ref="L8:N8"/>
    <mergeCell ref="I8:K8"/>
    <mergeCell ref="F13:H13"/>
    <mergeCell ref="I13:K13"/>
    <mergeCell ref="F9:H9"/>
    <mergeCell ref="I9:K9"/>
    <mergeCell ref="A9:B10"/>
    <mergeCell ref="I12:K12"/>
    <mergeCell ref="F12:H12"/>
    <mergeCell ref="A6:B8"/>
    <mergeCell ref="C6:E6"/>
    <mergeCell ref="F6:H6"/>
    <mergeCell ref="C8:E8"/>
    <mergeCell ref="F8:H8"/>
    <mergeCell ref="O6:Q6"/>
    <mergeCell ref="C7:E7"/>
    <mergeCell ref="F7:H7"/>
    <mergeCell ref="I7:K7"/>
    <mergeCell ref="L7:N7"/>
    <mergeCell ref="O7:Q7"/>
    <mergeCell ref="L6:N6"/>
    <mergeCell ref="I6:K6"/>
    <mergeCell ref="O12:Q12"/>
    <mergeCell ref="I10:K10"/>
    <mergeCell ref="L10:N10"/>
    <mergeCell ref="O11:Q11"/>
    <mergeCell ref="O10:Q10"/>
    <mergeCell ref="L11:N11"/>
    <mergeCell ref="L12:N12"/>
    <mergeCell ref="I11:K11"/>
    <mergeCell ref="O13:Q13"/>
    <mergeCell ref="L13:N13"/>
    <mergeCell ref="L14:N14"/>
    <mergeCell ref="F19:H19"/>
    <mergeCell ref="F18:H18"/>
    <mergeCell ref="I18:K18"/>
    <mergeCell ref="I19:K19"/>
    <mergeCell ref="F17:H17"/>
    <mergeCell ref="I17:K17"/>
    <mergeCell ref="O14:Q14"/>
    <mergeCell ref="O15:Q15"/>
    <mergeCell ref="F16:H16"/>
    <mergeCell ref="I16:K16"/>
    <mergeCell ref="I14:K14"/>
    <mergeCell ref="I15:K15"/>
    <mergeCell ref="F15:H15"/>
    <mergeCell ref="L15:N15"/>
    <mergeCell ref="O16:Q16"/>
    <mergeCell ref="O17:Q17"/>
    <mergeCell ref="L16:N16"/>
    <mergeCell ref="L17:N17"/>
    <mergeCell ref="O25:Q25"/>
    <mergeCell ref="O26:Q26"/>
    <mergeCell ref="O29:Q29"/>
    <mergeCell ref="O20:Q20"/>
    <mergeCell ref="O24:Q24"/>
    <mergeCell ref="O23:Q23"/>
    <mergeCell ref="O21:Q21"/>
    <mergeCell ref="L18:N18"/>
    <mergeCell ref="L19:N19"/>
    <mergeCell ref="O19:Q19"/>
    <mergeCell ref="O18:Q18"/>
    <mergeCell ref="L21:N21"/>
    <mergeCell ref="L22:N22"/>
    <mergeCell ref="O22:Q22"/>
    <mergeCell ref="N39:O39"/>
    <mergeCell ref="K42:M42"/>
    <mergeCell ref="L29:N29"/>
    <mergeCell ref="L23:N23"/>
    <mergeCell ref="L24:N24"/>
    <mergeCell ref="L20:N20"/>
    <mergeCell ref="I20:K20"/>
    <mergeCell ref="F31:H31"/>
    <mergeCell ref="I22:K22"/>
    <mergeCell ref="L30:N30"/>
    <mergeCell ref="F20:H20"/>
    <mergeCell ref="F24:H24"/>
    <mergeCell ref="F32:H32"/>
    <mergeCell ref="I31:K31"/>
    <mergeCell ref="F39:G39"/>
    <mergeCell ref="I21:K21"/>
    <mergeCell ref="I23:K23"/>
    <mergeCell ref="F23:H23"/>
    <mergeCell ref="I24:K24"/>
    <mergeCell ref="F21:H21"/>
    <mergeCell ref="K39:M39"/>
    <mergeCell ref="L31:N31"/>
    <mergeCell ref="O30:Q30"/>
    <mergeCell ref="O28:Q28"/>
    <mergeCell ref="N42:O42"/>
    <mergeCell ref="F22:H22"/>
    <mergeCell ref="F28:H28"/>
    <mergeCell ref="P39:Q39"/>
    <mergeCell ref="L27:N27"/>
    <mergeCell ref="O27:Q27"/>
    <mergeCell ref="F25:H25"/>
    <mergeCell ref="N38:O38"/>
    <mergeCell ref="I32:K32"/>
    <mergeCell ref="O32:Q32"/>
    <mergeCell ref="O31:Q31"/>
    <mergeCell ref="P36:Q37"/>
    <mergeCell ref="F30:H30"/>
    <mergeCell ref="L26:N26"/>
    <mergeCell ref="I28:K28"/>
    <mergeCell ref="I27:K27"/>
    <mergeCell ref="F29:H29"/>
    <mergeCell ref="I29:K29"/>
    <mergeCell ref="L32:N32"/>
    <mergeCell ref="N36:O37"/>
    <mergeCell ref="D36:G37"/>
    <mergeCell ref="H39:J39"/>
    <mergeCell ref="K36:M37"/>
    <mergeCell ref="F38:G38"/>
    <mergeCell ref="P49:Q49"/>
    <mergeCell ref="N49:O49"/>
    <mergeCell ref="K49:M49"/>
    <mergeCell ref="P50:Q50"/>
    <mergeCell ref="P46:Q46"/>
    <mergeCell ref="P48:Q48"/>
    <mergeCell ref="P47:Q47"/>
    <mergeCell ref="L25:N25"/>
    <mergeCell ref="P40:Q40"/>
    <mergeCell ref="K40:M40"/>
    <mergeCell ref="N40:O40"/>
    <mergeCell ref="P38:Q38"/>
    <mergeCell ref="I30:K30"/>
    <mergeCell ref="K38:M38"/>
    <mergeCell ref="H36:J37"/>
    <mergeCell ref="P41:Q41"/>
    <mergeCell ref="N41:O41"/>
    <mergeCell ref="N43:O43"/>
    <mergeCell ref="K45:M45"/>
    <mergeCell ref="P44:Q44"/>
    <mergeCell ref="N45:O45"/>
    <mergeCell ref="P42:Q42"/>
    <mergeCell ref="N44:O44"/>
    <mergeCell ref="P45:Q45"/>
    <mergeCell ref="K47:M47"/>
    <mergeCell ref="P51:Q51"/>
    <mergeCell ref="P52:Q52"/>
    <mergeCell ref="K52:M52"/>
    <mergeCell ref="N47:O47"/>
    <mergeCell ref="A53:C57"/>
    <mergeCell ref="F53:G53"/>
    <mergeCell ref="H53:J53"/>
    <mergeCell ref="E55:G55"/>
    <mergeCell ref="H55:J55"/>
    <mergeCell ref="E56:G56"/>
    <mergeCell ref="F54:G54"/>
    <mergeCell ref="D57:G57"/>
    <mergeCell ref="H57:J57"/>
    <mergeCell ref="A48:C52"/>
    <mergeCell ref="A43:C47"/>
    <mergeCell ref="P43:Q43"/>
    <mergeCell ref="P56:Q56"/>
    <mergeCell ref="P53:Q53"/>
    <mergeCell ref="N56:O56"/>
    <mergeCell ref="N51:O51"/>
    <mergeCell ref="F49:G49"/>
    <mergeCell ref="K46:M46"/>
    <mergeCell ref="K53:M53"/>
    <mergeCell ref="E51:G51"/>
    <mergeCell ref="H51:J51"/>
    <mergeCell ref="D52:G52"/>
    <mergeCell ref="H52:J52"/>
    <mergeCell ref="P57:Q57"/>
    <mergeCell ref="P54:Q54"/>
    <mergeCell ref="H56:J56"/>
    <mergeCell ref="N55:O55"/>
    <mergeCell ref="P55:Q55"/>
    <mergeCell ref="K55:M55"/>
    <mergeCell ref="N52:O52"/>
    <mergeCell ref="K51:M51"/>
    <mergeCell ref="N53:O53"/>
    <mergeCell ref="N57:O57"/>
    <mergeCell ref="H54:J54"/>
    <mergeCell ref="N54:O54"/>
    <mergeCell ref="K54:M54"/>
    <mergeCell ref="A23:B24"/>
    <mergeCell ref="E46:G46"/>
    <mergeCell ref="H46:J46"/>
    <mergeCell ref="A28:B28"/>
    <mergeCell ref="A27:B27"/>
    <mergeCell ref="H50:J50"/>
    <mergeCell ref="H48:J48"/>
    <mergeCell ref="H49:J49"/>
    <mergeCell ref="N48:O48"/>
    <mergeCell ref="K48:M48"/>
    <mergeCell ref="K43:M43"/>
    <mergeCell ref="K50:M50"/>
    <mergeCell ref="K44:M44"/>
    <mergeCell ref="N46:O46"/>
    <mergeCell ref="H44:J44"/>
    <mergeCell ref="A31:B32"/>
    <mergeCell ref="A29:B30"/>
    <mergeCell ref="C29:E30"/>
    <mergeCell ref="C25:E26"/>
    <mergeCell ref="C27:E28"/>
    <mergeCell ref="H42:J42"/>
    <mergeCell ref="C23:E24"/>
    <mergeCell ref="A26:B26"/>
    <mergeCell ref="E40:G40"/>
    <mergeCell ref="A15:B16"/>
    <mergeCell ref="C15:E16"/>
    <mergeCell ref="A19:B20"/>
    <mergeCell ref="A17:B18"/>
    <mergeCell ref="C17:E18"/>
    <mergeCell ref="A21:B22"/>
    <mergeCell ref="C21:E22"/>
    <mergeCell ref="C19:E20"/>
    <mergeCell ref="K57:M57"/>
    <mergeCell ref="H47:J47"/>
    <mergeCell ref="D47:G47"/>
    <mergeCell ref="F44:G44"/>
    <mergeCell ref="A25:B25"/>
    <mergeCell ref="D42:G42"/>
    <mergeCell ref="K56:M56"/>
    <mergeCell ref="I25:K25"/>
    <mergeCell ref="L28:N28"/>
    <mergeCell ref="F27:H27"/>
    <mergeCell ref="F26:H26"/>
    <mergeCell ref="I26:K26"/>
    <mergeCell ref="K41:M41"/>
    <mergeCell ref="F48:G48"/>
    <mergeCell ref="N50:O50"/>
    <mergeCell ref="E50:G50"/>
    <mergeCell ref="C31:E32"/>
    <mergeCell ref="F43:G43"/>
    <mergeCell ref="H43:J43"/>
    <mergeCell ref="E45:G45"/>
    <mergeCell ref="H45:J45"/>
    <mergeCell ref="H40:J40"/>
    <mergeCell ref="E41:G41"/>
    <mergeCell ref="H41:J41"/>
    <mergeCell ref="A36:C37"/>
    <mergeCell ref="A38:C42"/>
    <mergeCell ref="H38:J38"/>
  </mergeCells>
  <phoneticPr fontId="22"/>
  <printOptions horizontalCentered="1"/>
  <pageMargins left="0.59055118110236227" right="0.59055118110236227" top="0.59055118110236227" bottom="0.59055118110236227" header="0.39370078740157483" footer="0.39370078740157483"/>
  <pageSetup paperSize="9" scale="96" firstPageNumber="116" orientation="portrait" useFirstPageNumber="1" verticalDpi="300" r:id="rId1"/>
  <headerFooter scaleWithDoc="0" alignWithMargins="0">
    <oddHeader>&amp;L社会・福祉</oddHeader>
    <oddFooter>&amp;C&amp;11&amp;A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65"/>
  <sheetViews>
    <sheetView view="pageBreakPreview" zoomScaleNormal="100" zoomScaleSheetLayoutView="100" workbookViewId="0">
      <selection activeCell="A33" sqref="A33:B33"/>
    </sheetView>
  </sheetViews>
  <sheetFormatPr defaultRowHeight="14.1" customHeight="1"/>
  <cols>
    <col min="1" max="1" width="3.28515625" style="7" customWidth="1"/>
    <col min="2" max="2" width="34.85546875" style="7" customWidth="1"/>
    <col min="3" max="6" width="15.7109375" style="7" customWidth="1"/>
    <col min="7" max="16384" width="9.140625" style="7"/>
  </cols>
  <sheetData>
    <row r="1" spans="1:6" ht="5.0999999999999996" customHeight="1">
      <c r="F1" s="226"/>
    </row>
    <row r="2" spans="1:6" ht="12.75" customHeight="1" thickBot="1">
      <c r="A2" s="566" t="s">
        <v>529</v>
      </c>
      <c r="B2" s="566"/>
      <c r="C2" s="51"/>
      <c r="D2" s="51"/>
      <c r="E2" s="51"/>
      <c r="F2" s="210" t="s">
        <v>135</v>
      </c>
    </row>
    <row r="3" spans="1:6" s="51" customFormat="1" ht="11.25" customHeight="1">
      <c r="A3" s="894" t="s">
        <v>582</v>
      </c>
      <c r="B3" s="895"/>
      <c r="C3" s="898" t="s">
        <v>583</v>
      </c>
      <c r="D3" s="898"/>
      <c r="E3" s="899" t="s">
        <v>637</v>
      </c>
      <c r="F3" s="900"/>
    </row>
    <row r="4" spans="1:6" s="51" customFormat="1" ht="11.25" customHeight="1">
      <c r="A4" s="896"/>
      <c r="B4" s="897"/>
      <c r="C4" s="186">
        <v>24</v>
      </c>
      <c r="D4" s="473">
        <v>25</v>
      </c>
      <c r="E4" s="187" t="s">
        <v>136</v>
      </c>
      <c r="F4" s="188" t="s">
        <v>137</v>
      </c>
    </row>
    <row r="5" spans="1:6" s="51" customFormat="1" ht="15" customHeight="1">
      <c r="A5" s="892" t="s">
        <v>584</v>
      </c>
      <c r="B5" s="893"/>
      <c r="C5" s="461">
        <f>SUM(C6:C19)</f>
        <v>2260176</v>
      </c>
      <c r="D5" s="460">
        <f>SUM(D6:D19)</f>
        <v>2536320</v>
      </c>
      <c r="E5" s="460">
        <f>SUM(E6:E19)</f>
        <v>626528</v>
      </c>
      <c r="F5" s="474">
        <f>SUM(F6:F19)</f>
        <v>35952</v>
      </c>
    </row>
    <row r="6" spans="1:6" s="51" customFormat="1" ht="11.25" customHeight="1">
      <c r="A6" s="467"/>
      <c r="B6" s="468" t="s">
        <v>138</v>
      </c>
      <c r="C6" s="461">
        <v>175486</v>
      </c>
      <c r="D6" s="459">
        <v>174960</v>
      </c>
      <c r="E6" s="459">
        <v>45536</v>
      </c>
      <c r="F6" s="475">
        <v>3189</v>
      </c>
    </row>
    <row r="7" spans="1:6" s="51" customFormat="1" ht="11.25" customHeight="1">
      <c r="A7" s="467"/>
      <c r="B7" s="468" t="s">
        <v>139</v>
      </c>
      <c r="C7" s="461">
        <v>14907</v>
      </c>
      <c r="D7" s="459">
        <v>15394</v>
      </c>
      <c r="E7" s="459">
        <v>1348</v>
      </c>
      <c r="F7" s="475">
        <v>237</v>
      </c>
    </row>
    <row r="8" spans="1:6" s="51" customFormat="1" ht="11.25" customHeight="1">
      <c r="A8" s="467"/>
      <c r="B8" s="468" t="s">
        <v>140</v>
      </c>
      <c r="C8" s="461">
        <v>41634</v>
      </c>
      <c r="D8" s="459">
        <v>38750</v>
      </c>
      <c r="E8" s="459">
        <v>5252</v>
      </c>
      <c r="F8" s="475">
        <v>995</v>
      </c>
    </row>
    <row r="9" spans="1:6" s="51" customFormat="1" ht="11.25" customHeight="1">
      <c r="A9" s="467"/>
      <c r="B9" s="468" t="s">
        <v>141</v>
      </c>
      <c r="C9" s="461">
        <v>21298</v>
      </c>
      <c r="D9" s="459">
        <v>22045</v>
      </c>
      <c r="E9" s="459">
        <v>3398</v>
      </c>
      <c r="F9" s="475">
        <v>563</v>
      </c>
    </row>
    <row r="10" spans="1:6" s="51" customFormat="1" ht="11.25" customHeight="1">
      <c r="A10" s="467"/>
      <c r="B10" s="468" t="s">
        <v>142</v>
      </c>
      <c r="C10" s="461">
        <v>1289312</v>
      </c>
      <c r="D10" s="459">
        <v>1554252</v>
      </c>
      <c r="E10" s="459">
        <v>206494</v>
      </c>
      <c r="F10" s="475">
        <v>12689</v>
      </c>
    </row>
    <row r="11" spans="1:6" s="51" customFormat="1" ht="11.25" customHeight="1">
      <c r="A11" s="467"/>
      <c r="B11" s="468" t="s">
        <v>143</v>
      </c>
      <c r="C11" s="461">
        <v>390875</v>
      </c>
      <c r="D11" s="459">
        <v>392853</v>
      </c>
      <c r="E11" s="459">
        <v>43907</v>
      </c>
      <c r="F11" s="475">
        <v>3684</v>
      </c>
    </row>
    <row r="12" spans="1:6" s="51" customFormat="1" ht="11.25" customHeight="1">
      <c r="A12" s="467"/>
      <c r="B12" s="468" t="s">
        <v>144</v>
      </c>
      <c r="C12" s="461">
        <v>115004</v>
      </c>
      <c r="D12" s="459">
        <v>119396</v>
      </c>
      <c r="E12" s="459">
        <v>288901</v>
      </c>
      <c r="F12" s="475">
        <v>10005</v>
      </c>
    </row>
    <row r="13" spans="1:6" s="51" customFormat="1" ht="11.25" customHeight="1">
      <c r="A13" s="467"/>
      <c r="B13" s="468" t="s">
        <v>145</v>
      </c>
      <c r="C13" s="461">
        <v>68535</v>
      </c>
      <c r="D13" s="459">
        <v>69856</v>
      </c>
      <c r="E13" s="459">
        <v>7907</v>
      </c>
      <c r="F13" s="475">
        <v>957</v>
      </c>
    </row>
    <row r="14" spans="1:6" s="51" customFormat="1" ht="11.25" customHeight="1">
      <c r="A14" s="467"/>
      <c r="B14" s="468" t="s">
        <v>146</v>
      </c>
      <c r="C14" s="461">
        <v>23086</v>
      </c>
      <c r="D14" s="459">
        <v>24033</v>
      </c>
      <c r="E14" s="459">
        <v>2256</v>
      </c>
      <c r="F14" s="475">
        <v>295</v>
      </c>
    </row>
    <row r="15" spans="1:6" s="51" customFormat="1" ht="11.25" customHeight="1">
      <c r="A15" s="467"/>
      <c r="B15" s="468" t="s">
        <v>147</v>
      </c>
      <c r="C15" s="461">
        <v>1309</v>
      </c>
      <c r="D15" s="459">
        <v>1071</v>
      </c>
      <c r="E15" s="459">
        <v>136</v>
      </c>
      <c r="F15" s="475">
        <v>16</v>
      </c>
    </row>
    <row r="16" spans="1:6" s="51" customFormat="1" ht="11.25" customHeight="1">
      <c r="A16" s="467"/>
      <c r="B16" s="468" t="s">
        <v>148</v>
      </c>
      <c r="C16" s="461">
        <v>13597</v>
      </c>
      <c r="D16" s="459">
        <v>13790</v>
      </c>
      <c r="E16" s="459">
        <v>5210</v>
      </c>
      <c r="F16" s="475">
        <v>2754</v>
      </c>
    </row>
    <row r="17" spans="1:6" s="51" customFormat="1" ht="11.25" customHeight="1">
      <c r="A17" s="467"/>
      <c r="B17" s="468" t="s">
        <v>149</v>
      </c>
      <c r="C17" s="461">
        <v>105024</v>
      </c>
      <c r="D17" s="459">
        <v>109822</v>
      </c>
      <c r="E17" s="459">
        <v>16183</v>
      </c>
      <c r="F17" s="475">
        <v>552</v>
      </c>
    </row>
    <row r="18" spans="1:6" s="51" customFormat="1" ht="11.25" customHeight="1">
      <c r="A18" s="467"/>
      <c r="B18" s="468" t="s">
        <v>150</v>
      </c>
      <c r="C18" s="461">
        <v>109</v>
      </c>
      <c r="D18" s="459">
        <v>98</v>
      </c>
      <c r="E18" s="466">
        <v>0</v>
      </c>
      <c r="F18" s="475">
        <v>16</v>
      </c>
    </row>
    <row r="19" spans="1:6" s="51" customFormat="1" ht="11.25" customHeight="1">
      <c r="A19" s="467"/>
      <c r="B19" s="468" t="s">
        <v>486</v>
      </c>
      <c r="C19" s="184">
        <v>0</v>
      </c>
      <c r="D19" s="466">
        <v>0</v>
      </c>
      <c r="E19" s="466">
        <v>0</v>
      </c>
      <c r="F19" s="358">
        <v>0</v>
      </c>
    </row>
    <row r="20" spans="1:6" s="51" customFormat="1" ht="15" customHeight="1">
      <c r="A20" s="890" t="s">
        <v>151</v>
      </c>
      <c r="B20" s="891"/>
      <c r="C20" s="461">
        <f>SUM(C21:C26)</f>
        <v>1407667</v>
      </c>
      <c r="D20" s="459">
        <f>SUM(D21:D26)</f>
        <v>1354555</v>
      </c>
      <c r="E20" s="459">
        <f>SUM(E21:E26)</f>
        <v>212567</v>
      </c>
      <c r="F20" s="475">
        <f>SUM(F21:F26)</f>
        <v>7915</v>
      </c>
    </row>
    <row r="21" spans="1:6" s="51" customFormat="1" ht="12" customHeight="1">
      <c r="A21" s="467"/>
      <c r="B21" s="468" t="s">
        <v>152</v>
      </c>
      <c r="C21" s="461">
        <v>582537</v>
      </c>
      <c r="D21" s="459">
        <v>554918</v>
      </c>
      <c r="E21" s="459">
        <v>130060</v>
      </c>
      <c r="F21" s="475">
        <v>4383</v>
      </c>
    </row>
    <row r="22" spans="1:6" s="51" customFormat="1" ht="12" customHeight="1">
      <c r="A22" s="467"/>
      <c r="B22" s="468" t="s">
        <v>153</v>
      </c>
      <c r="C22" s="461">
        <v>766231</v>
      </c>
      <c r="D22" s="459">
        <v>739814</v>
      </c>
      <c r="E22" s="459">
        <v>76938</v>
      </c>
      <c r="F22" s="475">
        <v>2679</v>
      </c>
    </row>
    <row r="23" spans="1:6" s="51" customFormat="1" ht="12" customHeight="1">
      <c r="A23" s="467"/>
      <c r="B23" s="57" t="s">
        <v>154</v>
      </c>
      <c r="C23" s="461">
        <v>52338</v>
      </c>
      <c r="D23" s="459">
        <v>52813</v>
      </c>
      <c r="E23" s="459">
        <v>5569</v>
      </c>
      <c r="F23" s="475">
        <v>193</v>
      </c>
    </row>
    <row r="24" spans="1:6" s="51" customFormat="1" ht="12" customHeight="1">
      <c r="A24" s="467"/>
      <c r="B24" s="468" t="s">
        <v>150</v>
      </c>
      <c r="C24" s="461">
        <v>3404</v>
      </c>
      <c r="D24" s="459">
        <v>3598</v>
      </c>
      <c r="E24" s="466">
        <v>0</v>
      </c>
      <c r="F24" s="475">
        <v>193</v>
      </c>
    </row>
    <row r="25" spans="1:6" s="51" customFormat="1" ht="12" customHeight="1">
      <c r="A25" s="467"/>
      <c r="B25" s="468" t="s">
        <v>486</v>
      </c>
      <c r="C25" s="461">
        <v>3157</v>
      </c>
      <c r="D25" s="459">
        <v>3412</v>
      </c>
      <c r="E25" s="466">
        <v>0</v>
      </c>
      <c r="F25" s="358">
        <v>467</v>
      </c>
    </row>
    <row r="26" spans="1:6" s="51" customFormat="1" ht="12" customHeight="1">
      <c r="A26" s="467"/>
      <c r="B26" s="468" t="s">
        <v>155</v>
      </c>
      <c r="C26" s="184">
        <v>0</v>
      </c>
      <c r="D26" s="466">
        <v>0</v>
      </c>
      <c r="E26" s="466">
        <v>0</v>
      </c>
      <c r="F26" s="358">
        <v>0</v>
      </c>
    </row>
    <row r="27" spans="1:6" s="51" customFormat="1" ht="15" customHeight="1">
      <c r="A27" s="890" t="s">
        <v>156</v>
      </c>
      <c r="B27" s="891"/>
      <c r="C27" s="461">
        <f>SUM(C28:C31)</f>
        <v>506587</v>
      </c>
      <c r="D27" s="459">
        <f>SUM(D28:D31)</f>
        <v>483995</v>
      </c>
      <c r="E27" s="459">
        <f>SUM(E28:E31)</f>
        <v>57539</v>
      </c>
      <c r="F27" s="475">
        <f>SUM(F28:F31)</f>
        <v>2417</v>
      </c>
    </row>
    <row r="28" spans="1:6" s="51" customFormat="1" ht="12" customHeight="1">
      <c r="A28" s="467"/>
      <c r="B28" s="468" t="s">
        <v>157</v>
      </c>
      <c r="C28" s="461">
        <v>138270</v>
      </c>
      <c r="D28" s="459">
        <v>137690</v>
      </c>
      <c r="E28" s="459">
        <v>19097</v>
      </c>
      <c r="F28" s="475">
        <v>641</v>
      </c>
    </row>
    <row r="29" spans="1:6" s="51" customFormat="1" ht="12" customHeight="1">
      <c r="A29" s="467"/>
      <c r="B29" s="468" t="s">
        <v>158</v>
      </c>
      <c r="C29" s="461">
        <v>93734</v>
      </c>
      <c r="D29" s="459">
        <v>86629</v>
      </c>
      <c r="E29" s="459">
        <v>8686</v>
      </c>
      <c r="F29" s="475">
        <v>522</v>
      </c>
    </row>
    <row r="30" spans="1:6" s="51" customFormat="1" ht="12" customHeight="1">
      <c r="A30" s="467"/>
      <c r="B30" s="468" t="s">
        <v>159</v>
      </c>
      <c r="C30" s="461">
        <v>223032</v>
      </c>
      <c r="D30" s="459">
        <v>207459</v>
      </c>
      <c r="E30" s="459">
        <v>22168</v>
      </c>
      <c r="F30" s="475">
        <v>989</v>
      </c>
    </row>
    <row r="31" spans="1:6" s="51" customFormat="1" ht="12" customHeight="1">
      <c r="A31" s="467"/>
      <c r="B31" s="468" t="s">
        <v>149</v>
      </c>
      <c r="C31" s="461">
        <v>51551</v>
      </c>
      <c r="D31" s="459">
        <v>52217</v>
      </c>
      <c r="E31" s="459">
        <v>7588</v>
      </c>
      <c r="F31" s="475">
        <v>265</v>
      </c>
    </row>
    <row r="32" spans="1:6" s="51" customFormat="1" ht="15" customHeight="1">
      <c r="A32" s="890" t="s">
        <v>160</v>
      </c>
      <c r="B32" s="891"/>
      <c r="C32" s="461">
        <v>3088</v>
      </c>
      <c r="D32" s="459">
        <v>3642</v>
      </c>
      <c r="E32" s="466">
        <v>0</v>
      </c>
      <c r="F32" s="475">
        <v>139</v>
      </c>
    </row>
    <row r="33" spans="1:6" s="51" customFormat="1" ht="15" customHeight="1">
      <c r="A33" s="890" t="s">
        <v>161</v>
      </c>
      <c r="B33" s="891"/>
      <c r="C33" s="461">
        <v>10000</v>
      </c>
      <c r="D33" s="459">
        <v>13278</v>
      </c>
      <c r="E33" s="466">
        <v>0</v>
      </c>
      <c r="F33" s="475">
        <v>134</v>
      </c>
    </row>
    <row r="34" spans="1:6" s="51" customFormat="1" ht="15" customHeight="1">
      <c r="A34" s="890" t="s">
        <v>162</v>
      </c>
      <c r="B34" s="891"/>
      <c r="C34" s="461">
        <v>205158</v>
      </c>
      <c r="D34" s="459">
        <v>226320</v>
      </c>
      <c r="E34" s="466">
        <v>0</v>
      </c>
      <c r="F34" s="475">
        <v>16315</v>
      </c>
    </row>
    <row r="35" spans="1:6" s="51" customFormat="1" ht="15" customHeight="1">
      <c r="A35" s="890" t="s">
        <v>163</v>
      </c>
      <c r="B35" s="891"/>
      <c r="C35" s="461">
        <v>100227</v>
      </c>
      <c r="D35" s="459">
        <v>103889</v>
      </c>
      <c r="E35" s="466">
        <v>0</v>
      </c>
      <c r="F35" s="475">
        <v>10057</v>
      </c>
    </row>
    <row r="36" spans="1:6" s="51" customFormat="1" ht="15" customHeight="1">
      <c r="A36" s="890" t="s">
        <v>164</v>
      </c>
      <c r="B36" s="891"/>
      <c r="C36" s="461">
        <v>126268</v>
      </c>
      <c r="D36" s="459">
        <v>118165</v>
      </c>
      <c r="E36" s="459">
        <v>168154</v>
      </c>
      <c r="F36" s="475">
        <v>6063</v>
      </c>
    </row>
    <row r="37" spans="1:6" s="51" customFormat="1" ht="15" customHeight="1">
      <c r="A37" s="890" t="s">
        <v>477</v>
      </c>
      <c r="B37" s="891"/>
      <c r="C37" s="461">
        <v>6630</v>
      </c>
      <c r="D37" s="459">
        <v>8202</v>
      </c>
      <c r="E37" s="466">
        <v>0</v>
      </c>
      <c r="F37" s="475">
        <v>266</v>
      </c>
    </row>
    <row r="38" spans="1:6" s="51" customFormat="1" ht="15" customHeight="1">
      <c r="A38" s="467"/>
      <c r="B38" s="77" t="s">
        <v>487</v>
      </c>
      <c r="C38" s="462">
        <f>SUM(C5,C20,C27,C32,C33,C34,C35,C36,C37)</f>
        <v>4625801</v>
      </c>
      <c r="D38" s="476">
        <f>SUM(D5,D20,D27,D32,D33,D34,D35,D36,D37)</f>
        <v>4848366</v>
      </c>
      <c r="E38" s="476">
        <f>SUM(E5,E20,E27,E32:E37)</f>
        <v>1064788</v>
      </c>
      <c r="F38" s="477">
        <f>SUM(F5,F20,F27,F32:F37)</f>
        <v>79258</v>
      </c>
    </row>
    <row r="39" spans="1:6" s="51" customFormat="1" ht="15" customHeight="1">
      <c r="A39" s="890" t="s">
        <v>478</v>
      </c>
      <c r="B39" s="891"/>
      <c r="C39" s="461">
        <f>SUM(C40:C52)</f>
        <v>188409</v>
      </c>
      <c r="D39" s="459">
        <f>SUM(D40:D52)</f>
        <v>199352</v>
      </c>
      <c r="E39" s="459">
        <f>SUM(E40:E52)</f>
        <v>88315</v>
      </c>
      <c r="F39" s="478">
        <f>SUM(F40:F52)</f>
        <v>7904</v>
      </c>
    </row>
    <row r="40" spans="1:6" s="51" customFormat="1" ht="12" customHeight="1">
      <c r="A40" s="467"/>
      <c r="B40" s="468" t="s">
        <v>138</v>
      </c>
      <c r="C40" s="461">
        <v>35162</v>
      </c>
      <c r="D40" s="459">
        <v>40320</v>
      </c>
      <c r="E40" s="459">
        <v>14025</v>
      </c>
      <c r="F40" s="475">
        <v>1945</v>
      </c>
    </row>
    <row r="41" spans="1:6" s="51" customFormat="1" ht="12" customHeight="1">
      <c r="A41" s="467"/>
      <c r="B41" s="468" t="s">
        <v>139</v>
      </c>
      <c r="C41" s="189">
        <v>0</v>
      </c>
      <c r="D41" s="465">
        <v>0</v>
      </c>
      <c r="E41" s="465">
        <v>0</v>
      </c>
      <c r="F41" s="479">
        <v>0</v>
      </c>
    </row>
    <row r="42" spans="1:6" s="51" customFormat="1" ht="12" customHeight="1">
      <c r="A42" s="467"/>
      <c r="B42" s="468" t="s">
        <v>140</v>
      </c>
      <c r="C42" s="461">
        <v>2284</v>
      </c>
      <c r="D42" s="459">
        <v>2728</v>
      </c>
      <c r="E42" s="459">
        <v>512</v>
      </c>
      <c r="F42" s="475">
        <v>105</v>
      </c>
    </row>
    <row r="43" spans="1:6" s="51" customFormat="1" ht="12" customHeight="1">
      <c r="A43" s="467"/>
      <c r="B43" s="468" t="s">
        <v>141</v>
      </c>
      <c r="C43" s="461">
        <v>4183</v>
      </c>
      <c r="D43" s="459">
        <v>4843</v>
      </c>
      <c r="E43" s="459">
        <v>923</v>
      </c>
      <c r="F43" s="475">
        <v>114</v>
      </c>
    </row>
    <row r="44" spans="1:6" s="51" customFormat="1" ht="12" customHeight="1">
      <c r="A44" s="467"/>
      <c r="B44" s="468" t="s">
        <v>142</v>
      </c>
      <c r="C44" s="461">
        <v>90519</v>
      </c>
      <c r="D44" s="459">
        <v>100162</v>
      </c>
      <c r="E44" s="459">
        <v>21025</v>
      </c>
      <c r="F44" s="475">
        <v>3150</v>
      </c>
    </row>
    <row r="45" spans="1:6" s="51" customFormat="1" ht="12" customHeight="1">
      <c r="A45" s="467"/>
      <c r="B45" s="468" t="s">
        <v>143</v>
      </c>
      <c r="C45" s="461">
        <v>45712</v>
      </c>
      <c r="D45" s="459">
        <v>40615</v>
      </c>
      <c r="E45" s="459">
        <v>6783</v>
      </c>
      <c r="F45" s="475">
        <v>971</v>
      </c>
    </row>
    <row r="46" spans="1:6" s="51" customFormat="1" ht="12" customHeight="1">
      <c r="A46" s="467"/>
      <c r="B46" s="468" t="s">
        <v>144</v>
      </c>
      <c r="C46" s="461">
        <v>6062</v>
      </c>
      <c r="D46" s="459">
        <v>7184</v>
      </c>
      <c r="E46" s="459">
        <v>44116</v>
      </c>
      <c r="F46" s="475">
        <v>1529</v>
      </c>
    </row>
    <row r="47" spans="1:6" s="51" customFormat="1" ht="12" customHeight="1">
      <c r="A47" s="467"/>
      <c r="B47" s="468" t="s">
        <v>145</v>
      </c>
      <c r="C47" s="461">
        <v>455</v>
      </c>
      <c r="D47" s="459">
        <v>375</v>
      </c>
      <c r="E47" s="459">
        <v>60</v>
      </c>
      <c r="F47" s="475">
        <v>15</v>
      </c>
    </row>
    <row r="48" spans="1:6" s="51" customFormat="1" ht="12" customHeight="1">
      <c r="A48" s="467"/>
      <c r="B48" s="468" t="s">
        <v>165</v>
      </c>
      <c r="C48" s="461">
        <v>92</v>
      </c>
      <c r="D48" s="459">
        <v>314</v>
      </c>
      <c r="E48" s="459">
        <v>47</v>
      </c>
      <c r="F48" s="475">
        <v>6</v>
      </c>
    </row>
    <row r="49" spans="1:6" s="51" customFormat="1" ht="12" customHeight="1">
      <c r="A49" s="467"/>
      <c r="B49" s="468" t="s">
        <v>166</v>
      </c>
      <c r="C49" s="184">
        <v>0</v>
      </c>
      <c r="D49" s="466">
        <v>0</v>
      </c>
      <c r="E49" s="466">
        <v>0</v>
      </c>
      <c r="F49" s="358">
        <v>0</v>
      </c>
    </row>
    <row r="50" spans="1:6" s="51" customFormat="1" ht="12" customHeight="1">
      <c r="A50" s="467"/>
      <c r="B50" s="468" t="s">
        <v>148</v>
      </c>
      <c r="C50" s="461">
        <v>333</v>
      </c>
      <c r="D50" s="459">
        <v>290</v>
      </c>
      <c r="E50" s="459">
        <v>72</v>
      </c>
      <c r="F50" s="475">
        <v>42</v>
      </c>
    </row>
    <row r="51" spans="1:6" s="51" customFormat="1" ht="12" customHeight="1">
      <c r="A51" s="467"/>
      <c r="B51" s="468" t="s">
        <v>149</v>
      </c>
      <c r="C51" s="461">
        <v>3607</v>
      </c>
      <c r="D51" s="459">
        <v>2521</v>
      </c>
      <c r="E51" s="459">
        <v>752</v>
      </c>
      <c r="F51" s="475">
        <v>27</v>
      </c>
    </row>
    <row r="52" spans="1:6" s="51" customFormat="1" ht="12" customHeight="1">
      <c r="A52" s="467"/>
      <c r="B52" s="468" t="s">
        <v>150</v>
      </c>
      <c r="C52" s="184">
        <v>0</v>
      </c>
      <c r="D52" s="466">
        <v>0</v>
      </c>
      <c r="E52" s="466">
        <v>0</v>
      </c>
      <c r="F52" s="358">
        <v>0</v>
      </c>
    </row>
    <row r="53" spans="1:6" s="51" customFormat="1" ht="15" customHeight="1">
      <c r="A53" s="890" t="s">
        <v>479</v>
      </c>
      <c r="B53" s="891"/>
      <c r="C53" s="461">
        <f>SUM(C54:C56)</f>
        <v>3272</v>
      </c>
      <c r="D53" s="459">
        <f>SUM(D54:D56)</f>
        <v>2543</v>
      </c>
      <c r="E53" s="459">
        <f>SUM(E54:E56)</f>
        <v>1053</v>
      </c>
      <c r="F53" s="475">
        <f>SUM(F54:F56)</f>
        <v>51</v>
      </c>
    </row>
    <row r="54" spans="1:6" s="51" customFormat="1" ht="12" customHeight="1">
      <c r="A54" s="467"/>
      <c r="B54" s="468" t="s">
        <v>167</v>
      </c>
      <c r="C54" s="184">
        <v>0</v>
      </c>
      <c r="D54" s="466">
        <v>0</v>
      </c>
      <c r="E54" s="466">
        <v>0</v>
      </c>
      <c r="F54" s="358">
        <v>0</v>
      </c>
    </row>
    <row r="55" spans="1:6" s="51" customFormat="1" ht="12" customHeight="1">
      <c r="A55" s="467"/>
      <c r="B55" s="190" t="s">
        <v>168</v>
      </c>
      <c r="C55" s="184">
        <v>0</v>
      </c>
      <c r="D55" s="466">
        <v>0</v>
      </c>
      <c r="E55" s="466">
        <v>0</v>
      </c>
      <c r="F55" s="358">
        <v>0</v>
      </c>
    </row>
    <row r="56" spans="1:6" s="51" customFormat="1" ht="12" customHeight="1">
      <c r="A56" s="467"/>
      <c r="B56" s="57" t="s">
        <v>169</v>
      </c>
      <c r="C56" s="461">
        <v>3272</v>
      </c>
      <c r="D56" s="459">
        <v>2543</v>
      </c>
      <c r="E56" s="459">
        <v>1053</v>
      </c>
      <c r="F56" s="475">
        <v>51</v>
      </c>
    </row>
    <row r="57" spans="1:6" s="51" customFormat="1" ht="15" customHeight="1">
      <c r="A57" s="890" t="s">
        <v>480</v>
      </c>
      <c r="B57" s="891"/>
      <c r="C57" s="461">
        <v>1366</v>
      </c>
      <c r="D57" s="459">
        <v>1121</v>
      </c>
      <c r="E57" s="466">
        <v>0</v>
      </c>
      <c r="F57" s="475">
        <v>63</v>
      </c>
    </row>
    <row r="58" spans="1:6" s="51" customFormat="1" ht="15" customHeight="1">
      <c r="A58" s="890" t="s">
        <v>481</v>
      </c>
      <c r="B58" s="891"/>
      <c r="C58" s="461">
        <v>5409</v>
      </c>
      <c r="D58" s="459">
        <v>5586</v>
      </c>
      <c r="E58" s="466">
        <v>0</v>
      </c>
      <c r="F58" s="475">
        <v>54</v>
      </c>
    </row>
    <row r="59" spans="1:6" s="51" customFormat="1" ht="15" customHeight="1">
      <c r="A59" s="890" t="s">
        <v>482</v>
      </c>
      <c r="B59" s="891"/>
      <c r="C59" s="461">
        <v>21391</v>
      </c>
      <c r="D59" s="459">
        <v>22795</v>
      </c>
      <c r="E59" s="466">
        <v>0</v>
      </c>
      <c r="F59" s="475">
        <v>5346</v>
      </c>
    </row>
    <row r="60" spans="1:6" s="58" customFormat="1" ht="15" customHeight="1">
      <c r="A60" s="890" t="s">
        <v>483</v>
      </c>
      <c r="B60" s="891"/>
      <c r="C60" s="461">
        <v>146</v>
      </c>
      <c r="D60" s="459">
        <v>119</v>
      </c>
      <c r="E60" s="466">
        <v>0</v>
      </c>
      <c r="F60" s="475">
        <v>68</v>
      </c>
    </row>
    <row r="61" spans="1:6" s="58" customFormat="1" ht="15" customHeight="1">
      <c r="A61" s="890" t="s">
        <v>484</v>
      </c>
      <c r="B61" s="891"/>
      <c r="C61" s="461">
        <v>22</v>
      </c>
      <c r="D61" s="459">
        <v>64</v>
      </c>
      <c r="E61" s="459">
        <v>65</v>
      </c>
      <c r="F61" s="475">
        <v>12</v>
      </c>
    </row>
    <row r="62" spans="1:6" s="58" customFormat="1" ht="15" customHeight="1">
      <c r="A62" s="890" t="s">
        <v>485</v>
      </c>
      <c r="B62" s="891"/>
      <c r="C62" s="461">
        <v>26</v>
      </c>
      <c r="D62" s="459">
        <v>71</v>
      </c>
      <c r="E62" s="466">
        <v>0</v>
      </c>
      <c r="F62" s="475">
        <v>5</v>
      </c>
    </row>
    <row r="63" spans="1:6" s="58" customFormat="1" ht="15" customHeight="1">
      <c r="A63" s="78"/>
      <c r="B63" s="79" t="s">
        <v>488</v>
      </c>
      <c r="C63" s="463">
        <f>SUM(C39,C53,C57,C58,C59,C60,C61,C62)</f>
        <v>220041</v>
      </c>
      <c r="D63" s="463">
        <f>SUM(D39,D53,D57,D58,D59,D60,D61,D62)</f>
        <v>231651</v>
      </c>
      <c r="E63" s="463">
        <f>SUM(E39,E53,E57,E58,E59,E60,E61,E62)</f>
        <v>89433</v>
      </c>
      <c r="F63" s="464">
        <f>SUM(F39,F53,F57,F58,F59,F60,F61,F62)</f>
        <v>13503</v>
      </c>
    </row>
    <row r="64" spans="1:6" s="29" customFormat="1" ht="15" customHeight="1" thickBot="1">
      <c r="A64" s="901" t="s">
        <v>585</v>
      </c>
      <c r="B64" s="902"/>
      <c r="C64" s="41">
        <f>SUM(C38,C63)</f>
        <v>4845842</v>
      </c>
      <c r="D64" s="41">
        <f>SUM(D38,D63)</f>
        <v>5080017</v>
      </c>
      <c r="E64" s="41">
        <f>SUM(E38,E63)</f>
        <v>1154221</v>
      </c>
      <c r="F64" s="480">
        <f>SUM(F38,F63)</f>
        <v>92761</v>
      </c>
    </row>
    <row r="65" spans="3:6" ht="12" customHeight="1">
      <c r="C65" s="51"/>
      <c r="D65" s="51"/>
      <c r="E65" s="51"/>
      <c r="F65" s="191" t="s">
        <v>88</v>
      </c>
    </row>
  </sheetData>
  <sheetProtection selectLockedCells="1" selectUnlockedCells="1"/>
  <mergeCells count="22">
    <mergeCell ref="A58:B58"/>
    <mergeCell ref="A64:B64"/>
    <mergeCell ref="A62:B62"/>
    <mergeCell ref="A61:B61"/>
    <mergeCell ref="A60:B60"/>
    <mergeCell ref="A59:B59"/>
    <mergeCell ref="C3:D3"/>
    <mergeCell ref="E3:F3"/>
    <mergeCell ref="A33:B33"/>
    <mergeCell ref="A57:B57"/>
    <mergeCell ref="A53:B53"/>
    <mergeCell ref="A35:B35"/>
    <mergeCell ref="A34:B34"/>
    <mergeCell ref="A39:B39"/>
    <mergeCell ref="A37:B37"/>
    <mergeCell ref="A36:B36"/>
    <mergeCell ref="A2:B2"/>
    <mergeCell ref="A32:B32"/>
    <mergeCell ref="A27:B27"/>
    <mergeCell ref="A20:B20"/>
    <mergeCell ref="A5:B5"/>
    <mergeCell ref="A3:B4"/>
  </mergeCells>
  <phoneticPr fontId="22"/>
  <printOptions horizontalCentered="1"/>
  <pageMargins left="0.59055118110236227" right="0.59055118110236227" top="0.59055118110236227" bottom="0.59055118110236227" header="0.39370078740157483" footer="0.39370078740157483"/>
  <pageSetup paperSize="9" scale="99" firstPageNumber="117" orientation="portrait" useFirstPageNumber="1" verticalDpi="300" r:id="rId1"/>
  <headerFooter scaleWithDoc="0" alignWithMargins="0">
    <oddHeader>&amp;R社会・福祉</oddHeader>
    <oddFooter>&amp;C&amp;12&amp;A</oddFooter>
  </headerFooter>
  <ignoredErrors>
    <ignoredError sqref="F27 F38" formulaRange="1"/>
  </ignoredErrors>
</worksheet>
</file>

<file path=xl/worksheets/sheet6.xml><?xml version="1.0" encoding="utf-8"?>
<worksheet xmlns="http://schemas.openxmlformats.org/spreadsheetml/2006/main" xmlns:r="http://schemas.openxmlformats.org/officeDocument/2006/relationships">
  <dimension ref="A1:O59"/>
  <sheetViews>
    <sheetView view="pageBreakPreview" zoomScaleNormal="100" zoomScaleSheetLayoutView="130" workbookViewId="0">
      <selection activeCell="A3" sqref="A3"/>
    </sheetView>
  </sheetViews>
  <sheetFormatPr defaultRowHeight="16.5" customHeight="1"/>
  <cols>
    <col min="1" max="1" width="1" style="7" customWidth="1"/>
    <col min="2" max="2" width="10.7109375" style="7" customWidth="1"/>
    <col min="3" max="3" width="0.85546875" style="7" customWidth="1"/>
    <col min="4" max="4" width="9.7109375" style="7" customWidth="1"/>
    <col min="5" max="5" width="1" style="7" customWidth="1"/>
    <col min="6" max="6" width="8.140625" style="206" customWidth="1"/>
    <col min="7" max="12" width="8.5703125" style="7" customWidth="1"/>
    <col min="13" max="14" width="8.85546875" style="7" customWidth="1"/>
    <col min="15" max="16384" width="9.140625" style="7"/>
  </cols>
  <sheetData>
    <row r="1" spans="1:14" ht="5.0999999999999996" customHeight="1">
      <c r="N1" s="28"/>
    </row>
    <row r="2" spans="1:14" ht="15" customHeight="1" thickBot="1">
      <c r="A2" s="105" t="s">
        <v>695</v>
      </c>
      <c r="B2" s="105"/>
      <c r="C2" s="105"/>
      <c r="D2" s="105"/>
      <c r="E2" s="105"/>
      <c r="F2" s="165"/>
      <c r="G2" s="105"/>
      <c r="H2" s="105"/>
      <c r="I2" s="105"/>
      <c r="J2" s="105"/>
      <c r="N2" s="28" t="s">
        <v>170</v>
      </c>
    </row>
    <row r="3" spans="1:14" ht="14.25" customHeight="1" thickBot="1">
      <c r="A3" s="161"/>
      <c r="B3" s="542" t="s">
        <v>171</v>
      </c>
      <c r="C3" s="542"/>
      <c r="D3" s="542"/>
      <c r="E3" s="498"/>
      <c r="F3" s="926" t="s">
        <v>172</v>
      </c>
      <c r="G3" s="926" t="s">
        <v>173</v>
      </c>
      <c r="H3" s="563" t="s">
        <v>174</v>
      </c>
      <c r="I3" s="563"/>
      <c r="J3" s="563"/>
      <c r="K3" s="563"/>
      <c r="L3" s="563"/>
      <c r="M3" s="583" t="s">
        <v>175</v>
      </c>
      <c r="N3" s="584"/>
    </row>
    <row r="4" spans="1:14" ht="14.25" customHeight="1">
      <c r="A4" s="156"/>
      <c r="B4" s="925"/>
      <c r="C4" s="925"/>
      <c r="D4" s="925"/>
      <c r="E4" s="192"/>
      <c r="F4" s="927"/>
      <c r="G4" s="927"/>
      <c r="H4" s="491" t="s">
        <v>3</v>
      </c>
      <c r="I4" s="491" t="s">
        <v>176</v>
      </c>
      <c r="J4" s="491" t="s">
        <v>177</v>
      </c>
      <c r="K4" s="491" t="s">
        <v>178</v>
      </c>
      <c r="L4" s="59" t="s">
        <v>179</v>
      </c>
      <c r="M4" s="920"/>
      <c r="N4" s="921"/>
    </row>
    <row r="5" spans="1:14" ht="14.25" customHeight="1">
      <c r="A5" s="523"/>
      <c r="B5" s="922">
        <v>22</v>
      </c>
      <c r="C5" s="922"/>
      <c r="D5" s="922"/>
      <c r="E5" s="493"/>
      <c r="F5" s="499">
        <v>23</v>
      </c>
      <c r="G5" s="500">
        <v>478</v>
      </c>
      <c r="H5" s="500">
        <f>SUM(I5:L5)</f>
        <v>2745</v>
      </c>
      <c r="I5" s="500">
        <v>751</v>
      </c>
      <c r="J5" s="500">
        <v>516</v>
      </c>
      <c r="K5" s="500">
        <v>553</v>
      </c>
      <c r="L5" s="500">
        <v>925</v>
      </c>
      <c r="M5" s="923" t="s">
        <v>180</v>
      </c>
      <c r="N5" s="924"/>
    </row>
    <row r="6" spans="1:14" ht="14.25" customHeight="1">
      <c r="A6" s="523"/>
      <c r="B6" s="919">
        <v>23</v>
      </c>
      <c r="C6" s="919"/>
      <c r="D6" s="919"/>
      <c r="E6" s="493"/>
      <c r="F6" s="499">
        <v>25</v>
      </c>
      <c r="G6" s="500">
        <v>518</v>
      </c>
      <c r="H6" s="500">
        <f>SUM(I6:L6)</f>
        <v>2945</v>
      </c>
      <c r="I6" s="500">
        <v>824</v>
      </c>
      <c r="J6" s="500">
        <v>563</v>
      </c>
      <c r="K6" s="500">
        <v>574</v>
      </c>
      <c r="L6" s="500">
        <v>984</v>
      </c>
      <c r="M6" s="907" t="s">
        <v>180</v>
      </c>
      <c r="N6" s="918"/>
    </row>
    <row r="7" spans="1:14" ht="14.25" customHeight="1">
      <c r="A7" s="523"/>
      <c r="B7" s="919">
        <v>24</v>
      </c>
      <c r="C7" s="919"/>
      <c r="D7" s="919"/>
      <c r="E7" s="493"/>
      <c r="F7" s="499">
        <v>26</v>
      </c>
      <c r="G7" s="500">
        <v>543</v>
      </c>
      <c r="H7" s="500">
        <f>SUM(I7:L7)</f>
        <v>3044</v>
      </c>
      <c r="I7" s="500">
        <v>855</v>
      </c>
      <c r="J7" s="500">
        <v>569</v>
      </c>
      <c r="K7" s="500">
        <v>617</v>
      </c>
      <c r="L7" s="500">
        <v>1003</v>
      </c>
      <c r="M7" s="907" t="s">
        <v>180</v>
      </c>
      <c r="N7" s="918"/>
    </row>
    <row r="8" spans="1:14" ht="14.25" customHeight="1">
      <c r="A8" s="523"/>
      <c r="B8" s="919">
        <v>25</v>
      </c>
      <c r="C8" s="919"/>
      <c r="D8" s="919"/>
      <c r="E8" s="493"/>
      <c r="F8" s="499">
        <v>26</v>
      </c>
      <c r="G8" s="500">
        <v>579</v>
      </c>
      <c r="H8" s="500">
        <v>3103</v>
      </c>
      <c r="I8" s="500">
        <v>899</v>
      </c>
      <c r="J8" s="500">
        <v>571</v>
      </c>
      <c r="K8" s="500">
        <v>621</v>
      </c>
      <c r="L8" s="500">
        <v>1012</v>
      </c>
      <c r="M8" s="907" t="s">
        <v>180</v>
      </c>
      <c r="N8" s="918"/>
    </row>
    <row r="9" spans="1:14" ht="14.25" customHeight="1">
      <c r="A9" s="523"/>
      <c r="B9" s="917">
        <v>26</v>
      </c>
      <c r="C9" s="917"/>
      <c r="D9" s="917"/>
      <c r="E9" s="501"/>
      <c r="F9" s="502">
        <f t="shared" ref="F9:L9" si="0">SUM(F11,F15)</f>
        <v>26</v>
      </c>
      <c r="G9" s="503">
        <f t="shared" si="0"/>
        <v>584</v>
      </c>
      <c r="H9" s="503">
        <f t="shared" si="0"/>
        <v>3175</v>
      </c>
      <c r="I9" s="503">
        <f t="shared" si="0"/>
        <v>922</v>
      </c>
      <c r="J9" s="503">
        <f t="shared" si="0"/>
        <v>598</v>
      </c>
      <c r="K9" s="503">
        <f t="shared" si="0"/>
        <v>628</v>
      </c>
      <c r="L9" s="503">
        <f t="shared" si="0"/>
        <v>1027</v>
      </c>
      <c r="M9" s="907" t="s">
        <v>180</v>
      </c>
      <c r="N9" s="918"/>
    </row>
    <row r="10" spans="1:14" ht="12" customHeight="1">
      <c r="A10" s="523"/>
      <c r="B10" s="493"/>
      <c r="C10" s="493"/>
      <c r="D10" s="493"/>
      <c r="E10" s="493"/>
      <c r="F10" s="504"/>
      <c r="G10" s="500"/>
      <c r="H10" s="500"/>
      <c r="I10" s="907"/>
      <c r="J10" s="907"/>
      <c r="K10" s="500"/>
      <c r="L10" s="500"/>
      <c r="M10" s="500"/>
      <c r="N10" s="524"/>
    </row>
    <row r="11" spans="1:14" ht="14.25" customHeight="1">
      <c r="A11" s="523"/>
      <c r="B11" s="538" t="s">
        <v>181</v>
      </c>
      <c r="C11" s="538"/>
      <c r="D11" s="538"/>
      <c r="E11" s="505"/>
      <c r="F11" s="506">
        <f t="shared" ref="F11:L11" si="1">SUM(F12:F14)</f>
        <v>3</v>
      </c>
      <c r="G11" s="507">
        <f t="shared" si="1"/>
        <v>91</v>
      </c>
      <c r="H11" s="507">
        <f t="shared" si="1"/>
        <v>387</v>
      </c>
      <c r="I11" s="507">
        <f t="shared" si="1"/>
        <v>78</v>
      </c>
      <c r="J11" s="507">
        <f t="shared" si="1"/>
        <v>74</v>
      </c>
      <c r="K11" s="507">
        <f t="shared" si="1"/>
        <v>90</v>
      </c>
      <c r="L11" s="507">
        <f t="shared" si="1"/>
        <v>145</v>
      </c>
      <c r="M11" s="907" t="s">
        <v>180</v>
      </c>
      <c r="N11" s="918"/>
    </row>
    <row r="12" spans="1:14" ht="14.25" customHeight="1">
      <c r="A12" s="523"/>
      <c r="B12" s="538" t="s">
        <v>182</v>
      </c>
      <c r="C12" s="538"/>
      <c r="D12" s="538"/>
      <c r="E12" s="505"/>
      <c r="F12" s="506">
        <v>1</v>
      </c>
      <c r="G12" s="507">
        <v>31</v>
      </c>
      <c r="H12" s="507">
        <f>SUM(I12:L12)</f>
        <v>123</v>
      </c>
      <c r="I12" s="507">
        <v>23</v>
      </c>
      <c r="J12" s="507">
        <v>24</v>
      </c>
      <c r="K12" s="507">
        <v>28</v>
      </c>
      <c r="L12" s="507">
        <v>48</v>
      </c>
      <c r="M12" s="905" t="s">
        <v>183</v>
      </c>
      <c r="N12" s="906"/>
    </row>
    <row r="13" spans="1:14" ht="14.25" customHeight="1">
      <c r="A13" s="523"/>
      <c r="B13" s="538" t="s">
        <v>184</v>
      </c>
      <c r="C13" s="538"/>
      <c r="D13" s="538"/>
      <c r="E13" s="505"/>
      <c r="F13" s="506">
        <v>1</v>
      </c>
      <c r="G13" s="507">
        <v>30</v>
      </c>
      <c r="H13" s="507">
        <f>SUM(I13:L13)</f>
        <v>133</v>
      </c>
      <c r="I13" s="507">
        <v>27</v>
      </c>
      <c r="J13" s="507">
        <v>26</v>
      </c>
      <c r="K13" s="507">
        <v>32</v>
      </c>
      <c r="L13" s="507">
        <v>48</v>
      </c>
      <c r="M13" s="905" t="s">
        <v>185</v>
      </c>
      <c r="N13" s="906"/>
    </row>
    <row r="14" spans="1:14" ht="14.25" customHeight="1">
      <c r="A14" s="523"/>
      <c r="B14" s="538" t="s">
        <v>186</v>
      </c>
      <c r="C14" s="538"/>
      <c r="D14" s="538"/>
      <c r="E14" s="508"/>
      <c r="F14" s="506">
        <v>1</v>
      </c>
      <c r="G14" s="507">
        <v>30</v>
      </c>
      <c r="H14" s="507">
        <f>SUM(I14:L14)</f>
        <v>131</v>
      </c>
      <c r="I14" s="507">
        <v>28</v>
      </c>
      <c r="J14" s="507">
        <v>24</v>
      </c>
      <c r="K14" s="507">
        <v>30</v>
      </c>
      <c r="L14" s="507">
        <v>49</v>
      </c>
      <c r="M14" s="905" t="s">
        <v>187</v>
      </c>
      <c r="N14" s="906"/>
    </row>
    <row r="15" spans="1:14" ht="14.25" customHeight="1">
      <c r="A15" s="523"/>
      <c r="B15" s="538" t="s">
        <v>188</v>
      </c>
      <c r="C15" s="538"/>
      <c r="D15" s="538"/>
      <c r="E15" s="505"/>
      <c r="F15" s="506">
        <f t="shared" ref="F15:K15" si="2">SUM(F16:F38)</f>
        <v>23</v>
      </c>
      <c r="G15" s="507">
        <f t="shared" si="2"/>
        <v>493</v>
      </c>
      <c r="H15" s="507">
        <f t="shared" si="2"/>
        <v>2788</v>
      </c>
      <c r="I15" s="507">
        <f t="shared" si="2"/>
        <v>844</v>
      </c>
      <c r="J15" s="507">
        <f t="shared" si="2"/>
        <v>524</v>
      </c>
      <c r="K15" s="507">
        <f t="shared" si="2"/>
        <v>538</v>
      </c>
      <c r="L15" s="507">
        <f t="shared" ref="L15" si="3">SUM(L16:L38)</f>
        <v>882</v>
      </c>
      <c r="M15" s="907" t="s">
        <v>180</v>
      </c>
      <c r="N15" s="906"/>
    </row>
    <row r="16" spans="1:14" ht="14.25" customHeight="1">
      <c r="A16" s="523"/>
      <c r="B16" s="538" t="s">
        <v>189</v>
      </c>
      <c r="C16" s="538"/>
      <c r="D16" s="538"/>
      <c r="E16" s="505"/>
      <c r="F16" s="506">
        <v>1</v>
      </c>
      <c r="G16" s="507">
        <v>26</v>
      </c>
      <c r="H16" s="507">
        <f>SUM(I16:L16)</f>
        <v>160</v>
      </c>
      <c r="I16" s="507">
        <v>47</v>
      </c>
      <c r="J16" s="507">
        <v>27</v>
      </c>
      <c r="K16" s="507">
        <v>28</v>
      </c>
      <c r="L16" s="507">
        <v>58</v>
      </c>
      <c r="M16" s="905" t="s">
        <v>190</v>
      </c>
      <c r="N16" s="906"/>
    </row>
    <row r="17" spans="1:15" ht="14.25" customHeight="1">
      <c r="A17" s="523"/>
      <c r="B17" s="538" t="s">
        <v>191</v>
      </c>
      <c r="C17" s="538"/>
      <c r="D17" s="538"/>
      <c r="E17" s="505"/>
      <c r="F17" s="506">
        <v>1</v>
      </c>
      <c r="G17" s="507">
        <v>20</v>
      </c>
      <c r="H17" s="507">
        <f t="shared" ref="H17:H33" si="4">SUM(I17:L17)</f>
        <v>135</v>
      </c>
      <c r="I17" s="507">
        <v>34</v>
      </c>
      <c r="J17" s="507">
        <v>24</v>
      </c>
      <c r="K17" s="507">
        <v>32</v>
      </c>
      <c r="L17" s="507">
        <v>45</v>
      </c>
      <c r="M17" s="905" t="s">
        <v>192</v>
      </c>
      <c r="N17" s="906"/>
    </row>
    <row r="18" spans="1:15" ht="14.25" customHeight="1">
      <c r="A18" s="523"/>
      <c r="B18" s="538" t="s">
        <v>193</v>
      </c>
      <c r="C18" s="538"/>
      <c r="D18" s="538"/>
      <c r="E18" s="505"/>
      <c r="F18" s="506">
        <v>1</v>
      </c>
      <c r="G18" s="507">
        <v>33</v>
      </c>
      <c r="H18" s="507">
        <f t="shared" si="4"/>
        <v>163</v>
      </c>
      <c r="I18" s="507">
        <v>50</v>
      </c>
      <c r="J18" s="507">
        <v>30</v>
      </c>
      <c r="K18" s="507">
        <v>30</v>
      </c>
      <c r="L18" s="507">
        <v>53</v>
      </c>
      <c r="M18" s="905" t="s">
        <v>194</v>
      </c>
      <c r="N18" s="906"/>
    </row>
    <row r="19" spans="1:15" ht="14.25" customHeight="1">
      <c r="A19" s="523"/>
      <c r="B19" s="538" t="s">
        <v>195</v>
      </c>
      <c r="C19" s="538"/>
      <c r="D19" s="538"/>
      <c r="E19" s="505"/>
      <c r="F19" s="506">
        <v>1</v>
      </c>
      <c r="G19" s="507">
        <v>30</v>
      </c>
      <c r="H19" s="507">
        <f t="shared" si="4"/>
        <v>181</v>
      </c>
      <c r="I19" s="507">
        <v>57</v>
      </c>
      <c r="J19" s="507">
        <v>35</v>
      </c>
      <c r="K19" s="507">
        <v>36</v>
      </c>
      <c r="L19" s="507">
        <v>53</v>
      </c>
      <c r="M19" s="905" t="s">
        <v>194</v>
      </c>
      <c r="N19" s="906"/>
      <c r="O19" s="60"/>
    </row>
    <row r="20" spans="1:15" ht="14.25" customHeight="1">
      <c r="A20" s="523"/>
      <c r="B20" s="538" t="s">
        <v>196</v>
      </c>
      <c r="C20" s="538"/>
      <c r="D20" s="538"/>
      <c r="E20" s="505"/>
      <c r="F20" s="506">
        <v>1</v>
      </c>
      <c r="G20" s="507">
        <v>22</v>
      </c>
      <c r="H20" s="507">
        <f t="shared" si="4"/>
        <v>126</v>
      </c>
      <c r="I20" s="507">
        <v>42</v>
      </c>
      <c r="J20" s="507">
        <v>24</v>
      </c>
      <c r="K20" s="507">
        <v>23</v>
      </c>
      <c r="L20" s="507">
        <v>37</v>
      </c>
      <c r="M20" s="905" t="s">
        <v>194</v>
      </c>
      <c r="N20" s="906"/>
      <c r="O20" s="60"/>
    </row>
    <row r="21" spans="1:15" ht="14.25" customHeight="1">
      <c r="A21" s="523"/>
      <c r="B21" s="538" t="s">
        <v>197</v>
      </c>
      <c r="C21" s="538"/>
      <c r="D21" s="538"/>
      <c r="E21" s="505"/>
      <c r="F21" s="506">
        <v>1</v>
      </c>
      <c r="G21" s="507">
        <v>22</v>
      </c>
      <c r="H21" s="507">
        <f t="shared" si="4"/>
        <v>118</v>
      </c>
      <c r="I21" s="507">
        <v>33</v>
      </c>
      <c r="J21" s="507">
        <v>24</v>
      </c>
      <c r="K21" s="507">
        <v>24</v>
      </c>
      <c r="L21" s="507">
        <v>37</v>
      </c>
      <c r="M21" s="905" t="s">
        <v>194</v>
      </c>
      <c r="N21" s="906"/>
      <c r="O21" s="60"/>
    </row>
    <row r="22" spans="1:15" ht="14.25" customHeight="1">
      <c r="A22" s="523"/>
      <c r="B22" s="538" t="s">
        <v>198</v>
      </c>
      <c r="C22" s="538"/>
      <c r="D22" s="538"/>
      <c r="E22" s="505"/>
      <c r="F22" s="506">
        <v>1</v>
      </c>
      <c r="G22" s="507">
        <v>22</v>
      </c>
      <c r="H22" s="507">
        <f t="shared" si="4"/>
        <v>143</v>
      </c>
      <c r="I22" s="507">
        <v>46</v>
      </c>
      <c r="J22" s="507">
        <v>29</v>
      </c>
      <c r="K22" s="507">
        <v>27</v>
      </c>
      <c r="L22" s="507">
        <v>41</v>
      </c>
      <c r="M22" s="905" t="s">
        <v>199</v>
      </c>
      <c r="N22" s="906"/>
    </row>
    <row r="23" spans="1:15" ht="14.25" customHeight="1">
      <c r="A23" s="523"/>
      <c r="B23" s="538" t="s">
        <v>200</v>
      </c>
      <c r="C23" s="538"/>
      <c r="D23" s="538"/>
      <c r="E23" s="505"/>
      <c r="F23" s="506">
        <v>1</v>
      </c>
      <c r="G23" s="507">
        <v>20</v>
      </c>
      <c r="H23" s="507">
        <f t="shared" si="4"/>
        <v>107</v>
      </c>
      <c r="I23" s="507">
        <v>33</v>
      </c>
      <c r="J23" s="507">
        <v>23</v>
      </c>
      <c r="K23" s="507">
        <v>18</v>
      </c>
      <c r="L23" s="507">
        <v>33</v>
      </c>
      <c r="M23" s="905" t="s">
        <v>201</v>
      </c>
      <c r="N23" s="906"/>
    </row>
    <row r="24" spans="1:15" ht="14.25" customHeight="1">
      <c r="A24" s="523"/>
      <c r="B24" s="538" t="s">
        <v>202</v>
      </c>
      <c r="C24" s="538"/>
      <c r="D24" s="538"/>
      <c r="E24" s="505"/>
      <c r="F24" s="506">
        <v>1</v>
      </c>
      <c r="G24" s="507">
        <v>23</v>
      </c>
      <c r="H24" s="507">
        <f>SUM(I24:L24)</f>
        <v>140</v>
      </c>
      <c r="I24" s="507">
        <v>34</v>
      </c>
      <c r="J24" s="507">
        <v>27</v>
      </c>
      <c r="K24" s="507">
        <v>28</v>
      </c>
      <c r="L24" s="507">
        <v>51</v>
      </c>
      <c r="M24" s="905" t="s">
        <v>203</v>
      </c>
      <c r="N24" s="906"/>
    </row>
    <row r="25" spans="1:15" ht="14.25" customHeight="1">
      <c r="A25" s="523"/>
      <c r="B25" s="538" t="s">
        <v>204</v>
      </c>
      <c r="C25" s="538"/>
      <c r="D25" s="538"/>
      <c r="E25" s="505"/>
      <c r="F25" s="506">
        <v>1</v>
      </c>
      <c r="G25" s="507">
        <v>18</v>
      </c>
      <c r="H25" s="507">
        <f t="shared" si="4"/>
        <v>108</v>
      </c>
      <c r="I25" s="507">
        <v>27</v>
      </c>
      <c r="J25" s="507">
        <v>22</v>
      </c>
      <c r="K25" s="507">
        <v>21</v>
      </c>
      <c r="L25" s="507">
        <v>38</v>
      </c>
      <c r="M25" s="905" t="s">
        <v>205</v>
      </c>
      <c r="N25" s="906"/>
    </row>
    <row r="26" spans="1:15" ht="14.25" customHeight="1">
      <c r="A26" s="523"/>
      <c r="B26" s="538" t="s">
        <v>206</v>
      </c>
      <c r="C26" s="538"/>
      <c r="D26" s="538"/>
      <c r="E26" s="505"/>
      <c r="F26" s="506">
        <v>1</v>
      </c>
      <c r="G26" s="507">
        <v>22</v>
      </c>
      <c r="H26" s="507">
        <f t="shared" si="4"/>
        <v>153</v>
      </c>
      <c r="I26" s="507">
        <v>40</v>
      </c>
      <c r="J26" s="507">
        <v>28</v>
      </c>
      <c r="K26" s="507">
        <v>30</v>
      </c>
      <c r="L26" s="507">
        <v>55</v>
      </c>
      <c r="M26" s="905" t="s">
        <v>207</v>
      </c>
      <c r="N26" s="906"/>
    </row>
    <row r="27" spans="1:15" ht="14.25" customHeight="1">
      <c r="A27" s="523"/>
      <c r="B27" s="538" t="s">
        <v>208</v>
      </c>
      <c r="C27" s="538"/>
      <c r="D27" s="538"/>
      <c r="E27" s="505"/>
      <c r="F27" s="506">
        <v>1</v>
      </c>
      <c r="G27" s="507">
        <v>23</v>
      </c>
      <c r="H27" s="507">
        <f t="shared" si="4"/>
        <v>127</v>
      </c>
      <c r="I27" s="507">
        <v>37</v>
      </c>
      <c r="J27" s="507">
        <v>24</v>
      </c>
      <c r="K27" s="507">
        <v>24</v>
      </c>
      <c r="L27" s="507">
        <v>42</v>
      </c>
      <c r="M27" s="905" t="s">
        <v>209</v>
      </c>
      <c r="N27" s="906"/>
    </row>
    <row r="28" spans="1:15" ht="14.25" customHeight="1">
      <c r="A28" s="523"/>
      <c r="B28" s="538" t="s">
        <v>210</v>
      </c>
      <c r="C28" s="538"/>
      <c r="D28" s="538"/>
      <c r="E28" s="505"/>
      <c r="F28" s="506">
        <v>1</v>
      </c>
      <c r="G28" s="507">
        <v>24</v>
      </c>
      <c r="H28" s="507">
        <f t="shared" si="4"/>
        <v>141</v>
      </c>
      <c r="I28" s="507">
        <v>49</v>
      </c>
      <c r="J28" s="507">
        <v>25</v>
      </c>
      <c r="K28" s="507">
        <v>25</v>
      </c>
      <c r="L28" s="507">
        <v>42</v>
      </c>
      <c r="M28" s="905" t="s">
        <v>211</v>
      </c>
      <c r="N28" s="906"/>
    </row>
    <row r="29" spans="1:15" ht="14.25" customHeight="1">
      <c r="A29" s="523"/>
      <c r="B29" s="538" t="s">
        <v>212</v>
      </c>
      <c r="C29" s="538"/>
      <c r="D29" s="538"/>
      <c r="E29" s="505"/>
      <c r="F29" s="506">
        <v>1</v>
      </c>
      <c r="G29" s="507">
        <v>27</v>
      </c>
      <c r="H29" s="507">
        <f t="shared" si="4"/>
        <v>131</v>
      </c>
      <c r="I29" s="507">
        <v>46</v>
      </c>
      <c r="J29" s="507">
        <v>24</v>
      </c>
      <c r="K29" s="507">
        <v>22</v>
      </c>
      <c r="L29" s="507">
        <v>39</v>
      </c>
      <c r="M29" s="905" t="s">
        <v>213</v>
      </c>
      <c r="N29" s="906"/>
    </row>
    <row r="30" spans="1:15" ht="14.25" customHeight="1">
      <c r="A30" s="523"/>
      <c r="B30" s="538" t="s">
        <v>214</v>
      </c>
      <c r="C30" s="538"/>
      <c r="D30" s="538"/>
      <c r="E30" s="505"/>
      <c r="F30" s="506">
        <v>1</v>
      </c>
      <c r="G30" s="507">
        <v>20</v>
      </c>
      <c r="H30" s="507">
        <f t="shared" si="4"/>
        <v>103</v>
      </c>
      <c r="I30" s="507">
        <v>33</v>
      </c>
      <c r="J30" s="507">
        <v>18</v>
      </c>
      <c r="K30" s="507">
        <v>20</v>
      </c>
      <c r="L30" s="507">
        <v>32</v>
      </c>
      <c r="M30" s="905" t="s">
        <v>215</v>
      </c>
      <c r="N30" s="906"/>
    </row>
    <row r="31" spans="1:15" ht="14.25" customHeight="1">
      <c r="A31" s="523"/>
      <c r="B31" s="538" t="s">
        <v>216</v>
      </c>
      <c r="C31" s="538"/>
      <c r="D31" s="538"/>
      <c r="E31" s="505"/>
      <c r="F31" s="506">
        <v>1</v>
      </c>
      <c r="G31" s="490">
        <v>24</v>
      </c>
      <c r="H31" s="507">
        <f t="shared" si="4"/>
        <v>106</v>
      </c>
      <c r="I31" s="507">
        <v>33</v>
      </c>
      <c r="J31" s="507">
        <v>18</v>
      </c>
      <c r="K31" s="490">
        <v>19</v>
      </c>
      <c r="L31" s="490">
        <v>36</v>
      </c>
      <c r="M31" s="905" t="s">
        <v>217</v>
      </c>
      <c r="N31" s="906"/>
    </row>
    <row r="32" spans="1:15" ht="14.25" customHeight="1">
      <c r="A32" s="523"/>
      <c r="B32" s="538" t="s">
        <v>218</v>
      </c>
      <c r="C32" s="538"/>
      <c r="D32" s="538"/>
      <c r="E32" s="493"/>
      <c r="F32" s="506">
        <v>1</v>
      </c>
      <c r="G32" s="490">
        <v>17</v>
      </c>
      <c r="H32" s="507">
        <f t="shared" si="4"/>
        <v>105</v>
      </c>
      <c r="I32" s="507">
        <v>30</v>
      </c>
      <c r="J32" s="507">
        <v>17</v>
      </c>
      <c r="K32" s="490">
        <v>18</v>
      </c>
      <c r="L32" s="490">
        <v>40</v>
      </c>
      <c r="M32" s="905" t="s">
        <v>219</v>
      </c>
      <c r="N32" s="906"/>
    </row>
    <row r="33" spans="1:15" ht="14.25" customHeight="1">
      <c r="A33" s="523"/>
      <c r="B33" s="538" t="s">
        <v>220</v>
      </c>
      <c r="C33" s="538"/>
      <c r="D33" s="538"/>
      <c r="E33" s="493"/>
      <c r="F33" s="506">
        <v>1</v>
      </c>
      <c r="G33" s="490">
        <v>18</v>
      </c>
      <c r="H33" s="507">
        <f t="shared" si="4"/>
        <v>108</v>
      </c>
      <c r="I33" s="507">
        <v>36</v>
      </c>
      <c r="J33" s="507">
        <v>18</v>
      </c>
      <c r="K33" s="490">
        <v>20</v>
      </c>
      <c r="L33" s="490">
        <v>34</v>
      </c>
      <c r="M33" s="905" t="s">
        <v>221</v>
      </c>
      <c r="N33" s="906"/>
    </row>
    <row r="34" spans="1:15" ht="14.25" customHeight="1">
      <c r="A34" s="523"/>
      <c r="B34" s="538" t="s">
        <v>222</v>
      </c>
      <c r="C34" s="538"/>
      <c r="D34" s="538"/>
      <c r="E34" s="509"/>
      <c r="F34" s="507">
        <v>1</v>
      </c>
      <c r="G34" s="490">
        <v>19</v>
      </c>
      <c r="H34" s="507">
        <f>SUM(I34:L34)</f>
        <v>98</v>
      </c>
      <c r="I34" s="507">
        <v>36</v>
      </c>
      <c r="J34" s="507">
        <v>18</v>
      </c>
      <c r="K34" s="490">
        <v>20</v>
      </c>
      <c r="L34" s="490">
        <v>24</v>
      </c>
      <c r="M34" s="905" t="s">
        <v>223</v>
      </c>
      <c r="N34" s="906"/>
      <c r="O34" s="226"/>
    </row>
    <row r="35" spans="1:15" ht="14.25" customHeight="1">
      <c r="A35" s="523"/>
      <c r="B35" s="538" t="s">
        <v>492</v>
      </c>
      <c r="C35" s="538"/>
      <c r="D35" s="538"/>
      <c r="E35" s="509"/>
      <c r="F35" s="507">
        <v>1</v>
      </c>
      <c r="G35" s="490">
        <v>17</v>
      </c>
      <c r="H35" s="507">
        <f>SUM(I35:L35)</f>
        <v>84</v>
      </c>
      <c r="I35" s="507">
        <v>27</v>
      </c>
      <c r="J35" s="507">
        <v>16</v>
      </c>
      <c r="K35" s="490">
        <v>18</v>
      </c>
      <c r="L35" s="490">
        <v>23</v>
      </c>
      <c r="M35" s="907" t="s">
        <v>494</v>
      </c>
      <c r="N35" s="906"/>
    </row>
    <row r="36" spans="1:15" ht="14.25" customHeight="1">
      <c r="A36" s="523"/>
      <c r="B36" s="538" t="s">
        <v>493</v>
      </c>
      <c r="C36" s="538"/>
      <c r="D36" s="538"/>
      <c r="E36" s="509"/>
      <c r="F36" s="507">
        <v>1</v>
      </c>
      <c r="G36" s="507">
        <v>20</v>
      </c>
      <c r="H36" s="507">
        <f>SUM(I36:L36)</f>
        <v>100</v>
      </c>
      <c r="I36" s="507">
        <v>33</v>
      </c>
      <c r="J36" s="507">
        <v>24</v>
      </c>
      <c r="K36" s="507">
        <v>17</v>
      </c>
      <c r="L36" s="507">
        <v>26</v>
      </c>
      <c r="M36" s="907" t="s">
        <v>494</v>
      </c>
      <c r="N36" s="906"/>
    </row>
    <row r="37" spans="1:15" ht="14.25" customHeight="1">
      <c r="A37" s="523"/>
      <c r="B37" s="538" t="s">
        <v>500</v>
      </c>
      <c r="C37" s="538"/>
      <c r="D37" s="538"/>
      <c r="E37" s="509"/>
      <c r="F37" s="507">
        <v>1</v>
      </c>
      <c r="G37" s="490">
        <v>14</v>
      </c>
      <c r="H37" s="507">
        <f>SUM(I37:L37)</f>
        <v>71</v>
      </c>
      <c r="I37" s="507">
        <v>23</v>
      </c>
      <c r="J37" s="507">
        <v>17</v>
      </c>
      <c r="K37" s="490">
        <v>17</v>
      </c>
      <c r="L37" s="490">
        <v>14</v>
      </c>
      <c r="M37" s="907" t="s">
        <v>501</v>
      </c>
      <c r="N37" s="906"/>
    </row>
    <row r="38" spans="1:15" ht="14.25" customHeight="1" thickBot="1">
      <c r="A38" s="525"/>
      <c r="B38" s="909" t="s">
        <v>658</v>
      </c>
      <c r="C38" s="909"/>
      <c r="D38" s="909"/>
      <c r="E38" s="510"/>
      <c r="F38" s="511">
        <v>1</v>
      </c>
      <c r="G38" s="512">
        <v>12</v>
      </c>
      <c r="H38" s="511">
        <f>SUM(I38:L38)</f>
        <v>80</v>
      </c>
      <c r="I38" s="511">
        <v>18</v>
      </c>
      <c r="J38" s="511">
        <v>12</v>
      </c>
      <c r="K38" s="512">
        <v>21</v>
      </c>
      <c r="L38" s="512">
        <v>29</v>
      </c>
      <c r="M38" s="903" t="s">
        <v>659</v>
      </c>
      <c r="N38" s="904"/>
    </row>
    <row r="39" spans="1:15" ht="14.25" customHeight="1">
      <c r="A39" s="61" t="s">
        <v>586</v>
      </c>
      <c r="F39" s="485"/>
      <c r="N39" s="28" t="s">
        <v>224</v>
      </c>
    </row>
    <row r="40" spans="1:15" ht="15" customHeight="1">
      <c r="F40" s="485"/>
      <c r="N40" s="28"/>
    </row>
    <row r="41" spans="1:15" ht="15" customHeight="1" thickBot="1">
      <c r="A41" s="105" t="s">
        <v>638</v>
      </c>
      <c r="B41" s="105"/>
      <c r="F41" s="485"/>
      <c r="J41" s="28" t="s">
        <v>587</v>
      </c>
    </row>
    <row r="42" spans="1:15" ht="15" customHeight="1">
      <c r="A42" s="193"/>
      <c r="B42" s="215"/>
      <c r="C42" s="215"/>
      <c r="D42" s="908" t="s">
        <v>588</v>
      </c>
      <c r="E42" s="910" t="s">
        <v>589</v>
      </c>
      <c r="F42" s="911"/>
      <c r="G42" s="911"/>
      <c r="H42" s="912"/>
      <c r="I42" s="913" t="s">
        <v>225</v>
      </c>
      <c r="J42" s="914"/>
      <c r="K42" s="493"/>
    </row>
    <row r="43" spans="1:15" ht="15" customHeight="1">
      <c r="A43" s="65"/>
      <c r="B43" s="194" t="s">
        <v>590</v>
      </c>
      <c r="C43" s="492"/>
      <c r="D43" s="868"/>
      <c r="E43" s="869" t="s">
        <v>226</v>
      </c>
      <c r="F43" s="869"/>
      <c r="G43" s="62" t="s">
        <v>227</v>
      </c>
      <c r="H43" s="488" t="s">
        <v>228</v>
      </c>
      <c r="I43" s="62" t="s">
        <v>226</v>
      </c>
      <c r="J43" s="63" t="s">
        <v>229</v>
      </c>
    </row>
    <row r="44" spans="1:15" ht="15" customHeight="1">
      <c r="A44" s="195"/>
      <c r="B44" s="192"/>
      <c r="C44" s="192"/>
      <c r="D44" s="807"/>
      <c r="E44" s="807" t="s">
        <v>230</v>
      </c>
      <c r="F44" s="807"/>
      <c r="G44" s="494" t="s">
        <v>231</v>
      </c>
      <c r="H44" s="487" t="s">
        <v>232</v>
      </c>
      <c r="I44" s="494" t="s">
        <v>230</v>
      </c>
      <c r="J44" s="64" t="s">
        <v>233</v>
      </c>
    </row>
    <row r="45" spans="1:15" ht="15" customHeight="1">
      <c r="A45" s="65"/>
      <c r="B45" s="484" t="s">
        <v>234</v>
      </c>
      <c r="C45" s="492"/>
      <c r="D45" s="513">
        <v>72</v>
      </c>
      <c r="E45" s="514"/>
      <c r="F45" s="514">
        <v>9</v>
      </c>
      <c r="G45" s="313">
        <v>749</v>
      </c>
      <c r="H45" s="313">
        <v>766</v>
      </c>
      <c r="I45" s="514">
        <v>63</v>
      </c>
      <c r="J45" s="515">
        <v>6527</v>
      </c>
    </row>
    <row r="46" spans="1:15" ht="15" customHeight="1">
      <c r="A46" s="65"/>
      <c r="B46" s="484" t="s">
        <v>235</v>
      </c>
      <c r="C46" s="492"/>
      <c r="D46" s="516">
        <v>31</v>
      </c>
      <c r="E46" s="517"/>
      <c r="F46" s="517">
        <v>5</v>
      </c>
      <c r="G46" s="486">
        <v>330</v>
      </c>
      <c r="H46" s="486">
        <v>322</v>
      </c>
      <c r="I46" s="517">
        <v>26</v>
      </c>
      <c r="J46" s="518">
        <v>2108</v>
      </c>
    </row>
    <row r="47" spans="1:15" ht="15" customHeight="1">
      <c r="A47" s="65"/>
      <c r="B47" s="484" t="s">
        <v>236</v>
      </c>
      <c r="C47" s="492"/>
      <c r="D47" s="516">
        <v>14</v>
      </c>
      <c r="E47" s="517"/>
      <c r="F47" s="517">
        <v>2</v>
      </c>
      <c r="G47" s="486">
        <v>120</v>
      </c>
      <c r="H47" s="486">
        <v>149</v>
      </c>
      <c r="I47" s="517">
        <v>12</v>
      </c>
      <c r="J47" s="518">
        <v>1070</v>
      </c>
    </row>
    <row r="48" spans="1:15" ht="15" customHeight="1">
      <c r="A48" s="65"/>
      <c r="B48" s="484" t="s">
        <v>237</v>
      </c>
      <c r="C48" s="492"/>
      <c r="D48" s="516">
        <v>40</v>
      </c>
      <c r="E48" s="517"/>
      <c r="F48" s="517">
        <v>8</v>
      </c>
      <c r="G48" s="486">
        <v>530</v>
      </c>
      <c r="H48" s="486">
        <v>534</v>
      </c>
      <c r="I48" s="517">
        <v>32</v>
      </c>
      <c r="J48" s="518">
        <v>2710</v>
      </c>
    </row>
    <row r="49" spans="1:14" ht="15" customHeight="1">
      <c r="A49" s="65"/>
      <c r="B49" s="484" t="s">
        <v>238</v>
      </c>
      <c r="C49" s="196"/>
      <c r="D49" s="516">
        <v>22</v>
      </c>
      <c r="E49" s="517"/>
      <c r="F49" s="517">
        <v>3</v>
      </c>
      <c r="G49" s="486">
        <v>320</v>
      </c>
      <c r="H49" s="486">
        <v>312</v>
      </c>
      <c r="I49" s="517">
        <v>19</v>
      </c>
      <c r="J49" s="518">
        <v>1980</v>
      </c>
    </row>
    <row r="50" spans="1:14" ht="15" customHeight="1">
      <c r="A50" s="65"/>
      <c r="B50" s="484" t="s">
        <v>239</v>
      </c>
      <c r="C50" s="492"/>
      <c r="D50" s="516">
        <v>22</v>
      </c>
      <c r="E50" s="517"/>
      <c r="F50" s="517">
        <v>10</v>
      </c>
      <c r="G50" s="486">
        <v>815</v>
      </c>
      <c r="H50" s="486">
        <v>687</v>
      </c>
      <c r="I50" s="517">
        <v>12</v>
      </c>
      <c r="J50" s="518">
        <v>890</v>
      </c>
    </row>
    <row r="51" spans="1:14" ht="15" customHeight="1">
      <c r="A51" s="65"/>
      <c r="B51" s="484" t="s">
        <v>240</v>
      </c>
      <c r="C51" s="492"/>
      <c r="D51" s="516">
        <v>15</v>
      </c>
      <c r="E51" s="517"/>
      <c r="F51" s="517">
        <v>5</v>
      </c>
      <c r="G51" s="486">
        <v>360</v>
      </c>
      <c r="H51" s="486">
        <v>391</v>
      </c>
      <c r="I51" s="517">
        <v>10</v>
      </c>
      <c r="J51" s="518">
        <v>755</v>
      </c>
    </row>
    <row r="52" spans="1:14" ht="15" customHeight="1">
      <c r="A52" s="65"/>
      <c r="B52" s="484" t="s">
        <v>241</v>
      </c>
      <c r="C52" s="196"/>
      <c r="D52" s="516">
        <v>26</v>
      </c>
      <c r="E52" s="517"/>
      <c r="F52" s="517">
        <v>3</v>
      </c>
      <c r="G52" s="486">
        <v>370</v>
      </c>
      <c r="H52" s="486">
        <v>387</v>
      </c>
      <c r="I52" s="517">
        <v>23</v>
      </c>
      <c r="J52" s="518">
        <v>2468</v>
      </c>
    </row>
    <row r="53" spans="1:14" ht="15" customHeight="1">
      <c r="A53" s="65"/>
      <c r="B53" s="484" t="s">
        <v>242</v>
      </c>
      <c r="C53" s="492"/>
      <c r="D53" s="516">
        <v>28</v>
      </c>
      <c r="E53" s="517"/>
      <c r="F53" s="517">
        <v>1</v>
      </c>
      <c r="G53" s="486">
        <v>60</v>
      </c>
      <c r="H53" s="486">
        <v>58</v>
      </c>
      <c r="I53" s="517">
        <v>27</v>
      </c>
      <c r="J53" s="518">
        <v>2296</v>
      </c>
    </row>
    <row r="54" spans="1:14" ht="15" customHeight="1">
      <c r="A54" s="65"/>
      <c r="B54" s="484" t="s">
        <v>243</v>
      </c>
      <c r="C54" s="492"/>
      <c r="D54" s="516">
        <v>16</v>
      </c>
      <c r="E54" s="517"/>
      <c r="F54" s="517">
        <v>2</v>
      </c>
      <c r="G54" s="486">
        <v>120</v>
      </c>
      <c r="H54" s="486">
        <v>130</v>
      </c>
      <c r="I54" s="517">
        <v>14</v>
      </c>
      <c r="J54" s="518">
        <v>1618</v>
      </c>
    </row>
    <row r="55" spans="1:14" ht="15" customHeight="1" thickBot="1">
      <c r="A55" s="197"/>
      <c r="B55" s="103" t="s">
        <v>244</v>
      </c>
      <c r="C55" s="198"/>
      <c r="D55" s="519">
        <v>20</v>
      </c>
      <c r="E55" s="520"/>
      <c r="F55" s="520">
        <v>5</v>
      </c>
      <c r="G55" s="521">
        <v>345</v>
      </c>
      <c r="H55" s="521">
        <v>310</v>
      </c>
      <c r="I55" s="520">
        <v>15</v>
      </c>
      <c r="J55" s="522">
        <v>1415</v>
      </c>
    </row>
    <row r="56" spans="1:14" ht="15" customHeight="1">
      <c r="B56" s="373" t="s">
        <v>667</v>
      </c>
      <c r="C56" s="214"/>
      <c r="D56" s="199"/>
      <c r="E56" s="213"/>
      <c r="F56" s="200"/>
      <c r="G56" s="205"/>
      <c r="H56" s="205"/>
      <c r="I56" s="205"/>
      <c r="J56" s="205"/>
      <c r="K56" s="201"/>
      <c r="L56" s="199"/>
      <c r="M56" s="205"/>
      <c r="N56" s="205"/>
    </row>
    <row r="57" spans="1:14" ht="15" customHeight="1">
      <c r="B57" s="377" t="s">
        <v>670</v>
      </c>
      <c r="C57" s="376"/>
      <c r="D57" s="199"/>
      <c r="E57" s="375"/>
      <c r="F57" s="200"/>
      <c r="G57" s="374"/>
      <c r="H57" s="374"/>
      <c r="I57" s="374"/>
      <c r="J57" s="374"/>
      <c r="K57" s="201"/>
      <c r="L57" s="199"/>
      <c r="M57" s="374"/>
      <c r="N57" s="374"/>
    </row>
    <row r="58" spans="1:14" ht="15" customHeight="1">
      <c r="A58" s="915" t="s">
        <v>668</v>
      </c>
      <c r="B58" s="916"/>
      <c r="C58" s="916"/>
      <c r="D58" s="916"/>
      <c r="E58" s="916"/>
      <c r="F58" s="916"/>
      <c r="G58" s="916"/>
      <c r="H58" s="916"/>
      <c r="I58" s="916"/>
      <c r="J58" s="916"/>
      <c r="N58" s="28"/>
    </row>
    <row r="59" spans="1:14" ht="16.5" customHeight="1">
      <c r="A59" s="916"/>
      <c r="B59" s="916"/>
      <c r="C59" s="916"/>
      <c r="D59" s="916"/>
      <c r="E59" s="916"/>
      <c r="F59" s="916"/>
      <c r="G59" s="916"/>
      <c r="H59" s="916"/>
      <c r="I59" s="916"/>
      <c r="J59" s="916"/>
    </row>
  </sheetData>
  <sheetProtection selectLockedCells="1" selectUnlockedCells="1"/>
  <mergeCells count="78">
    <mergeCell ref="B8:D8"/>
    <mergeCell ref="B7:D7"/>
    <mergeCell ref="M3:N4"/>
    <mergeCell ref="B5:D5"/>
    <mergeCell ref="M5:N5"/>
    <mergeCell ref="M8:N8"/>
    <mergeCell ref="M7:N7"/>
    <mergeCell ref="B6:D6"/>
    <mergeCell ref="M6:N6"/>
    <mergeCell ref="B3:D4"/>
    <mergeCell ref="F3:F4"/>
    <mergeCell ref="G3:G4"/>
    <mergeCell ref="H3:L3"/>
    <mergeCell ref="B9:D9"/>
    <mergeCell ref="M20:N20"/>
    <mergeCell ref="B21:D21"/>
    <mergeCell ref="M11:N11"/>
    <mergeCell ref="M13:N13"/>
    <mergeCell ref="M9:N9"/>
    <mergeCell ref="B11:D11"/>
    <mergeCell ref="B14:D14"/>
    <mergeCell ref="B16:D16"/>
    <mergeCell ref="M17:N17"/>
    <mergeCell ref="B20:D20"/>
    <mergeCell ref="M29:N29"/>
    <mergeCell ref="I10:J10"/>
    <mergeCell ref="M22:N22"/>
    <mergeCell ref="M14:N14"/>
    <mergeCell ref="M21:N21"/>
    <mergeCell ref="M27:N27"/>
    <mergeCell ref="A58:J59"/>
    <mergeCell ref="B12:D12"/>
    <mergeCell ref="M12:N12"/>
    <mergeCell ref="B17:D17"/>
    <mergeCell ref="B29:D29"/>
    <mergeCell ref="M28:N28"/>
    <mergeCell ref="B18:D18"/>
    <mergeCell ref="B26:D26"/>
    <mergeCell ref="B13:D13"/>
    <mergeCell ref="B15:D15"/>
    <mergeCell ref="M15:N15"/>
    <mergeCell ref="B19:D19"/>
    <mergeCell ref="M19:N19"/>
    <mergeCell ref="M16:N16"/>
    <mergeCell ref="M18:N18"/>
    <mergeCell ref="M26:N26"/>
    <mergeCell ref="M34:N34"/>
    <mergeCell ref="B30:D30"/>
    <mergeCell ref="B34:D34"/>
    <mergeCell ref="D42:D44"/>
    <mergeCell ref="B22:D22"/>
    <mergeCell ref="B28:D28"/>
    <mergeCell ref="B27:D27"/>
    <mergeCell ref="B31:D31"/>
    <mergeCell ref="B38:D38"/>
    <mergeCell ref="E42:H42"/>
    <mergeCell ref="E44:F44"/>
    <mergeCell ref="B37:D37"/>
    <mergeCell ref="B35:D35"/>
    <mergeCell ref="B36:D36"/>
    <mergeCell ref="E43:F43"/>
    <mergeCell ref="I42:J42"/>
    <mergeCell ref="M38:N38"/>
    <mergeCell ref="M33:N33"/>
    <mergeCell ref="M37:N37"/>
    <mergeCell ref="B23:D23"/>
    <mergeCell ref="M23:N23"/>
    <mergeCell ref="B24:D24"/>
    <mergeCell ref="M25:N25"/>
    <mergeCell ref="M24:N24"/>
    <mergeCell ref="B25:D25"/>
    <mergeCell ref="M36:N36"/>
    <mergeCell ref="M31:N31"/>
    <mergeCell ref="M35:N35"/>
    <mergeCell ref="M30:N30"/>
    <mergeCell ref="B32:D32"/>
    <mergeCell ref="M32:N32"/>
    <mergeCell ref="B33:D33"/>
  </mergeCells>
  <phoneticPr fontId="22"/>
  <printOptions horizontalCentered="1"/>
  <pageMargins left="0.59055118110236227" right="0.59055118110236227" top="0.59055118110236227" bottom="0.59055118110236227" header="0.39370078740157483" footer="0.39370078740157483"/>
  <pageSetup paperSize="9" scale="96" firstPageNumber="118" orientation="portrait" useFirstPageNumber="1" verticalDpi="300" r:id="rId1"/>
  <headerFooter scaleWithDoc="0" alignWithMargins="0">
    <oddHeader>&amp;L社会・福祉</oddHeader>
    <oddFooter>&amp;C&amp;12&amp;A</oddFooter>
  </headerFooter>
</worksheet>
</file>

<file path=xl/worksheets/sheet7.xml><?xml version="1.0" encoding="utf-8"?>
<worksheet xmlns="http://schemas.openxmlformats.org/spreadsheetml/2006/main" xmlns:r="http://schemas.openxmlformats.org/officeDocument/2006/relationships">
  <dimension ref="A1:AA46"/>
  <sheetViews>
    <sheetView view="pageBreakPreview" zoomScaleNormal="100" zoomScaleSheetLayoutView="130" workbookViewId="0">
      <selection activeCell="AF22" sqref="AF22"/>
    </sheetView>
  </sheetViews>
  <sheetFormatPr defaultRowHeight="20.100000000000001" customHeight="1"/>
  <cols>
    <col min="1" max="1" width="10" style="30" customWidth="1"/>
    <col min="2" max="2" width="5.42578125" style="30" customWidth="1"/>
    <col min="3" max="3" width="5" style="30" customWidth="1"/>
    <col min="4" max="4" width="2.5703125" style="30" customWidth="1"/>
    <col min="5" max="5" width="3.5703125" style="30" customWidth="1"/>
    <col min="6" max="7" width="4.140625" style="30" customWidth="1"/>
    <col min="8" max="8" width="5.42578125" style="30" customWidth="1"/>
    <col min="9" max="9" width="3.85546875" style="30" customWidth="1"/>
    <col min="10" max="10" width="4.7109375" style="30" customWidth="1"/>
    <col min="11" max="11" width="3.5703125" style="30" customWidth="1"/>
    <col min="12" max="12" width="5.140625" style="30" customWidth="1"/>
    <col min="13" max="13" width="3.5703125" style="30" customWidth="1"/>
    <col min="14" max="14" width="3.42578125" style="30" customWidth="1"/>
    <col min="15" max="16" width="4.28515625" style="30" customWidth="1"/>
    <col min="17" max="17" width="2.140625" style="30" customWidth="1"/>
    <col min="18" max="18" width="3.5703125" style="30" customWidth="1"/>
    <col min="19" max="19" width="4.140625" style="30" customWidth="1"/>
    <col min="20" max="20" width="4.7109375" style="30" customWidth="1"/>
    <col min="21" max="21" width="2.5703125" style="30" customWidth="1"/>
    <col min="22" max="22" width="4.28515625" style="30" customWidth="1"/>
    <col min="23" max="23" width="3.7109375" style="30" customWidth="1"/>
    <col min="24" max="24" width="4.28515625" style="30" customWidth="1"/>
    <col min="25" max="25" width="4.42578125" style="30" customWidth="1"/>
    <col min="26" max="26" width="3.5703125" style="30" customWidth="1"/>
    <col min="27" max="33" width="4.28515625" style="30" customWidth="1"/>
    <col min="34" max="16384" width="9.140625" style="30"/>
  </cols>
  <sheetData>
    <row r="1" spans="1:27" ht="5.0999999999999996" customHeight="1">
      <c r="A1" s="7"/>
      <c r="B1" s="7"/>
      <c r="C1" s="7"/>
      <c r="D1" s="7"/>
      <c r="E1" s="7"/>
      <c r="F1" s="7"/>
      <c r="G1" s="7"/>
      <c r="H1" s="7"/>
      <c r="I1" s="7"/>
      <c r="J1" s="7"/>
      <c r="K1" s="7"/>
      <c r="L1" s="7"/>
      <c r="M1" s="7"/>
      <c r="N1" s="7"/>
      <c r="O1" s="7"/>
      <c r="P1" s="29"/>
      <c r="Q1" s="7"/>
      <c r="R1" s="7"/>
      <c r="S1" s="7"/>
      <c r="T1" s="7"/>
      <c r="U1" s="919"/>
      <c r="V1" s="919"/>
      <c r="W1" s="919"/>
      <c r="X1" s="919"/>
      <c r="Y1" s="919"/>
      <c r="Z1" s="919"/>
    </row>
    <row r="2" spans="1:27" ht="15" customHeight="1" thickBot="1">
      <c r="A2" s="566" t="s">
        <v>530</v>
      </c>
      <c r="B2" s="566"/>
      <c r="C2" s="566"/>
      <c r="D2" s="566"/>
      <c r="E2" s="566"/>
      <c r="F2" s="566"/>
      <c r="G2" s="566"/>
      <c r="H2" s="566"/>
      <c r="I2" s="566"/>
      <c r="J2" s="566"/>
      <c r="K2" s="566"/>
      <c r="L2" s="566"/>
      <c r="M2" s="566"/>
      <c r="N2" s="566"/>
      <c r="O2" s="566"/>
      <c r="P2" s="566"/>
      <c r="Q2" s="566"/>
      <c r="R2" s="566"/>
      <c r="S2" s="566"/>
      <c r="T2" s="566"/>
      <c r="U2" s="919" t="s">
        <v>245</v>
      </c>
      <c r="V2" s="919"/>
      <c r="W2" s="919"/>
      <c r="X2" s="919"/>
      <c r="Y2" s="919"/>
      <c r="Z2" s="919"/>
    </row>
    <row r="3" spans="1:27" ht="20.100000000000001" customHeight="1">
      <c r="A3" s="597" t="s">
        <v>246</v>
      </c>
      <c r="B3" s="989" t="s">
        <v>568</v>
      </c>
      <c r="C3" s="989"/>
      <c r="D3" s="989"/>
      <c r="E3" s="989"/>
      <c r="F3" s="989"/>
      <c r="G3" s="989"/>
      <c r="H3" s="989"/>
      <c r="I3" s="989"/>
      <c r="J3" s="989" t="s">
        <v>591</v>
      </c>
      <c r="K3" s="989"/>
      <c r="L3" s="989"/>
      <c r="M3" s="989"/>
      <c r="N3" s="989"/>
      <c r="O3" s="989"/>
      <c r="P3" s="989"/>
      <c r="Q3" s="989" t="s">
        <v>247</v>
      </c>
      <c r="R3" s="989"/>
      <c r="S3" s="989"/>
      <c r="T3" s="989"/>
      <c r="U3" s="990" t="s">
        <v>248</v>
      </c>
      <c r="V3" s="990"/>
      <c r="W3" s="990"/>
      <c r="X3" s="990"/>
      <c r="Y3" s="990"/>
      <c r="Z3" s="569"/>
      <c r="AA3" s="202"/>
    </row>
    <row r="4" spans="1:27" ht="20.100000000000001" customHeight="1">
      <c r="A4" s="842"/>
      <c r="B4" s="807" t="s">
        <v>569</v>
      </c>
      <c r="C4" s="807"/>
      <c r="D4" s="807"/>
      <c r="E4" s="807"/>
      <c r="F4" s="807"/>
      <c r="G4" s="807"/>
      <c r="H4" s="807"/>
      <c r="I4" s="807"/>
      <c r="J4" s="807" t="s">
        <v>495</v>
      </c>
      <c r="K4" s="807"/>
      <c r="L4" s="807"/>
      <c r="M4" s="807"/>
      <c r="N4" s="807"/>
      <c r="O4" s="807"/>
      <c r="P4" s="807"/>
      <c r="Q4" s="991" t="s">
        <v>249</v>
      </c>
      <c r="R4" s="991"/>
      <c r="S4" s="991"/>
      <c r="T4" s="991"/>
      <c r="U4" s="991" t="s">
        <v>496</v>
      </c>
      <c r="V4" s="991"/>
      <c r="W4" s="991"/>
      <c r="X4" s="991"/>
      <c r="Y4" s="991"/>
      <c r="Z4" s="992"/>
      <c r="AA4" s="202"/>
    </row>
    <row r="5" spans="1:27" ht="17.25" customHeight="1">
      <c r="A5" s="83" t="s">
        <v>639</v>
      </c>
      <c r="B5" s="886">
        <v>198077</v>
      </c>
      <c r="C5" s="886"/>
      <c r="D5" s="886"/>
      <c r="E5" s="886"/>
      <c r="F5" s="886"/>
      <c r="G5" s="886"/>
      <c r="H5" s="886"/>
      <c r="I5" s="886"/>
      <c r="J5" s="544">
        <v>40895</v>
      </c>
      <c r="K5" s="544"/>
      <c r="L5" s="544"/>
      <c r="M5" s="544"/>
      <c r="N5" s="544"/>
      <c r="O5" s="544"/>
      <c r="P5" s="544"/>
      <c r="Q5" s="544">
        <v>1819</v>
      </c>
      <c r="R5" s="544"/>
      <c r="S5" s="544"/>
      <c r="T5" s="544"/>
      <c r="U5" s="993">
        <v>405</v>
      </c>
      <c r="V5" s="993"/>
      <c r="W5" s="993"/>
      <c r="X5" s="993"/>
      <c r="Y5" s="993"/>
      <c r="Z5" s="994"/>
      <c r="AA5" s="10"/>
    </row>
    <row r="6" spans="1:27" ht="17.25" customHeight="1" thickBot="1">
      <c r="A6" s="299">
        <v>25</v>
      </c>
      <c r="B6" s="1000">
        <v>237926</v>
      </c>
      <c r="C6" s="1000"/>
      <c r="D6" s="1000"/>
      <c r="E6" s="1000"/>
      <c r="F6" s="1000"/>
      <c r="G6" s="1000"/>
      <c r="H6" s="1000"/>
      <c r="I6" s="1000"/>
      <c r="J6" s="555">
        <v>0</v>
      </c>
      <c r="K6" s="555"/>
      <c r="L6" s="555"/>
      <c r="M6" s="555"/>
      <c r="N6" s="555"/>
      <c r="O6" s="555"/>
      <c r="P6" s="555"/>
      <c r="Q6" s="555">
        <v>1800</v>
      </c>
      <c r="R6" s="555"/>
      <c r="S6" s="555"/>
      <c r="T6" s="555"/>
      <c r="U6" s="995">
        <v>433</v>
      </c>
      <c r="V6" s="995"/>
      <c r="W6" s="995"/>
      <c r="X6" s="995"/>
      <c r="Y6" s="995"/>
      <c r="Z6" s="996"/>
      <c r="AA6" s="10"/>
    </row>
    <row r="7" spans="1:27" ht="15" customHeight="1">
      <c r="A7" s="260" t="s">
        <v>696</v>
      </c>
      <c r="B7" s="212"/>
      <c r="C7" s="212"/>
      <c r="D7" s="212"/>
      <c r="E7" s="212"/>
      <c r="F7" s="226"/>
      <c r="G7" s="226"/>
      <c r="H7" s="212"/>
      <c r="I7" s="212"/>
      <c r="J7" s="212"/>
      <c r="K7" s="212"/>
      <c r="L7" s="212"/>
      <c r="M7" s="212"/>
      <c r="N7" s="212"/>
      <c r="O7" s="212"/>
      <c r="P7" s="212"/>
      <c r="Q7" s="212"/>
      <c r="R7" s="212"/>
      <c r="S7" s="7"/>
      <c r="U7" s="207"/>
      <c r="V7" s="999" t="s">
        <v>250</v>
      </c>
      <c r="W7" s="999"/>
      <c r="X7" s="999"/>
      <c r="Y7" s="999"/>
      <c r="Z7" s="999"/>
    </row>
    <row r="8" spans="1:27" ht="15" customHeight="1">
      <c r="A8" s="30" t="s">
        <v>570</v>
      </c>
      <c r="B8" s="10"/>
      <c r="C8" s="10"/>
      <c r="D8" s="10"/>
      <c r="E8" s="10"/>
      <c r="F8" s="226"/>
      <c r="G8" s="226"/>
      <c r="H8" s="10"/>
      <c r="I8" s="10"/>
      <c r="J8" s="10"/>
      <c r="K8" s="10"/>
      <c r="L8" s="10"/>
      <c r="M8" s="10"/>
      <c r="N8" s="10"/>
      <c r="O8" s="10"/>
      <c r="P8" s="10"/>
      <c r="Q8" s="10"/>
      <c r="R8" s="10"/>
      <c r="S8" s="10"/>
      <c r="T8" s="10"/>
      <c r="U8" s="226"/>
      <c r="V8" s="226"/>
      <c r="W8" s="10"/>
    </row>
    <row r="9" spans="1:27" ht="15" customHeight="1">
      <c r="A9" s="7"/>
      <c r="B9" s="7"/>
      <c r="C9" s="7"/>
      <c r="D9" s="7"/>
      <c r="E9" s="7"/>
      <c r="F9" s="7"/>
      <c r="G9" s="7"/>
      <c r="H9" s="7"/>
      <c r="I9" s="7"/>
      <c r="J9" s="7"/>
      <c r="K9" s="7"/>
      <c r="L9" s="7"/>
      <c r="M9" s="7"/>
      <c r="N9" s="7"/>
      <c r="O9" s="7"/>
      <c r="P9" s="7"/>
      <c r="Q9" s="7"/>
      <c r="R9" s="7"/>
      <c r="S9" s="7"/>
      <c r="T9" s="7"/>
      <c r="U9" s="7"/>
      <c r="V9" s="7"/>
      <c r="W9" s="7"/>
    </row>
    <row r="10" spans="1:27" ht="15" customHeight="1" thickBot="1">
      <c r="A10" s="7" t="s">
        <v>531</v>
      </c>
      <c r="B10" s="7"/>
      <c r="C10" s="7"/>
      <c r="D10" s="7"/>
      <c r="E10" s="7"/>
      <c r="F10" s="7"/>
      <c r="G10" s="7"/>
      <c r="H10" s="7"/>
      <c r="I10" s="7"/>
      <c r="J10" s="7"/>
      <c r="K10" s="7"/>
      <c r="L10" s="7"/>
      <c r="M10" s="7"/>
      <c r="N10" s="7"/>
      <c r="O10" s="7"/>
      <c r="P10" s="7"/>
      <c r="Q10" s="7"/>
      <c r="R10" s="7"/>
      <c r="S10" s="7"/>
      <c r="T10" s="7"/>
      <c r="U10" s="7"/>
      <c r="V10" s="949" t="s">
        <v>47</v>
      </c>
      <c r="W10" s="949"/>
      <c r="X10" s="949"/>
      <c r="Y10" s="949"/>
      <c r="Z10" s="949"/>
    </row>
    <row r="11" spans="1:27" ht="20.100000000000001" customHeight="1" thickBot="1">
      <c r="A11" s="597" t="s">
        <v>246</v>
      </c>
      <c r="B11" s="563" t="s">
        <v>251</v>
      </c>
      <c r="C11" s="563"/>
      <c r="D11" s="563"/>
      <c r="E11" s="563"/>
      <c r="F11" s="563"/>
      <c r="G11" s="563" t="s">
        <v>252</v>
      </c>
      <c r="H11" s="563"/>
      <c r="I11" s="563"/>
      <c r="J11" s="563"/>
      <c r="K11" s="563" t="s">
        <v>253</v>
      </c>
      <c r="L11" s="563"/>
      <c r="M11" s="563"/>
      <c r="N11" s="563"/>
      <c r="O11" s="580" t="s">
        <v>254</v>
      </c>
      <c r="P11" s="580"/>
      <c r="Q11" s="580"/>
      <c r="R11" s="580"/>
      <c r="S11" s="563" t="s">
        <v>255</v>
      </c>
      <c r="T11" s="563"/>
      <c r="U11" s="563"/>
      <c r="V11" s="563"/>
      <c r="W11" s="583" t="s">
        <v>256</v>
      </c>
      <c r="X11" s="583"/>
      <c r="Y11" s="583"/>
      <c r="Z11" s="584"/>
    </row>
    <row r="12" spans="1:27" ht="20.100000000000001" customHeight="1">
      <c r="A12" s="813"/>
      <c r="B12" s="988" t="s">
        <v>257</v>
      </c>
      <c r="C12" s="988"/>
      <c r="D12" s="988"/>
      <c r="E12" s="986" t="s">
        <v>258</v>
      </c>
      <c r="F12" s="987"/>
      <c r="G12" s="804" t="s">
        <v>257</v>
      </c>
      <c r="H12" s="804"/>
      <c r="I12" s="804" t="s">
        <v>258</v>
      </c>
      <c r="J12" s="804"/>
      <c r="K12" s="804" t="s">
        <v>257</v>
      </c>
      <c r="L12" s="804"/>
      <c r="M12" s="804" t="s">
        <v>258</v>
      </c>
      <c r="N12" s="804"/>
      <c r="O12" s="804" t="s">
        <v>259</v>
      </c>
      <c r="P12" s="804"/>
      <c r="Q12" s="804" t="s">
        <v>258</v>
      </c>
      <c r="R12" s="804"/>
      <c r="S12" s="804" t="s">
        <v>259</v>
      </c>
      <c r="T12" s="804"/>
      <c r="U12" s="804" t="s">
        <v>258</v>
      </c>
      <c r="V12" s="804"/>
      <c r="W12" s="804" t="s">
        <v>259</v>
      </c>
      <c r="X12" s="804"/>
      <c r="Y12" s="981" t="s">
        <v>258</v>
      </c>
      <c r="Z12" s="982"/>
    </row>
    <row r="13" spans="1:27" ht="16.5" customHeight="1">
      <c r="A13" s="84" t="s">
        <v>640</v>
      </c>
      <c r="B13" s="261">
        <f>+G13+K13+O13+S13+W13</f>
        <v>24</v>
      </c>
      <c r="C13" s="979">
        <f>+H13+L13+P13+T13+X13</f>
        <v>27</v>
      </c>
      <c r="D13" s="979"/>
      <c r="E13" s="983">
        <f>+I13+M13+Q13+U13+Y13</f>
        <v>11522</v>
      </c>
      <c r="F13" s="983"/>
      <c r="G13" s="495">
        <v>12</v>
      </c>
      <c r="H13" s="262">
        <v>13</v>
      </c>
      <c r="I13" s="975">
        <v>7236</v>
      </c>
      <c r="J13" s="975"/>
      <c r="K13" s="495">
        <v>7</v>
      </c>
      <c r="L13" s="82">
        <v>8</v>
      </c>
      <c r="M13" s="998">
        <v>1900</v>
      </c>
      <c r="N13" s="998"/>
      <c r="O13" s="497">
        <v>1</v>
      </c>
      <c r="P13" s="82">
        <v>1</v>
      </c>
      <c r="Q13" s="997">
        <v>600</v>
      </c>
      <c r="R13" s="997"/>
      <c r="S13" s="203">
        <v>1</v>
      </c>
      <c r="T13" s="82">
        <v>1</v>
      </c>
      <c r="U13" s="984">
        <v>260</v>
      </c>
      <c r="V13" s="984"/>
      <c r="W13" s="495">
        <v>3</v>
      </c>
      <c r="X13" s="82">
        <v>4</v>
      </c>
      <c r="Y13" s="984">
        <v>1526</v>
      </c>
      <c r="Z13" s="985"/>
    </row>
    <row r="14" spans="1:27" ht="16.5" customHeight="1">
      <c r="A14" s="204">
        <v>22</v>
      </c>
      <c r="B14" s="261">
        <f t="shared" ref="B14:C17" si="0">+G14+K14+O14+S14+W14</f>
        <v>6</v>
      </c>
      <c r="C14" s="980">
        <f>+H14+L14+P14+T14+X14</f>
        <v>6</v>
      </c>
      <c r="D14" s="980"/>
      <c r="E14" s="983">
        <f>+I14+M14+Q14+U14+Y14</f>
        <v>9621</v>
      </c>
      <c r="F14" s="983"/>
      <c r="G14" s="495">
        <v>2</v>
      </c>
      <c r="H14" s="262">
        <v>2</v>
      </c>
      <c r="I14" s="962">
        <v>4776</v>
      </c>
      <c r="J14" s="962"/>
      <c r="K14" s="495">
        <v>2</v>
      </c>
      <c r="L14" s="82">
        <v>2</v>
      </c>
      <c r="M14" s="977">
        <v>1130</v>
      </c>
      <c r="N14" s="977"/>
      <c r="O14" s="203">
        <v>0</v>
      </c>
      <c r="P14" s="82">
        <v>0</v>
      </c>
      <c r="Q14" s="963">
        <v>0</v>
      </c>
      <c r="R14" s="963"/>
      <c r="S14" s="203">
        <v>0</v>
      </c>
      <c r="T14" s="82">
        <v>0</v>
      </c>
      <c r="U14" s="966">
        <v>0</v>
      </c>
      <c r="V14" s="966"/>
      <c r="W14" s="495">
        <v>2</v>
      </c>
      <c r="X14" s="82">
        <v>2</v>
      </c>
      <c r="Y14" s="964">
        <v>3715</v>
      </c>
      <c r="Z14" s="965"/>
    </row>
    <row r="15" spans="1:27" ht="16.5" customHeight="1">
      <c r="A15" s="204">
        <v>23</v>
      </c>
      <c r="B15" s="261">
        <f t="shared" si="0"/>
        <v>11</v>
      </c>
      <c r="C15" s="979">
        <f t="shared" si="0"/>
        <v>12</v>
      </c>
      <c r="D15" s="979"/>
      <c r="E15" s="962">
        <f>+I15+M15+Q15+U15+Y15</f>
        <v>9096</v>
      </c>
      <c r="F15" s="962"/>
      <c r="G15" s="495">
        <v>4</v>
      </c>
      <c r="H15" s="262">
        <v>4</v>
      </c>
      <c r="I15" s="962">
        <v>4346</v>
      </c>
      <c r="J15" s="962"/>
      <c r="K15" s="495">
        <v>6</v>
      </c>
      <c r="L15" s="82">
        <v>6</v>
      </c>
      <c r="M15" s="977">
        <v>3118</v>
      </c>
      <c r="N15" s="977"/>
      <c r="O15" s="203">
        <v>0</v>
      </c>
      <c r="P15" s="82">
        <v>0</v>
      </c>
      <c r="Q15" s="963">
        <v>0</v>
      </c>
      <c r="R15" s="963"/>
      <c r="S15" s="203">
        <v>0</v>
      </c>
      <c r="T15" s="82">
        <v>1</v>
      </c>
      <c r="U15" s="966">
        <v>0</v>
      </c>
      <c r="V15" s="966"/>
      <c r="W15" s="495">
        <v>1</v>
      </c>
      <c r="X15" s="82">
        <v>1</v>
      </c>
      <c r="Y15" s="768">
        <v>1632</v>
      </c>
      <c r="Z15" s="536"/>
    </row>
    <row r="16" spans="1:27" ht="16.5" customHeight="1">
      <c r="A16" s="204">
        <v>24</v>
      </c>
      <c r="B16" s="261">
        <f t="shared" si="0"/>
        <v>17</v>
      </c>
      <c r="C16" s="979">
        <f t="shared" si="0"/>
        <v>24</v>
      </c>
      <c r="D16" s="979"/>
      <c r="E16" s="962">
        <f>+I16+M16+Q16+U16+Y16</f>
        <v>21580</v>
      </c>
      <c r="F16" s="962"/>
      <c r="G16" s="495">
        <v>10</v>
      </c>
      <c r="H16" s="262">
        <v>11</v>
      </c>
      <c r="I16" s="962">
        <v>20155</v>
      </c>
      <c r="J16" s="962"/>
      <c r="K16" s="495">
        <v>4</v>
      </c>
      <c r="L16" s="82">
        <v>4</v>
      </c>
      <c r="M16" s="962">
        <v>607</v>
      </c>
      <c r="N16" s="962"/>
      <c r="O16" s="203">
        <v>0</v>
      </c>
      <c r="P16" s="82">
        <v>0</v>
      </c>
      <c r="Q16" s="963">
        <v>0</v>
      </c>
      <c r="R16" s="963"/>
      <c r="S16" s="203">
        <v>0</v>
      </c>
      <c r="T16" s="82">
        <v>1</v>
      </c>
      <c r="U16" s="966">
        <v>0</v>
      </c>
      <c r="V16" s="966"/>
      <c r="W16" s="495">
        <v>3</v>
      </c>
      <c r="X16" s="82">
        <v>8</v>
      </c>
      <c r="Y16" s="768">
        <v>818</v>
      </c>
      <c r="Z16" s="536"/>
    </row>
    <row r="17" spans="1:26" ht="16.5" customHeight="1" thickBot="1">
      <c r="A17" s="299">
        <v>25</v>
      </c>
      <c r="B17" s="300">
        <f t="shared" si="0"/>
        <v>19</v>
      </c>
      <c r="C17" s="976">
        <f t="shared" si="0"/>
        <v>21</v>
      </c>
      <c r="D17" s="976"/>
      <c r="E17" s="973">
        <f>+I17+M17+Q17+U17+Y17</f>
        <v>23613</v>
      </c>
      <c r="F17" s="973"/>
      <c r="G17" s="496">
        <v>10</v>
      </c>
      <c r="H17" s="526">
        <v>10</v>
      </c>
      <c r="I17" s="973">
        <v>20394</v>
      </c>
      <c r="J17" s="973"/>
      <c r="K17" s="496">
        <v>6</v>
      </c>
      <c r="L17" s="302">
        <v>7</v>
      </c>
      <c r="M17" s="973">
        <v>2530</v>
      </c>
      <c r="N17" s="973"/>
      <c r="O17" s="301">
        <v>0</v>
      </c>
      <c r="P17" s="302">
        <v>0</v>
      </c>
      <c r="Q17" s="967">
        <v>0</v>
      </c>
      <c r="R17" s="967"/>
      <c r="S17" s="303">
        <v>1</v>
      </c>
      <c r="T17" s="302">
        <v>2</v>
      </c>
      <c r="U17" s="971">
        <v>260</v>
      </c>
      <c r="V17" s="971"/>
      <c r="W17" s="496">
        <v>2</v>
      </c>
      <c r="X17" s="302">
        <v>2</v>
      </c>
      <c r="Y17" s="972">
        <v>429</v>
      </c>
      <c r="Z17" s="554"/>
    </row>
    <row r="18" spans="1:26" ht="15" customHeight="1">
      <c r="A18" s="7" t="s">
        <v>514</v>
      </c>
      <c r="B18" s="7"/>
      <c r="C18" s="7"/>
      <c r="D18" s="7"/>
      <c r="E18" s="7"/>
      <c r="F18" s="7"/>
      <c r="G18" s="7"/>
      <c r="H18" s="7"/>
      <c r="I18" s="7"/>
      <c r="J18" s="7"/>
      <c r="K18" s="7"/>
      <c r="L18" s="7"/>
      <c r="M18" s="7"/>
      <c r="N18" s="7"/>
      <c r="O18" s="7"/>
      <c r="P18" s="7"/>
      <c r="Q18" s="7"/>
      <c r="R18" s="7"/>
      <c r="S18" s="7"/>
      <c r="T18" s="7"/>
      <c r="U18" s="7"/>
      <c r="V18" s="949" t="s">
        <v>250</v>
      </c>
      <c r="W18" s="949"/>
      <c r="X18" s="949"/>
      <c r="Y18" s="949"/>
      <c r="Z18" s="949"/>
    </row>
    <row r="19" spans="1:26" ht="15" customHeight="1">
      <c r="A19" s="7"/>
      <c r="B19" s="7"/>
      <c r="C19" s="7"/>
      <c r="D19" s="7"/>
      <c r="E19" s="7"/>
      <c r="F19" s="7"/>
      <c r="G19" s="7"/>
      <c r="H19" s="7"/>
      <c r="I19" s="7"/>
      <c r="J19" s="7"/>
      <c r="K19" s="7"/>
      <c r="L19" s="7"/>
      <c r="M19" s="7"/>
      <c r="N19" s="7"/>
      <c r="O19" s="7"/>
      <c r="P19" s="7"/>
      <c r="Q19" s="7"/>
      <c r="R19" s="7"/>
      <c r="S19" s="7"/>
      <c r="T19" s="7"/>
      <c r="U19" s="7"/>
      <c r="V19" s="28"/>
      <c r="W19" s="28"/>
    </row>
    <row r="20" spans="1:26" ht="15" customHeight="1">
      <c r="A20" s="7"/>
      <c r="B20" s="7"/>
      <c r="C20" s="7"/>
      <c r="D20" s="7"/>
      <c r="E20" s="7"/>
      <c r="F20" s="7"/>
      <c r="G20" s="7"/>
      <c r="H20" s="7"/>
      <c r="I20" s="7"/>
      <c r="J20" s="7"/>
      <c r="K20" s="7"/>
      <c r="L20" s="7"/>
      <c r="M20" s="7"/>
      <c r="N20" s="7"/>
      <c r="O20" s="7"/>
      <c r="P20" s="7"/>
      <c r="Q20" s="7"/>
      <c r="R20" s="7"/>
      <c r="S20" s="7"/>
      <c r="T20" s="7"/>
      <c r="U20" s="7"/>
      <c r="V20" s="28"/>
      <c r="W20" s="28"/>
    </row>
    <row r="21" spans="1:26" ht="15" customHeight="1" thickBot="1">
      <c r="A21" s="7" t="s">
        <v>592</v>
      </c>
      <c r="B21" s="7"/>
      <c r="C21" s="7"/>
      <c r="D21" s="7"/>
      <c r="E21" s="7"/>
      <c r="F21" s="7"/>
      <c r="G21" s="7"/>
      <c r="H21" s="7"/>
      <c r="I21" s="7"/>
      <c r="J21" s="7"/>
      <c r="K21" s="7"/>
      <c r="L21" s="7"/>
      <c r="M21" s="7"/>
      <c r="N21" s="7"/>
      <c r="O21" s="7"/>
      <c r="P21" s="7"/>
      <c r="Q21" s="949" t="s">
        <v>260</v>
      </c>
      <c r="R21" s="949"/>
      <c r="S21" s="949"/>
      <c r="T21" s="949"/>
      <c r="U21" s="949"/>
      <c r="V21" s="949"/>
      <c r="W21" s="949"/>
      <c r="X21" s="949"/>
      <c r="Y21" s="949"/>
      <c r="Z21" s="949"/>
    </row>
    <row r="22" spans="1:26" ht="20.100000000000001" customHeight="1">
      <c r="A22" s="814" t="s">
        <v>246</v>
      </c>
      <c r="B22" s="855"/>
      <c r="C22" s="978" t="s">
        <v>21</v>
      </c>
      <c r="D22" s="978"/>
      <c r="E22" s="978"/>
      <c r="F22" s="978"/>
      <c r="G22" s="978"/>
      <c r="H22" s="978"/>
      <c r="I22" s="855" t="s">
        <v>261</v>
      </c>
      <c r="J22" s="855"/>
      <c r="K22" s="855"/>
      <c r="L22" s="855"/>
      <c r="M22" s="855"/>
      <c r="N22" s="855"/>
      <c r="O22" s="855" t="s">
        <v>262</v>
      </c>
      <c r="P22" s="855"/>
      <c r="Q22" s="855"/>
      <c r="R22" s="855"/>
      <c r="S22" s="855"/>
      <c r="T22" s="855"/>
      <c r="U22" s="855" t="s">
        <v>263</v>
      </c>
      <c r="V22" s="855"/>
      <c r="W22" s="855"/>
      <c r="X22" s="855"/>
      <c r="Y22" s="855"/>
      <c r="Z22" s="974"/>
    </row>
    <row r="23" spans="1:26" ht="20.100000000000001" customHeight="1">
      <c r="A23" s="843"/>
      <c r="B23" s="804"/>
      <c r="C23" s="809" t="s">
        <v>266</v>
      </c>
      <c r="D23" s="809"/>
      <c r="E23" s="809" t="s">
        <v>265</v>
      </c>
      <c r="F23" s="809"/>
      <c r="G23" s="809"/>
      <c r="H23" s="809"/>
      <c r="I23" s="970" t="s">
        <v>267</v>
      </c>
      <c r="J23" s="809"/>
      <c r="K23" s="809" t="s">
        <v>268</v>
      </c>
      <c r="L23" s="809"/>
      <c r="M23" s="809"/>
      <c r="N23" s="809"/>
      <c r="O23" s="809" t="s">
        <v>267</v>
      </c>
      <c r="P23" s="809"/>
      <c r="Q23" s="809" t="s">
        <v>268</v>
      </c>
      <c r="R23" s="809"/>
      <c r="S23" s="809"/>
      <c r="T23" s="809"/>
      <c r="U23" s="809" t="s">
        <v>267</v>
      </c>
      <c r="V23" s="809"/>
      <c r="W23" s="809" t="s">
        <v>268</v>
      </c>
      <c r="X23" s="809"/>
      <c r="Y23" s="809"/>
      <c r="Z23" s="956"/>
    </row>
    <row r="24" spans="1:26" s="66" customFormat="1" ht="16.5" customHeight="1">
      <c r="A24" s="932" t="s">
        <v>641</v>
      </c>
      <c r="B24" s="586"/>
      <c r="C24" s="933">
        <v>75.2</v>
      </c>
      <c r="D24" s="934"/>
      <c r="E24" s="884">
        <f>+K24+Q24+W24+E32+K32+Q32+W32+E40+K40+Q40+W40</f>
        <v>192972</v>
      </c>
      <c r="F24" s="884"/>
      <c r="G24" s="884"/>
      <c r="H24" s="961"/>
      <c r="I24" s="968">
        <v>290</v>
      </c>
      <c r="J24" s="969"/>
      <c r="K24" s="884">
        <v>15761</v>
      </c>
      <c r="L24" s="884"/>
      <c r="M24" s="884"/>
      <c r="N24" s="884"/>
      <c r="O24" s="969">
        <v>286</v>
      </c>
      <c r="P24" s="969"/>
      <c r="Q24" s="884">
        <v>16756</v>
      </c>
      <c r="R24" s="884"/>
      <c r="S24" s="884"/>
      <c r="T24" s="884"/>
      <c r="U24" s="929">
        <v>279</v>
      </c>
      <c r="V24" s="929"/>
      <c r="W24" s="544">
        <v>17104</v>
      </c>
      <c r="X24" s="544"/>
      <c r="Y24" s="544"/>
      <c r="Z24" s="959"/>
    </row>
    <row r="25" spans="1:26" ht="16.5" customHeight="1">
      <c r="A25" s="817">
        <v>22</v>
      </c>
      <c r="B25" s="586"/>
      <c r="C25" s="935">
        <v>76.400000000000006</v>
      </c>
      <c r="D25" s="936"/>
      <c r="E25" s="799">
        <f>+K25+Q25+W25+E33+K33+Q33+W33+E41+K41+Q41+W41</f>
        <v>243390</v>
      </c>
      <c r="F25" s="799"/>
      <c r="G25" s="799"/>
      <c r="H25" s="800"/>
      <c r="I25" s="960">
        <v>291</v>
      </c>
      <c r="J25" s="949"/>
      <c r="K25" s="799">
        <v>14714</v>
      </c>
      <c r="L25" s="799"/>
      <c r="M25" s="799"/>
      <c r="N25" s="799"/>
      <c r="O25" s="949">
        <v>291</v>
      </c>
      <c r="P25" s="949"/>
      <c r="Q25" s="799">
        <v>15256</v>
      </c>
      <c r="R25" s="799"/>
      <c r="S25" s="799"/>
      <c r="T25" s="799"/>
      <c r="U25" s="942">
        <v>290</v>
      </c>
      <c r="V25" s="942"/>
      <c r="W25" s="540">
        <v>21714</v>
      </c>
      <c r="X25" s="540"/>
      <c r="Y25" s="540"/>
      <c r="Z25" s="945"/>
    </row>
    <row r="26" spans="1:26" s="66" customFormat="1" ht="16.5" customHeight="1">
      <c r="A26" s="817">
        <v>23</v>
      </c>
      <c r="B26" s="586"/>
      <c r="C26" s="935">
        <v>80.400000000000006</v>
      </c>
      <c r="D26" s="936"/>
      <c r="E26" s="799">
        <f>+K26+Q26+W26+E34+K34+Q34+W34+E42+K42+Q42+W42</f>
        <v>252949</v>
      </c>
      <c r="F26" s="799"/>
      <c r="G26" s="799"/>
      <c r="H26" s="800"/>
      <c r="I26" s="960">
        <v>293</v>
      </c>
      <c r="J26" s="949"/>
      <c r="K26" s="799">
        <v>16628</v>
      </c>
      <c r="L26" s="799"/>
      <c r="M26" s="799"/>
      <c r="N26" s="799"/>
      <c r="O26" s="949">
        <v>291</v>
      </c>
      <c r="P26" s="949"/>
      <c r="Q26" s="799">
        <v>14375</v>
      </c>
      <c r="R26" s="799"/>
      <c r="S26" s="799"/>
      <c r="T26" s="799"/>
      <c r="U26" s="942">
        <v>293</v>
      </c>
      <c r="V26" s="942"/>
      <c r="W26" s="540">
        <v>23155</v>
      </c>
      <c r="X26" s="540"/>
      <c r="Y26" s="540"/>
      <c r="Z26" s="945"/>
    </row>
    <row r="27" spans="1:26" ht="16.5" customHeight="1">
      <c r="A27" s="817">
        <v>24</v>
      </c>
      <c r="B27" s="586"/>
      <c r="C27" s="935">
        <v>75.8</v>
      </c>
      <c r="D27" s="936"/>
      <c r="E27" s="799">
        <f>+K27+Q27+W27+E35+K35+Q35+W35+E43+K43+Q43+W43</f>
        <v>241015</v>
      </c>
      <c r="F27" s="799"/>
      <c r="G27" s="799"/>
      <c r="H27" s="800"/>
      <c r="I27" s="949">
        <v>289</v>
      </c>
      <c r="J27" s="949"/>
      <c r="K27" s="799">
        <v>14573</v>
      </c>
      <c r="L27" s="799"/>
      <c r="M27" s="799"/>
      <c r="N27" s="799"/>
      <c r="O27" s="949">
        <v>289</v>
      </c>
      <c r="P27" s="949"/>
      <c r="Q27" s="799">
        <v>14296</v>
      </c>
      <c r="R27" s="799"/>
      <c r="S27" s="799"/>
      <c r="T27" s="799"/>
      <c r="U27" s="942">
        <v>289</v>
      </c>
      <c r="V27" s="942"/>
      <c r="W27" s="540">
        <v>21398</v>
      </c>
      <c r="X27" s="540"/>
      <c r="Y27" s="540"/>
      <c r="Z27" s="945"/>
    </row>
    <row r="28" spans="1:26" ht="16.5" customHeight="1" thickBot="1">
      <c r="A28" s="930">
        <v>25</v>
      </c>
      <c r="B28" s="931"/>
      <c r="C28" s="937">
        <v>71.2</v>
      </c>
      <c r="D28" s="938"/>
      <c r="E28" s="943">
        <f>+K28+Q28+W28+E36+K36+Q36+W36+E44+K44+Q44+W44</f>
        <v>227922</v>
      </c>
      <c r="F28" s="943"/>
      <c r="G28" s="943"/>
      <c r="H28" s="946"/>
      <c r="I28" s="939">
        <v>291</v>
      </c>
      <c r="J28" s="939"/>
      <c r="K28" s="943">
        <v>13969</v>
      </c>
      <c r="L28" s="943"/>
      <c r="M28" s="943"/>
      <c r="N28" s="943"/>
      <c r="O28" s="939">
        <v>291</v>
      </c>
      <c r="P28" s="939"/>
      <c r="Q28" s="943">
        <v>13512</v>
      </c>
      <c r="R28" s="943"/>
      <c r="S28" s="943"/>
      <c r="T28" s="943"/>
      <c r="U28" s="939">
        <v>291</v>
      </c>
      <c r="V28" s="939"/>
      <c r="W28" s="943">
        <v>16481</v>
      </c>
      <c r="X28" s="943"/>
      <c r="Y28" s="943"/>
      <c r="Z28" s="944"/>
    </row>
    <row r="29" spans="1:26" ht="15" customHeight="1" thickBot="1">
      <c r="A29" s="7"/>
      <c r="B29" s="7"/>
      <c r="C29" s="7"/>
      <c r="D29" s="7"/>
      <c r="E29" s="7"/>
      <c r="F29" s="7"/>
      <c r="G29" s="948"/>
      <c r="H29" s="948"/>
      <c r="I29" s="7"/>
      <c r="L29" s="7"/>
      <c r="M29" s="7"/>
      <c r="O29" s="7"/>
      <c r="P29" s="7"/>
      <c r="Q29" s="949"/>
      <c r="R29" s="949"/>
      <c r="S29" s="949"/>
      <c r="T29" s="949"/>
      <c r="U29" s="949"/>
      <c r="V29" s="949"/>
      <c r="W29" s="489"/>
    </row>
    <row r="30" spans="1:26" ht="20.100000000000001" customHeight="1">
      <c r="A30" s="814" t="s">
        <v>246</v>
      </c>
      <c r="B30" s="855"/>
      <c r="C30" s="855" t="s">
        <v>264</v>
      </c>
      <c r="D30" s="855"/>
      <c r="E30" s="855"/>
      <c r="F30" s="855"/>
      <c r="G30" s="855"/>
      <c r="H30" s="855"/>
      <c r="I30" s="940" t="s">
        <v>269</v>
      </c>
      <c r="J30" s="940"/>
      <c r="K30" s="940"/>
      <c r="L30" s="940"/>
      <c r="M30" s="940"/>
      <c r="N30" s="940"/>
      <c r="O30" s="940" t="s">
        <v>270</v>
      </c>
      <c r="P30" s="940"/>
      <c r="Q30" s="940"/>
      <c r="R30" s="940"/>
      <c r="S30" s="940"/>
      <c r="T30" s="940"/>
      <c r="U30" s="940" t="s">
        <v>271</v>
      </c>
      <c r="V30" s="940"/>
      <c r="W30" s="940"/>
      <c r="X30" s="940"/>
      <c r="Y30" s="940"/>
      <c r="Z30" s="941"/>
    </row>
    <row r="31" spans="1:26" ht="20.100000000000001" customHeight="1">
      <c r="A31" s="843"/>
      <c r="B31" s="804"/>
      <c r="C31" s="809" t="s">
        <v>267</v>
      </c>
      <c r="D31" s="809"/>
      <c r="E31" s="804" t="s">
        <v>268</v>
      </c>
      <c r="F31" s="804"/>
      <c r="G31" s="804"/>
      <c r="H31" s="804"/>
      <c r="I31" s="809" t="s">
        <v>267</v>
      </c>
      <c r="J31" s="809"/>
      <c r="K31" s="809" t="s">
        <v>268</v>
      </c>
      <c r="L31" s="809"/>
      <c r="M31" s="809"/>
      <c r="N31" s="809"/>
      <c r="O31" s="809" t="s">
        <v>267</v>
      </c>
      <c r="P31" s="809"/>
      <c r="Q31" s="809" t="s">
        <v>268</v>
      </c>
      <c r="R31" s="809"/>
      <c r="S31" s="809"/>
      <c r="T31" s="809"/>
      <c r="U31" s="809" t="s">
        <v>267</v>
      </c>
      <c r="V31" s="809"/>
      <c r="W31" s="809" t="s">
        <v>268</v>
      </c>
      <c r="X31" s="809"/>
      <c r="Y31" s="809"/>
      <c r="Z31" s="956"/>
    </row>
    <row r="32" spans="1:26" s="66" customFormat="1" ht="17.25" customHeight="1">
      <c r="A32" s="817" t="s">
        <v>660</v>
      </c>
      <c r="B32" s="586"/>
      <c r="C32" s="928">
        <v>289</v>
      </c>
      <c r="D32" s="929"/>
      <c r="E32" s="544">
        <v>25263</v>
      </c>
      <c r="F32" s="544"/>
      <c r="G32" s="544"/>
      <c r="H32" s="544"/>
      <c r="I32" s="544">
        <v>290</v>
      </c>
      <c r="J32" s="544"/>
      <c r="K32" s="544">
        <v>26502</v>
      </c>
      <c r="L32" s="544"/>
      <c r="M32" s="544"/>
      <c r="N32" s="544"/>
      <c r="O32" s="544">
        <v>291</v>
      </c>
      <c r="P32" s="544"/>
      <c r="Q32" s="544">
        <v>23487</v>
      </c>
      <c r="R32" s="544"/>
      <c r="S32" s="544"/>
      <c r="T32" s="544"/>
      <c r="U32" s="544">
        <v>290</v>
      </c>
      <c r="V32" s="544"/>
      <c r="W32" s="544">
        <v>23365</v>
      </c>
      <c r="X32" s="544"/>
      <c r="Y32" s="544"/>
      <c r="Z32" s="959"/>
    </row>
    <row r="33" spans="1:26" s="66" customFormat="1" ht="17.25" customHeight="1">
      <c r="A33" s="817">
        <v>22</v>
      </c>
      <c r="B33" s="586"/>
      <c r="C33" s="947">
        <v>289</v>
      </c>
      <c r="D33" s="942"/>
      <c r="E33" s="540">
        <v>25126</v>
      </c>
      <c r="F33" s="540"/>
      <c r="G33" s="540"/>
      <c r="H33" s="540"/>
      <c r="I33" s="540">
        <v>291</v>
      </c>
      <c r="J33" s="540"/>
      <c r="K33" s="540">
        <v>24839</v>
      </c>
      <c r="L33" s="540"/>
      <c r="M33" s="540"/>
      <c r="N33" s="540"/>
      <c r="O33" s="540">
        <v>291</v>
      </c>
      <c r="P33" s="540"/>
      <c r="Q33" s="540">
        <v>17299</v>
      </c>
      <c r="R33" s="540"/>
      <c r="S33" s="540"/>
      <c r="T33" s="540"/>
      <c r="U33" s="540">
        <v>291</v>
      </c>
      <c r="V33" s="540"/>
      <c r="W33" s="540">
        <v>27918</v>
      </c>
      <c r="X33" s="540"/>
      <c r="Y33" s="540"/>
      <c r="Z33" s="945"/>
    </row>
    <row r="34" spans="1:26" s="66" customFormat="1" ht="17.25" customHeight="1">
      <c r="A34" s="817">
        <v>23</v>
      </c>
      <c r="B34" s="586"/>
      <c r="C34" s="947">
        <v>289</v>
      </c>
      <c r="D34" s="942"/>
      <c r="E34" s="540">
        <v>24202</v>
      </c>
      <c r="F34" s="540"/>
      <c r="G34" s="540"/>
      <c r="H34" s="540"/>
      <c r="I34" s="540">
        <v>291</v>
      </c>
      <c r="J34" s="540"/>
      <c r="K34" s="540">
        <v>24276</v>
      </c>
      <c r="L34" s="540"/>
      <c r="M34" s="540"/>
      <c r="N34" s="540"/>
      <c r="O34" s="540">
        <v>291</v>
      </c>
      <c r="P34" s="540"/>
      <c r="Q34" s="540">
        <v>18497</v>
      </c>
      <c r="R34" s="540"/>
      <c r="S34" s="540"/>
      <c r="T34" s="540"/>
      <c r="U34" s="540">
        <v>292</v>
      </c>
      <c r="V34" s="540"/>
      <c r="W34" s="540">
        <v>28879</v>
      </c>
      <c r="X34" s="540"/>
      <c r="Y34" s="540"/>
      <c r="Z34" s="945"/>
    </row>
    <row r="35" spans="1:26" ht="17.25" customHeight="1">
      <c r="A35" s="817">
        <v>24</v>
      </c>
      <c r="B35" s="586"/>
      <c r="C35" s="947">
        <v>289</v>
      </c>
      <c r="D35" s="942"/>
      <c r="E35" s="540">
        <v>20811</v>
      </c>
      <c r="F35" s="540"/>
      <c r="G35" s="540"/>
      <c r="H35" s="540"/>
      <c r="I35" s="540">
        <v>289</v>
      </c>
      <c r="J35" s="539"/>
      <c r="K35" s="540">
        <v>22150</v>
      </c>
      <c r="L35" s="540"/>
      <c r="M35" s="540"/>
      <c r="N35" s="540"/>
      <c r="O35" s="540">
        <v>289</v>
      </c>
      <c r="P35" s="540"/>
      <c r="Q35" s="540">
        <v>15654</v>
      </c>
      <c r="R35" s="540"/>
      <c r="S35" s="540"/>
      <c r="T35" s="540"/>
      <c r="U35" s="540">
        <v>289</v>
      </c>
      <c r="V35" s="540"/>
      <c r="W35" s="540">
        <v>29334</v>
      </c>
      <c r="X35" s="540"/>
      <c r="Y35" s="540"/>
      <c r="Z35" s="945"/>
    </row>
    <row r="36" spans="1:26" ht="17.25" customHeight="1" thickBot="1">
      <c r="A36" s="930">
        <v>25</v>
      </c>
      <c r="B36" s="931"/>
      <c r="C36" s="939">
        <v>291</v>
      </c>
      <c r="D36" s="939"/>
      <c r="E36" s="943">
        <v>19157</v>
      </c>
      <c r="F36" s="943"/>
      <c r="G36" s="943"/>
      <c r="H36" s="943"/>
      <c r="I36" s="943">
        <v>291</v>
      </c>
      <c r="J36" s="955"/>
      <c r="K36" s="943">
        <v>19585</v>
      </c>
      <c r="L36" s="943"/>
      <c r="M36" s="943"/>
      <c r="N36" s="943"/>
      <c r="O36" s="943">
        <v>291</v>
      </c>
      <c r="P36" s="943"/>
      <c r="Q36" s="943">
        <v>16077</v>
      </c>
      <c r="R36" s="943"/>
      <c r="S36" s="943"/>
      <c r="T36" s="943"/>
      <c r="U36" s="943">
        <v>291</v>
      </c>
      <c r="V36" s="943"/>
      <c r="W36" s="943">
        <v>25979</v>
      </c>
      <c r="X36" s="943"/>
      <c r="Y36" s="943"/>
      <c r="Z36" s="944"/>
    </row>
    <row r="37" spans="1:26" ht="15" customHeight="1" thickBot="1">
      <c r="A37" s="954"/>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row>
    <row r="38" spans="1:26" ht="20.100000000000001" customHeight="1">
      <c r="A38" s="814" t="s">
        <v>246</v>
      </c>
      <c r="B38" s="855"/>
      <c r="C38" s="940" t="s">
        <v>272</v>
      </c>
      <c r="D38" s="940"/>
      <c r="E38" s="940"/>
      <c r="F38" s="940"/>
      <c r="G38" s="940"/>
      <c r="H38" s="940"/>
      <c r="I38" s="940" t="s">
        <v>273</v>
      </c>
      <c r="J38" s="940"/>
      <c r="K38" s="940"/>
      <c r="L38" s="940"/>
      <c r="M38" s="940"/>
      <c r="N38" s="940"/>
      <c r="O38" s="940" t="s">
        <v>275</v>
      </c>
      <c r="P38" s="940"/>
      <c r="Q38" s="940"/>
      <c r="R38" s="940"/>
      <c r="S38" s="940"/>
      <c r="T38" s="940"/>
      <c r="U38" s="940" t="s">
        <v>497</v>
      </c>
      <c r="V38" s="940"/>
      <c r="W38" s="940"/>
      <c r="X38" s="940"/>
      <c r="Y38" s="940"/>
      <c r="Z38" s="941"/>
    </row>
    <row r="39" spans="1:26" ht="20.100000000000001" customHeight="1">
      <c r="A39" s="843"/>
      <c r="B39" s="804"/>
      <c r="C39" s="809" t="s">
        <v>267</v>
      </c>
      <c r="D39" s="809"/>
      <c r="E39" s="809" t="s">
        <v>268</v>
      </c>
      <c r="F39" s="809"/>
      <c r="G39" s="809"/>
      <c r="H39" s="809"/>
      <c r="I39" s="809" t="s">
        <v>267</v>
      </c>
      <c r="J39" s="809"/>
      <c r="K39" s="809" t="s">
        <v>268</v>
      </c>
      <c r="L39" s="809"/>
      <c r="M39" s="809"/>
      <c r="N39" s="809"/>
      <c r="O39" s="809" t="s">
        <v>267</v>
      </c>
      <c r="P39" s="809"/>
      <c r="Q39" s="809" t="s">
        <v>268</v>
      </c>
      <c r="R39" s="809"/>
      <c r="S39" s="809"/>
      <c r="T39" s="809"/>
      <c r="U39" s="809" t="s">
        <v>498</v>
      </c>
      <c r="V39" s="809"/>
      <c r="W39" s="809" t="s">
        <v>499</v>
      </c>
      <c r="X39" s="809"/>
      <c r="Y39" s="809"/>
      <c r="Z39" s="956"/>
    </row>
    <row r="40" spans="1:26" ht="16.5" customHeight="1">
      <c r="A40" s="817" t="s">
        <v>660</v>
      </c>
      <c r="B40" s="586"/>
      <c r="C40" s="886">
        <v>286</v>
      </c>
      <c r="D40" s="884"/>
      <c r="E40" s="884">
        <v>14373</v>
      </c>
      <c r="F40" s="884"/>
      <c r="G40" s="884"/>
      <c r="H40" s="884"/>
      <c r="I40" s="884">
        <v>290</v>
      </c>
      <c r="J40" s="884"/>
      <c r="K40" s="884">
        <v>22457</v>
      </c>
      <c r="L40" s="884"/>
      <c r="M40" s="884"/>
      <c r="N40" s="884"/>
      <c r="O40" s="951">
        <v>72</v>
      </c>
      <c r="P40" s="951"/>
      <c r="Q40" s="951">
        <v>7904</v>
      </c>
      <c r="R40" s="951"/>
      <c r="S40" s="951"/>
      <c r="T40" s="951"/>
      <c r="U40" s="877">
        <v>0</v>
      </c>
      <c r="V40" s="877"/>
      <c r="W40" s="877">
        <v>0</v>
      </c>
      <c r="X40" s="877"/>
      <c r="Y40" s="877"/>
      <c r="Z40" s="953"/>
    </row>
    <row r="41" spans="1:26" ht="16.5" customHeight="1">
      <c r="A41" s="817">
        <v>22</v>
      </c>
      <c r="B41" s="586"/>
      <c r="C41" s="798">
        <v>291</v>
      </c>
      <c r="D41" s="799"/>
      <c r="E41" s="799">
        <v>30028</v>
      </c>
      <c r="F41" s="799"/>
      <c r="G41" s="799"/>
      <c r="H41" s="799"/>
      <c r="I41" s="799">
        <v>291</v>
      </c>
      <c r="J41" s="799"/>
      <c r="K41" s="799">
        <v>19935</v>
      </c>
      <c r="L41" s="799"/>
      <c r="M41" s="799"/>
      <c r="N41" s="799"/>
      <c r="O41" s="821">
        <v>291</v>
      </c>
      <c r="P41" s="821"/>
      <c r="Q41" s="821">
        <v>25180</v>
      </c>
      <c r="R41" s="821"/>
      <c r="S41" s="821"/>
      <c r="T41" s="821"/>
      <c r="U41" s="880">
        <v>265</v>
      </c>
      <c r="V41" s="880"/>
      <c r="W41" s="880">
        <v>21381</v>
      </c>
      <c r="X41" s="880"/>
      <c r="Y41" s="880"/>
      <c r="Z41" s="950"/>
    </row>
    <row r="42" spans="1:26" ht="16.5" customHeight="1">
      <c r="A42" s="817">
        <v>23</v>
      </c>
      <c r="B42" s="586"/>
      <c r="C42" s="798">
        <v>292</v>
      </c>
      <c r="D42" s="799"/>
      <c r="E42" s="799">
        <v>32279</v>
      </c>
      <c r="F42" s="799"/>
      <c r="G42" s="799"/>
      <c r="H42" s="799"/>
      <c r="I42" s="799">
        <v>290</v>
      </c>
      <c r="J42" s="799"/>
      <c r="K42" s="799">
        <v>22768</v>
      </c>
      <c r="L42" s="799"/>
      <c r="M42" s="799"/>
      <c r="N42" s="799"/>
      <c r="O42" s="799">
        <v>290</v>
      </c>
      <c r="P42" s="799"/>
      <c r="Q42" s="799">
        <v>28925</v>
      </c>
      <c r="R42" s="799"/>
      <c r="S42" s="799"/>
      <c r="T42" s="799"/>
      <c r="U42" s="799">
        <v>292</v>
      </c>
      <c r="V42" s="799"/>
      <c r="W42" s="799">
        <v>18965</v>
      </c>
      <c r="X42" s="799"/>
      <c r="Y42" s="799"/>
      <c r="Z42" s="952"/>
    </row>
    <row r="43" spans="1:26" ht="16.5" customHeight="1">
      <c r="A43" s="817">
        <v>24</v>
      </c>
      <c r="B43" s="586"/>
      <c r="C43" s="798">
        <v>289</v>
      </c>
      <c r="D43" s="799"/>
      <c r="E43" s="799">
        <v>41621</v>
      </c>
      <c r="F43" s="799"/>
      <c r="G43" s="799"/>
      <c r="H43" s="799"/>
      <c r="I43" s="799">
        <v>289</v>
      </c>
      <c r="J43" s="799"/>
      <c r="K43" s="799">
        <v>17796</v>
      </c>
      <c r="L43" s="799"/>
      <c r="M43" s="799"/>
      <c r="N43" s="799"/>
      <c r="O43" s="799">
        <v>289</v>
      </c>
      <c r="P43" s="799"/>
      <c r="Q43" s="799">
        <v>23863</v>
      </c>
      <c r="R43" s="799"/>
      <c r="S43" s="799"/>
      <c r="T43" s="799"/>
      <c r="U43" s="799">
        <v>289</v>
      </c>
      <c r="V43" s="799"/>
      <c r="W43" s="799">
        <v>19519</v>
      </c>
      <c r="X43" s="799"/>
      <c r="Y43" s="799"/>
      <c r="Z43" s="952"/>
    </row>
    <row r="44" spans="1:26" ht="16.5" customHeight="1" thickBot="1">
      <c r="A44" s="930">
        <v>25</v>
      </c>
      <c r="B44" s="931"/>
      <c r="C44" s="943">
        <v>291</v>
      </c>
      <c r="D44" s="943"/>
      <c r="E44" s="943">
        <v>38254</v>
      </c>
      <c r="F44" s="943"/>
      <c r="G44" s="943"/>
      <c r="H44" s="943"/>
      <c r="I44" s="943">
        <v>291</v>
      </c>
      <c r="J44" s="943"/>
      <c r="K44" s="943">
        <v>19851</v>
      </c>
      <c r="L44" s="943"/>
      <c r="M44" s="943"/>
      <c r="N44" s="943"/>
      <c r="O44" s="943">
        <v>291</v>
      </c>
      <c r="P44" s="943"/>
      <c r="Q44" s="943">
        <v>24147</v>
      </c>
      <c r="R44" s="943"/>
      <c r="S44" s="943"/>
      <c r="T44" s="943"/>
      <c r="U44" s="943">
        <v>291</v>
      </c>
      <c r="V44" s="943"/>
      <c r="W44" s="943">
        <v>20910</v>
      </c>
      <c r="X44" s="943"/>
      <c r="Y44" s="943"/>
      <c r="Z44" s="944"/>
    </row>
    <row r="45" spans="1:26" ht="16.5" customHeight="1">
      <c r="A45" s="957" t="s">
        <v>276</v>
      </c>
      <c r="B45" s="957"/>
      <c r="C45" s="957"/>
      <c r="D45" s="957"/>
      <c r="E45" s="957"/>
      <c r="F45" s="957"/>
      <c r="G45" s="957"/>
      <c r="H45" s="957"/>
      <c r="I45" s="957"/>
      <c r="J45" s="957"/>
      <c r="K45" s="957"/>
      <c r="L45" s="957"/>
      <c r="M45" s="957"/>
      <c r="N45" s="958" t="s">
        <v>277</v>
      </c>
      <c r="O45" s="958"/>
      <c r="P45" s="958"/>
      <c r="Q45" s="958"/>
      <c r="R45" s="958"/>
      <c r="S45" s="958"/>
      <c r="T45" s="958"/>
      <c r="U45" s="958"/>
      <c r="V45" s="958"/>
      <c r="W45" s="958"/>
      <c r="X45" s="958"/>
      <c r="Y45" s="958"/>
      <c r="Z45" s="958"/>
    </row>
    <row r="46" spans="1:26" ht="16.5" customHeight="1">
      <c r="A46" s="30" t="s">
        <v>671</v>
      </c>
    </row>
  </sheetData>
  <sheetProtection selectLockedCells="1" selectUnlockedCells="1"/>
  <mergeCells count="257">
    <mergeCell ref="V7:Z7"/>
    <mergeCell ref="B3:I3"/>
    <mergeCell ref="J3:P3"/>
    <mergeCell ref="B6:I6"/>
    <mergeCell ref="J6:P6"/>
    <mergeCell ref="B5:I5"/>
    <mergeCell ref="J5:P5"/>
    <mergeCell ref="B4:I4"/>
    <mergeCell ref="J4:P4"/>
    <mergeCell ref="U1:Z1"/>
    <mergeCell ref="U2:Z2"/>
    <mergeCell ref="A2:T2"/>
    <mergeCell ref="A3:A4"/>
    <mergeCell ref="Q3:T3"/>
    <mergeCell ref="U3:Z3"/>
    <mergeCell ref="Q4:T4"/>
    <mergeCell ref="U4:Z4"/>
    <mergeCell ref="E15:F15"/>
    <mergeCell ref="U5:Z5"/>
    <mergeCell ref="Q6:T6"/>
    <mergeCell ref="Q5:T5"/>
    <mergeCell ref="U6:Z6"/>
    <mergeCell ref="Q13:R13"/>
    <mergeCell ref="M13:N13"/>
    <mergeCell ref="Q12:R12"/>
    <mergeCell ref="S12:T12"/>
    <mergeCell ref="V10:Z10"/>
    <mergeCell ref="O11:R11"/>
    <mergeCell ref="O12:P12"/>
    <mergeCell ref="S11:V11"/>
    <mergeCell ref="W11:Z11"/>
    <mergeCell ref="U12:V12"/>
    <mergeCell ref="W12:X12"/>
    <mergeCell ref="Y12:Z12"/>
    <mergeCell ref="E14:F14"/>
    <mergeCell ref="Y13:Z13"/>
    <mergeCell ref="U13:V13"/>
    <mergeCell ref="G11:J11"/>
    <mergeCell ref="I14:J14"/>
    <mergeCell ref="U14:V14"/>
    <mergeCell ref="Q15:R15"/>
    <mergeCell ref="A11:A12"/>
    <mergeCell ref="B11:F11"/>
    <mergeCell ref="E12:F12"/>
    <mergeCell ref="E13:F13"/>
    <mergeCell ref="C13:D13"/>
    <mergeCell ref="B12:D12"/>
    <mergeCell ref="K11:N11"/>
    <mergeCell ref="C23:D23"/>
    <mergeCell ref="I13:J13"/>
    <mergeCell ref="G12:H12"/>
    <mergeCell ref="M12:N12"/>
    <mergeCell ref="C17:D17"/>
    <mergeCell ref="I17:J17"/>
    <mergeCell ref="E23:H23"/>
    <mergeCell ref="M15:N15"/>
    <mergeCell ref="M14:N14"/>
    <mergeCell ref="I16:J16"/>
    <mergeCell ref="C22:H22"/>
    <mergeCell ref="K12:L12"/>
    <mergeCell ref="I12:J12"/>
    <mergeCell ref="I15:J15"/>
    <mergeCell ref="C16:D16"/>
    <mergeCell ref="C14:D14"/>
    <mergeCell ref="C15:D15"/>
    <mergeCell ref="E16:F16"/>
    <mergeCell ref="E17:F17"/>
    <mergeCell ref="U17:V17"/>
    <mergeCell ref="W24:Z24"/>
    <mergeCell ref="Y17:Z17"/>
    <mergeCell ref="M17:N17"/>
    <mergeCell ref="O22:T22"/>
    <mergeCell ref="U22:Z22"/>
    <mergeCell ref="I22:N22"/>
    <mergeCell ref="W23:Z23"/>
    <mergeCell ref="K23:N23"/>
    <mergeCell ref="O24:P24"/>
    <mergeCell ref="E24:H24"/>
    <mergeCell ref="M16:N16"/>
    <mergeCell ref="O26:P26"/>
    <mergeCell ref="K26:N26"/>
    <mergeCell ref="W27:Z27"/>
    <mergeCell ref="Q26:T26"/>
    <mergeCell ref="Q14:R14"/>
    <mergeCell ref="Y14:Z14"/>
    <mergeCell ref="K24:N24"/>
    <mergeCell ref="Q21:Z21"/>
    <mergeCell ref="U15:V15"/>
    <mergeCell ref="Q17:R17"/>
    <mergeCell ref="Y15:Z15"/>
    <mergeCell ref="U16:V16"/>
    <mergeCell ref="Q16:R16"/>
    <mergeCell ref="Q23:T23"/>
    <mergeCell ref="O23:P23"/>
    <mergeCell ref="V18:Z18"/>
    <mergeCell ref="Y16:Z16"/>
    <mergeCell ref="I24:J24"/>
    <mergeCell ref="I23:J23"/>
    <mergeCell ref="U24:V24"/>
    <mergeCell ref="U23:V23"/>
    <mergeCell ref="Q24:T24"/>
    <mergeCell ref="A44:B44"/>
    <mergeCell ref="C41:D41"/>
    <mergeCell ref="C42:D42"/>
    <mergeCell ref="C43:D43"/>
    <mergeCell ref="W31:Z31"/>
    <mergeCell ref="K31:N31"/>
    <mergeCell ref="Q31:T31"/>
    <mergeCell ref="W25:Z25"/>
    <mergeCell ref="Q25:T25"/>
    <mergeCell ref="O25:P25"/>
    <mergeCell ref="U25:V25"/>
    <mergeCell ref="E44:H44"/>
    <mergeCell ref="W32:Z32"/>
    <mergeCell ref="C38:H38"/>
    <mergeCell ref="I32:J32"/>
    <mergeCell ref="K32:N32"/>
    <mergeCell ref="I33:J33"/>
    <mergeCell ref="K25:N25"/>
    <mergeCell ref="I30:N30"/>
    <mergeCell ref="I25:J25"/>
    <mergeCell ref="Q32:T32"/>
    <mergeCell ref="I26:J26"/>
    <mergeCell ref="O28:P28"/>
    <mergeCell ref="O27:P27"/>
    <mergeCell ref="K28:N28"/>
    <mergeCell ref="Q29:V29"/>
    <mergeCell ref="U27:V27"/>
    <mergeCell ref="Q28:T28"/>
    <mergeCell ref="A45:M45"/>
    <mergeCell ref="N45:Z45"/>
    <mergeCell ref="O40:P40"/>
    <mergeCell ref="Q43:T43"/>
    <mergeCell ref="O41:P41"/>
    <mergeCell ref="O42:P42"/>
    <mergeCell ref="C44:D44"/>
    <mergeCell ref="A42:B42"/>
    <mergeCell ref="E40:H40"/>
    <mergeCell ref="U44:V44"/>
    <mergeCell ref="O44:P44"/>
    <mergeCell ref="E42:H42"/>
    <mergeCell ref="K44:N44"/>
    <mergeCell ref="I44:J44"/>
    <mergeCell ref="W44:Z44"/>
    <mergeCell ref="Q44:T44"/>
    <mergeCell ref="E41:H41"/>
    <mergeCell ref="I42:J42"/>
    <mergeCell ref="E43:H43"/>
    <mergeCell ref="I41:J41"/>
    <mergeCell ref="W33:Z33"/>
    <mergeCell ref="A37:Z37"/>
    <mergeCell ref="I36:J36"/>
    <mergeCell ref="O36:P36"/>
    <mergeCell ref="Q36:T36"/>
    <mergeCell ref="C36:D36"/>
    <mergeCell ref="W39:Z39"/>
    <mergeCell ref="K41:N41"/>
    <mergeCell ref="O43:P43"/>
    <mergeCell ref="U43:V43"/>
    <mergeCell ref="W43:Z43"/>
    <mergeCell ref="W36:Z36"/>
    <mergeCell ref="Q42:T42"/>
    <mergeCell ref="Q39:T39"/>
    <mergeCell ref="U41:V41"/>
    <mergeCell ref="E39:H39"/>
    <mergeCell ref="A35:B35"/>
    <mergeCell ref="A36:B36"/>
    <mergeCell ref="A40:B40"/>
    <mergeCell ref="A38:B39"/>
    <mergeCell ref="A43:B43"/>
    <mergeCell ref="A41:B41"/>
    <mergeCell ref="K34:N34"/>
    <mergeCell ref="O39:P39"/>
    <mergeCell ref="K36:N36"/>
    <mergeCell ref="I38:N38"/>
    <mergeCell ref="K39:N39"/>
    <mergeCell ref="I40:J40"/>
    <mergeCell ref="E34:H34"/>
    <mergeCell ref="A34:B34"/>
    <mergeCell ref="C35:D35"/>
    <mergeCell ref="E36:H36"/>
    <mergeCell ref="C34:D34"/>
    <mergeCell ref="E35:H35"/>
    <mergeCell ref="C40:D40"/>
    <mergeCell ref="C39:D39"/>
    <mergeCell ref="W34:Z34"/>
    <mergeCell ref="U38:Z38"/>
    <mergeCell ref="U36:V36"/>
    <mergeCell ref="W35:Z35"/>
    <mergeCell ref="U34:V34"/>
    <mergeCell ref="U35:V35"/>
    <mergeCell ref="U33:V33"/>
    <mergeCell ref="Q35:T35"/>
    <mergeCell ref="I43:J43"/>
    <mergeCell ref="K42:N42"/>
    <mergeCell ref="K43:N43"/>
    <mergeCell ref="W41:Z41"/>
    <mergeCell ref="I39:J39"/>
    <mergeCell ref="U39:V39"/>
    <mergeCell ref="K40:N40"/>
    <mergeCell ref="U42:V42"/>
    <mergeCell ref="Q40:T40"/>
    <mergeCell ref="Q41:T41"/>
    <mergeCell ref="U40:V40"/>
    <mergeCell ref="O38:T38"/>
    <mergeCell ref="W42:Z42"/>
    <mergeCell ref="W40:Z40"/>
    <mergeCell ref="O33:P33"/>
    <mergeCell ref="Q34:T34"/>
    <mergeCell ref="O35:P35"/>
    <mergeCell ref="O34:P34"/>
    <mergeCell ref="A32:B32"/>
    <mergeCell ref="Q33:T33"/>
    <mergeCell ref="I34:J34"/>
    <mergeCell ref="K35:N35"/>
    <mergeCell ref="A27:B27"/>
    <mergeCell ref="C27:D27"/>
    <mergeCell ref="E27:H27"/>
    <mergeCell ref="E28:H28"/>
    <mergeCell ref="A30:B31"/>
    <mergeCell ref="C30:H30"/>
    <mergeCell ref="I35:J35"/>
    <mergeCell ref="K33:N33"/>
    <mergeCell ref="A33:B33"/>
    <mergeCell ref="E33:H33"/>
    <mergeCell ref="C33:D33"/>
    <mergeCell ref="O31:P31"/>
    <mergeCell ref="G29:H29"/>
    <mergeCell ref="I27:J27"/>
    <mergeCell ref="I28:J28"/>
    <mergeCell ref="O30:T30"/>
    <mergeCell ref="Q27:T27"/>
    <mergeCell ref="K27:N27"/>
    <mergeCell ref="U32:V32"/>
    <mergeCell ref="E31:H31"/>
    <mergeCell ref="C31:D31"/>
    <mergeCell ref="C32:D32"/>
    <mergeCell ref="E32:H32"/>
    <mergeCell ref="O32:P32"/>
    <mergeCell ref="I31:J31"/>
    <mergeCell ref="U31:V31"/>
    <mergeCell ref="A22:B23"/>
    <mergeCell ref="E25:H25"/>
    <mergeCell ref="A25:B25"/>
    <mergeCell ref="A28:B28"/>
    <mergeCell ref="A24:B24"/>
    <mergeCell ref="C24:D24"/>
    <mergeCell ref="C26:D26"/>
    <mergeCell ref="C25:D25"/>
    <mergeCell ref="A26:B26"/>
    <mergeCell ref="C28:D28"/>
    <mergeCell ref="E26:H26"/>
    <mergeCell ref="U28:V28"/>
    <mergeCell ref="U30:Z30"/>
    <mergeCell ref="U26:V26"/>
    <mergeCell ref="W28:Z28"/>
    <mergeCell ref="W26:Z26"/>
  </mergeCells>
  <phoneticPr fontId="22"/>
  <printOptions horizontalCentered="1"/>
  <pageMargins left="0.35433070866141736" right="0.19685039370078741" top="0.59055118110236227" bottom="0.59055118110236227" header="0.39370078740157483" footer="0.39370078740157483"/>
  <pageSetup paperSize="9" scale="99" firstPageNumber="119" orientation="portrait" useFirstPageNumber="1" verticalDpi="300" r:id="rId1"/>
  <headerFooter scaleWithDoc="0" alignWithMargins="0">
    <oddHeader>&amp;R社会・福祉</oddHeader>
    <oddFooter>&amp;C&amp;12&amp;A</oddFooter>
  </headerFooter>
</worksheet>
</file>

<file path=xl/worksheets/sheet8.xml><?xml version="1.0" encoding="utf-8"?>
<worksheet xmlns="http://schemas.openxmlformats.org/spreadsheetml/2006/main" xmlns:r="http://schemas.openxmlformats.org/officeDocument/2006/relationships">
  <dimension ref="A1:AT55"/>
  <sheetViews>
    <sheetView view="pageBreakPreview" zoomScaleNormal="100" zoomScaleSheetLayoutView="100" workbookViewId="0">
      <selection activeCell="L29" sqref="L29:N29"/>
    </sheetView>
  </sheetViews>
  <sheetFormatPr defaultRowHeight="15.95" customHeight="1"/>
  <cols>
    <col min="1" max="1" width="11" style="106" customWidth="1"/>
    <col min="2" max="2" width="4.140625" style="106" customWidth="1"/>
    <col min="3" max="3" width="9.140625" style="106"/>
    <col min="4" max="4" width="10" style="106" customWidth="1"/>
    <col min="5" max="5" width="4" style="106" customWidth="1"/>
    <col min="6" max="6" width="3.5703125" style="106" customWidth="1"/>
    <col min="7" max="7" width="4" style="106" customWidth="1"/>
    <col min="8" max="8" width="5.5703125" style="106" customWidth="1"/>
    <col min="9" max="9" width="3.140625" style="106" customWidth="1"/>
    <col min="10" max="10" width="4" style="106" customWidth="1"/>
    <col min="11" max="11" width="8.140625" style="106" customWidth="1"/>
    <col min="12" max="12" width="2" style="106" customWidth="1"/>
    <col min="13" max="13" width="5.85546875" style="106" customWidth="1"/>
    <col min="14" max="14" width="2.140625" style="106" customWidth="1"/>
    <col min="15" max="15" width="5" style="106" customWidth="1"/>
    <col min="16" max="16" width="4" style="106" customWidth="1"/>
    <col min="17" max="17" width="6.85546875" style="106" customWidth="1"/>
    <col min="18" max="18" width="8.5703125" style="106" bestFit="1" customWidth="1"/>
    <col min="19" max="19" width="0.5703125" style="106" customWidth="1"/>
    <col min="20" max="20" width="1.7109375" style="106" customWidth="1"/>
    <col min="21" max="21" width="5.7109375" style="106" customWidth="1"/>
    <col min="22" max="22" width="1.42578125" style="106" customWidth="1"/>
    <col min="23" max="23" width="5.7109375" style="106" customWidth="1"/>
    <col min="24" max="24" width="2.7109375" style="106" customWidth="1"/>
    <col min="25" max="26" width="1.28515625" style="106" customWidth="1"/>
    <col min="27" max="27" width="3.140625" style="106" customWidth="1"/>
    <col min="28" max="28" width="3.42578125" style="106" customWidth="1"/>
    <col min="29" max="29" width="6.7109375" style="106" customWidth="1"/>
    <col min="30" max="30" width="2.7109375" style="106" customWidth="1"/>
    <col min="31" max="31" width="4.85546875" style="106" customWidth="1"/>
    <col min="32" max="32" width="4.7109375" style="106" customWidth="1"/>
    <col min="33" max="33" width="5.85546875" style="106" customWidth="1"/>
    <col min="34" max="34" width="9.7109375" style="106" customWidth="1"/>
    <col min="35" max="35" width="1.7109375" style="106" customWidth="1"/>
    <col min="36" max="36" width="9" style="106" customWidth="1"/>
    <col min="37" max="37" width="4.85546875" style="106" customWidth="1"/>
    <col min="38" max="38" width="5" style="106" customWidth="1"/>
    <col min="39" max="39" width="2.7109375" style="106" customWidth="1"/>
    <col min="40" max="40" width="6" style="106" customWidth="1"/>
    <col min="41" max="41" width="5.140625" style="106" customWidth="1"/>
    <col min="42" max="42" width="3.85546875" style="106" customWidth="1"/>
    <col min="43" max="43" width="4.5703125" style="106" customWidth="1"/>
    <col min="44" max="44" width="4.42578125" style="106" customWidth="1"/>
    <col min="45" max="45" width="5.7109375" style="106" customWidth="1"/>
    <col min="46" max="16384" width="9.140625" style="106"/>
  </cols>
  <sheetData>
    <row r="1" spans="1:46" ht="5.0999999999999996" customHeight="1">
      <c r="B1" s="1152"/>
      <c r="C1" s="1152"/>
      <c r="D1" s="1152"/>
      <c r="E1" s="1152"/>
      <c r="F1" s="1152"/>
      <c r="G1" s="1152"/>
      <c r="H1" s="1152"/>
      <c r="I1" s="1152"/>
      <c r="J1" s="1152"/>
      <c r="K1" s="1152"/>
      <c r="L1" s="1152"/>
      <c r="M1" s="1152"/>
      <c r="N1" s="1152"/>
      <c r="O1" s="1152"/>
      <c r="P1" s="1152"/>
      <c r="Q1" s="1152"/>
      <c r="R1" s="1152"/>
      <c r="U1" s="105"/>
      <c r="V1" s="105"/>
      <c r="W1" s="105"/>
      <c r="X1" s="105"/>
      <c r="Y1" s="105"/>
      <c r="Z1" s="105"/>
      <c r="AA1" s="105"/>
      <c r="AB1" s="105"/>
      <c r="AC1" s="105"/>
      <c r="AD1" s="105"/>
      <c r="AE1" s="105"/>
      <c r="AF1" s="105"/>
      <c r="AG1" s="105"/>
      <c r="AH1" s="105"/>
      <c r="AI1" s="105"/>
      <c r="AJ1" s="105"/>
      <c r="AK1" s="105"/>
      <c r="AL1" s="105"/>
      <c r="AM1" s="105"/>
      <c r="AN1" s="105"/>
      <c r="AP1" s="107"/>
      <c r="AQ1" s="105"/>
      <c r="AS1" s="107"/>
      <c r="AT1" s="105"/>
    </row>
    <row r="2" spans="1:46" ht="19.5" customHeight="1">
      <c r="A2" s="108" t="s">
        <v>278</v>
      </c>
      <c r="B2" s="109"/>
      <c r="C2" s="109"/>
      <c r="D2" s="109"/>
      <c r="E2" s="109"/>
      <c r="F2" s="109"/>
      <c r="G2" s="109"/>
      <c r="H2" s="109"/>
      <c r="I2" s="109"/>
      <c r="J2" s="109"/>
      <c r="K2" s="109"/>
      <c r="L2" s="109"/>
      <c r="M2" s="109"/>
      <c r="N2" s="109"/>
      <c r="O2" s="109"/>
      <c r="P2" s="109"/>
      <c r="Q2" s="109"/>
      <c r="R2" s="109"/>
      <c r="U2" s="105"/>
      <c r="V2" s="105"/>
      <c r="W2" s="105"/>
      <c r="X2" s="105"/>
      <c r="Y2" s="105"/>
      <c r="Z2" s="105"/>
      <c r="AA2" s="105"/>
      <c r="AB2" s="105"/>
      <c r="AC2" s="105"/>
      <c r="AD2" s="105"/>
      <c r="AE2" s="105"/>
      <c r="AF2" s="105"/>
      <c r="AG2" s="105"/>
      <c r="AH2" s="105"/>
      <c r="AI2" s="105"/>
      <c r="AJ2" s="105"/>
      <c r="AK2" s="105"/>
      <c r="AL2" s="105"/>
      <c r="AM2" s="105"/>
      <c r="AN2" s="105"/>
      <c r="AP2" s="107"/>
      <c r="AQ2" s="105"/>
      <c r="AS2" s="107"/>
      <c r="AT2" s="105"/>
    </row>
    <row r="3" spans="1:46" ht="5.0999999999999996" customHeight="1">
      <c r="R3" s="109"/>
      <c r="U3" s="105"/>
      <c r="V3" s="105"/>
      <c r="W3" s="105"/>
      <c r="X3" s="105"/>
      <c r="Y3" s="105"/>
      <c r="Z3" s="105"/>
      <c r="AA3" s="105"/>
      <c r="AB3" s="105"/>
      <c r="AC3" s="105"/>
      <c r="AD3" s="105"/>
      <c r="AE3" s="105"/>
      <c r="AF3" s="105"/>
      <c r="AG3" s="105"/>
      <c r="AH3" s="105"/>
      <c r="AI3" s="105"/>
      <c r="AJ3" s="105"/>
      <c r="AK3" s="105"/>
      <c r="AL3" s="105"/>
      <c r="AM3" s="105"/>
      <c r="AN3" s="105"/>
      <c r="AP3" s="107"/>
      <c r="AQ3" s="105"/>
      <c r="AS3" s="107"/>
      <c r="AT3" s="105"/>
    </row>
    <row r="4" spans="1:46" ht="15" customHeight="1" thickBot="1">
      <c r="A4" s="954" t="s">
        <v>279</v>
      </c>
      <c r="B4" s="954"/>
      <c r="C4" s="954"/>
      <c r="D4" s="954"/>
      <c r="E4" s="954"/>
      <c r="F4" s="954"/>
      <c r="G4" s="954"/>
      <c r="H4" s="954"/>
      <c r="I4" s="954"/>
      <c r="J4" s="954"/>
      <c r="K4" s="954"/>
      <c r="L4" s="954"/>
      <c r="M4" s="954"/>
      <c r="N4" s="954"/>
      <c r="O4" s="954"/>
      <c r="P4" s="954"/>
      <c r="Q4" s="954"/>
      <c r="R4" s="954"/>
      <c r="U4" s="105" t="s">
        <v>642</v>
      </c>
      <c r="V4" s="105"/>
      <c r="W4" s="105"/>
      <c r="X4" s="105"/>
      <c r="Y4" s="105"/>
      <c r="Z4" s="105"/>
      <c r="AA4" s="105"/>
      <c r="AB4" s="105"/>
      <c r="AC4" s="105"/>
      <c r="AD4" s="105"/>
      <c r="AE4" s="105"/>
      <c r="AF4" s="105"/>
      <c r="AG4" s="105"/>
      <c r="AH4" s="105"/>
      <c r="AI4" s="105"/>
      <c r="AJ4" s="105"/>
      <c r="AK4" s="105"/>
      <c r="AL4" s="105"/>
      <c r="AM4" s="105"/>
      <c r="AO4" s="107"/>
      <c r="AP4" s="105"/>
      <c r="AR4" s="107" t="s">
        <v>280</v>
      </c>
      <c r="AS4" s="105"/>
      <c r="AT4" s="105"/>
    </row>
    <row r="5" spans="1:46" ht="15" customHeight="1" thickBot="1">
      <c r="A5" s="954" t="s">
        <v>521</v>
      </c>
      <c r="B5" s="954"/>
      <c r="C5" s="954"/>
      <c r="D5" s="954"/>
      <c r="E5" s="954"/>
      <c r="F5" s="954"/>
      <c r="G5" s="954"/>
      <c r="H5" s="954"/>
      <c r="I5" s="954"/>
      <c r="J5" s="954"/>
      <c r="K5" s="954"/>
      <c r="L5" s="954"/>
      <c r="M5" s="954"/>
      <c r="N5" s="954"/>
      <c r="O5" s="954"/>
      <c r="P5" s="954"/>
      <c r="Q5" s="954"/>
      <c r="R5" s="954"/>
      <c r="S5" s="110"/>
      <c r="T5" s="1161" t="s">
        <v>281</v>
      </c>
      <c r="U5" s="1040"/>
      <c r="V5" s="1040"/>
      <c r="W5" s="1040"/>
      <c r="X5" s="1040"/>
      <c r="Y5" s="1040"/>
      <c r="Z5" s="1040"/>
      <c r="AA5" s="1162"/>
      <c r="AB5" s="1158" t="s">
        <v>282</v>
      </c>
      <c r="AC5" s="1042"/>
      <c r="AD5" s="1042"/>
      <c r="AE5" s="1042"/>
      <c r="AF5" s="1042"/>
      <c r="AG5" s="1052" t="s">
        <v>283</v>
      </c>
      <c r="AH5" s="1052"/>
      <c r="AI5" s="1052"/>
      <c r="AJ5" s="1052"/>
      <c r="AK5" s="1052"/>
      <c r="AL5" s="1052"/>
      <c r="AM5" s="1052"/>
      <c r="AN5" s="1052"/>
      <c r="AO5" s="1047" t="s">
        <v>284</v>
      </c>
      <c r="AP5" s="1047"/>
      <c r="AQ5" s="1047"/>
      <c r="AR5" s="1048"/>
      <c r="AS5" s="105"/>
      <c r="AT5" s="105"/>
    </row>
    <row r="6" spans="1:46" ht="15" customHeight="1">
      <c r="A6" s="1153" t="s">
        <v>522</v>
      </c>
      <c r="B6" s="1153"/>
      <c r="C6" s="1153"/>
      <c r="D6" s="1153"/>
      <c r="E6" s="1153"/>
      <c r="F6" s="1153"/>
      <c r="G6" s="1153"/>
      <c r="H6" s="1153"/>
      <c r="I6" s="1153"/>
      <c r="J6" s="1153"/>
      <c r="K6" s="1153"/>
      <c r="L6" s="1153"/>
      <c r="M6" s="1153"/>
      <c r="N6" s="1153"/>
      <c r="O6" s="1153"/>
      <c r="P6" s="1153"/>
      <c r="Q6" s="1153"/>
      <c r="R6" s="1153"/>
      <c r="S6" s="110"/>
      <c r="T6" s="1163"/>
      <c r="U6" s="1164"/>
      <c r="V6" s="1164"/>
      <c r="W6" s="1164"/>
      <c r="X6" s="1164"/>
      <c r="Y6" s="1164"/>
      <c r="Z6" s="1164"/>
      <c r="AA6" s="1165"/>
      <c r="AB6" s="1159"/>
      <c r="AC6" s="1160"/>
      <c r="AD6" s="1160"/>
      <c r="AE6" s="1160"/>
      <c r="AF6" s="1160"/>
      <c r="AG6" s="1049" t="s">
        <v>285</v>
      </c>
      <c r="AH6" s="1049"/>
      <c r="AI6" s="1049"/>
      <c r="AJ6" s="1049"/>
      <c r="AK6" s="1049" t="s">
        <v>286</v>
      </c>
      <c r="AL6" s="1049"/>
      <c r="AM6" s="1049"/>
      <c r="AN6" s="1049"/>
      <c r="AO6" s="1050" t="s">
        <v>287</v>
      </c>
      <c r="AP6" s="1050"/>
      <c r="AQ6" s="1050"/>
      <c r="AR6" s="1051"/>
      <c r="AS6" s="105"/>
      <c r="AT6" s="105"/>
    </row>
    <row r="7" spans="1:46" ht="15" customHeight="1">
      <c r="A7" s="954" t="s">
        <v>672</v>
      </c>
      <c r="B7" s="954"/>
      <c r="C7" s="954"/>
      <c r="D7" s="954"/>
      <c r="E7" s="954"/>
      <c r="F7" s="954"/>
      <c r="G7" s="954"/>
      <c r="H7" s="954"/>
      <c r="I7" s="954"/>
      <c r="J7" s="954"/>
      <c r="K7" s="954"/>
      <c r="L7" s="954"/>
      <c r="M7" s="954"/>
      <c r="N7" s="954"/>
      <c r="O7" s="954"/>
      <c r="P7" s="954"/>
      <c r="Q7" s="954"/>
      <c r="R7" s="954"/>
      <c r="S7" s="110"/>
      <c r="T7" s="1149" t="s">
        <v>534</v>
      </c>
      <c r="U7" s="1150"/>
      <c r="V7" s="1150"/>
      <c r="W7" s="1150"/>
      <c r="X7" s="1150"/>
      <c r="Y7" s="1150"/>
      <c r="Z7" s="1150"/>
      <c r="AA7" s="1151"/>
      <c r="AB7" s="1166">
        <v>1444242</v>
      </c>
      <c r="AC7" s="1167"/>
      <c r="AD7" s="1167"/>
      <c r="AE7" s="1167"/>
      <c r="AF7" s="1167"/>
      <c r="AG7" s="1055">
        <v>24881</v>
      </c>
      <c r="AH7" s="1055"/>
      <c r="AI7" s="1055"/>
      <c r="AJ7" s="1055"/>
      <c r="AK7" s="1055">
        <v>34538</v>
      </c>
      <c r="AL7" s="1055"/>
      <c r="AM7" s="1055"/>
      <c r="AN7" s="1055"/>
      <c r="AO7" s="1064">
        <f t="shared" ref="AO7:AO20" si="0">AK7/AB7*1000</f>
        <v>23.9142747545079</v>
      </c>
      <c r="AP7" s="1064"/>
      <c r="AQ7" s="1064"/>
      <c r="AR7" s="1065"/>
      <c r="AS7" s="105"/>
      <c r="AT7" s="105"/>
    </row>
    <row r="8" spans="1:46" ht="15" customHeight="1">
      <c r="A8" s="954" t="s">
        <v>673</v>
      </c>
      <c r="B8" s="954"/>
      <c r="C8" s="954"/>
      <c r="D8" s="954"/>
      <c r="E8" s="954"/>
      <c r="F8" s="954"/>
      <c r="G8" s="954"/>
      <c r="H8" s="954"/>
      <c r="I8" s="954"/>
      <c r="J8" s="954"/>
      <c r="K8" s="954"/>
      <c r="L8" s="954"/>
      <c r="M8" s="954"/>
      <c r="N8" s="954"/>
      <c r="O8" s="954"/>
      <c r="P8" s="954"/>
      <c r="Q8" s="954"/>
      <c r="R8" s="954"/>
      <c r="S8" s="110"/>
      <c r="T8" s="1145" t="s">
        <v>288</v>
      </c>
      <c r="U8" s="1146"/>
      <c r="V8" s="1146"/>
      <c r="W8" s="1146"/>
      <c r="X8" s="1146"/>
      <c r="Y8" s="1146"/>
      <c r="Z8" s="1146"/>
      <c r="AA8" s="1147"/>
      <c r="AB8" s="1026">
        <v>326965</v>
      </c>
      <c r="AC8" s="1027"/>
      <c r="AD8" s="1027"/>
      <c r="AE8" s="1027"/>
      <c r="AF8" s="1027"/>
      <c r="AG8" s="1027">
        <v>3613</v>
      </c>
      <c r="AH8" s="1027"/>
      <c r="AI8" s="1027"/>
      <c r="AJ8" s="1027"/>
      <c r="AK8" s="1027">
        <v>5081</v>
      </c>
      <c r="AL8" s="1027"/>
      <c r="AM8" s="1027"/>
      <c r="AN8" s="1027"/>
      <c r="AO8" s="1053">
        <f t="shared" si="0"/>
        <v>15.539889590628967</v>
      </c>
      <c r="AP8" s="1053"/>
      <c r="AQ8" s="1053"/>
      <c r="AR8" s="1054"/>
      <c r="AS8" s="105"/>
      <c r="AT8" s="105"/>
    </row>
    <row r="9" spans="1:46" ht="15" customHeight="1">
      <c r="A9" s="954" t="s">
        <v>675</v>
      </c>
      <c r="B9" s="954"/>
      <c r="C9" s="954"/>
      <c r="D9" s="954"/>
      <c r="E9" s="954"/>
      <c r="F9" s="954"/>
      <c r="G9" s="954"/>
      <c r="H9" s="954"/>
      <c r="I9" s="954"/>
      <c r="J9" s="954"/>
      <c r="K9" s="954"/>
      <c r="L9" s="954"/>
      <c r="M9" s="954"/>
      <c r="N9" s="954"/>
      <c r="O9" s="954"/>
      <c r="P9" s="954"/>
      <c r="Q9" s="954"/>
      <c r="R9" s="954"/>
      <c r="S9" s="110"/>
      <c r="T9" s="1145" t="s">
        <v>490</v>
      </c>
      <c r="U9" s="1146"/>
      <c r="V9" s="1146"/>
      <c r="W9" s="1146"/>
      <c r="X9" s="1146"/>
      <c r="Y9" s="1146"/>
      <c r="Z9" s="1146"/>
      <c r="AA9" s="1147"/>
      <c r="AB9" s="1026">
        <f>SUM(AB10:AF20)</f>
        <v>1117277</v>
      </c>
      <c r="AC9" s="1027"/>
      <c r="AD9" s="1027"/>
      <c r="AE9" s="1027"/>
      <c r="AF9" s="1027"/>
      <c r="AG9" s="1027">
        <f>SUM(AG10:AJ20)</f>
        <v>21268</v>
      </c>
      <c r="AH9" s="1027"/>
      <c r="AI9" s="1027"/>
      <c r="AJ9" s="1027"/>
      <c r="AK9" s="1027">
        <f>SUM(AK10:AN20)</f>
        <v>29457</v>
      </c>
      <c r="AL9" s="1027"/>
      <c r="AM9" s="1027"/>
      <c r="AN9" s="1027"/>
      <c r="AO9" s="1053">
        <f t="shared" si="0"/>
        <v>26.364992745755977</v>
      </c>
      <c r="AP9" s="1053"/>
      <c r="AQ9" s="1053"/>
      <c r="AR9" s="1054"/>
      <c r="AS9" s="105"/>
      <c r="AT9" s="105"/>
    </row>
    <row r="10" spans="1:46" ht="15" customHeight="1">
      <c r="A10" s="954" t="s">
        <v>676</v>
      </c>
      <c r="B10" s="954"/>
      <c r="C10" s="954"/>
      <c r="D10" s="954"/>
      <c r="E10" s="954"/>
      <c r="F10" s="954"/>
      <c r="G10" s="954"/>
      <c r="H10" s="954"/>
      <c r="I10" s="954"/>
      <c r="J10" s="954"/>
      <c r="K10" s="954"/>
      <c r="L10" s="954"/>
      <c r="M10" s="954"/>
      <c r="N10" s="954"/>
      <c r="O10" s="954"/>
      <c r="P10" s="954"/>
      <c r="Q10" s="954"/>
      <c r="R10" s="954"/>
      <c r="S10" s="110"/>
      <c r="T10" s="1145" t="s">
        <v>289</v>
      </c>
      <c r="U10" s="1146"/>
      <c r="V10" s="1146"/>
      <c r="W10" s="1146"/>
      <c r="X10" s="1146"/>
      <c r="Y10" s="1146"/>
      <c r="Z10" s="1146"/>
      <c r="AA10" s="1147"/>
      <c r="AB10" s="1026">
        <v>322373</v>
      </c>
      <c r="AC10" s="1027"/>
      <c r="AD10" s="1027"/>
      <c r="AE10" s="1027"/>
      <c r="AF10" s="1027"/>
      <c r="AG10" s="1027">
        <v>8616</v>
      </c>
      <c r="AH10" s="1027"/>
      <c r="AI10" s="1027"/>
      <c r="AJ10" s="1027"/>
      <c r="AK10" s="1027">
        <v>11736</v>
      </c>
      <c r="AL10" s="1027"/>
      <c r="AM10" s="1027"/>
      <c r="AN10" s="1027"/>
      <c r="AO10" s="1053">
        <f t="shared" si="0"/>
        <v>36.405033920334517</v>
      </c>
      <c r="AP10" s="1053"/>
      <c r="AQ10" s="1053"/>
      <c r="AR10" s="1054"/>
      <c r="AS10" s="105"/>
      <c r="AT10" s="105"/>
    </row>
    <row r="11" spans="1:46" ht="15" customHeight="1">
      <c r="A11" s="954" t="s">
        <v>677</v>
      </c>
      <c r="B11" s="954"/>
      <c r="C11" s="954"/>
      <c r="D11" s="954"/>
      <c r="E11" s="954"/>
      <c r="F11" s="954"/>
      <c r="G11" s="954"/>
      <c r="H11" s="954"/>
      <c r="I11" s="954"/>
      <c r="J11" s="954"/>
      <c r="K11" s="954"/>
      <c r="L11" s="954"/>
      <c r="M11" s="954"/>
      <c r="N11" s="954"/>
      <c r="O11" s="954"/>
      <c r="P11" s="954"/>
      <c r="Q11" s="954"/>
      <c r="R11" s="954"/>
      <c r="T11" s="1145" t="s">
        <v>535</v>
      </c>
      <c r="U11" s="1146"/>
      <c r="V11" s="1146"/>
      <c r="W11" s="1146"/>
      <c r="X11" s="1146"/>
      <c r="Y11" s="1146"/>
      <c r="Z11" s="1146"/>
      <c r="AA11" s="1147"/>
      <c r="AB11" s="1026">
        <v>138962</v>
      </c>
      <c r="AC11" s="1027"/>
      <c r="AD11" s="1027"/>
      <c r="AE11" s="1027"/>
      <c r="AF11" s="1027"/>
      <c r="AG11" s="1027">
        <v>3416</v>
      </c>
      <c r="AH11" s="1027"/>
      <c r="AI11" s="1027"/>
      <c r="AJ11" s="1027"/>
      <c r="AK11" s="1027">
        <v>4745</v>
      </c>
      <c r="AL11" s="1027"/>
      <c r="AM11" s="1027"/>
      <c r="AN11" s="1027"/>
      <c r="AO11" s="1053">
        <f t="shared" si="0"/>
        <v>34.146025532159868</v>
      </c>
      <c r="AP11" s="1053"/>
      <c r="AQ11" s="1053"/>
      <c r="AR11" s="1054"/>
      <c r="AS11" s="105"/>
      <c r="AT11" s="105"/>
    </row>
    <row r="12" spans="1:46" ht="15" customHeight="1">
      <c r="A12" s="30" t="s">
        <v>678</v>
      </c>
      <c r="B12" s="30"/>
      <c r="C12" s="30"/>
      <c r="D12" s="30"/>
      <c r="E12" s="30"/>
      <c r="F12" s="30"/>
      <c r="G12" s="30"/>
      <c r="H12" s="30"/>
      <c r="I12" s="30"/>
      <c r="J12" s="30"/>
      <c r="K12" s="30"/>
      <c r="L12" s="30"/>
      <c r="M12" s="30"/>
      <c r="N12" s="30"/>
      <c r="O12" s="30"/>
      <c r="P12" s="30"/>
      <c r="Q12" s="30"/>
      <c r="R12" s="30"/>
      <c r="T12" s="1145" t="s">
        <v>290</v>
      </c>
      <c r="U12" s="1146"/>
      <c r="V12" s="1146"/>
      <c r="W12" s="1146"/>
      <c r="X12" s="1146"/>
      <c r="Y12" s="1146"/>
      <c r="Z12" s="1146"/>
      <c r="AA12" s="1147"/>
      <c r="AB12" s="1026">
        <v>47873</v>
      </c>
      <c r="AC12" s="1027"/>
      <c r="AD12" s="1027"/>
      <c r="AE12" s="1027"/>
      <c r="AF12" s="1027"/>
      <c r="AG12" s="1027">
        <v>873</v>
      </c>
      <c r="AH12" s="1027"/>
      <c r="AI12" s="1027"/>
      <c r="AJ12" s="1027"/>
      <c r="AK12" s="1027">
        <v>1290</v>
      </c>
      <c r="AL12" s="1027"/>
      <c r="AM12" s="1027"/>
      <c r="AN12" s="1027"/>
      <c r="AO12" s="1053">
        <f>AK12/AB12*1000</f>
        <v>26.946295406596619</v>
      </c>
      <c r="AP12" s="1053"/>
      <c r="AQ12" s="1053"/>
      <c r="AR12" s="1054"/>
      <c r="AS12" s="105"/>
      <c r="AT12" s="105"/>
    </row>
    <row r="13" spans="1:46" ht="15" customHeight="1">
      <c r="A13" s="954"/>
      <c r="B13" s="954"/>
      <c r="C13" s="954"/>
      <c r="D13" s="954"/>
      <c r="E13" s="954"/>
      <c r="F13" s="954"/>
      <c r="G13" s="954"/>
      <c r="H13" s="954"/>
      <c r="I13" s="954"/>
      <c r="J13" s="954"/>
      <c r="K13" s="954"/>
      <c r="L13" s="954"/>
      <c r="M13" s="954"/>
      <c r="N13" s="954"/>
      <c r="O13" s="954"/>
      <c r="P13" s="954"/>
      <c r="Q13" s="954"/>
      <c r="R13" s="954"/>
      <c r="S13" s="229"/>
      <c r="T13" s="1145" t="s">
        <v>291</v>
      </c>
      <c r="U13" s="1146"/>
      <c r="V13" s="1146"/>
      <c r="W13" s="1146"/>
      <c r="X13" s="1146"/>
      <c r="Y13" s="1146"/>
      <c r="Z13" s="1146"/>
      <c r="AA13" s="1147"/>
      <c r="AB13" s="1026">
        <v>54290</v>
      </c>
      <c r="AC13" s="1027"/>
      <c r="AD13" s="1027"/>
      <c r="AE13" s="1027"/>
      <c r="AF13" s="1027"/>
      <c r="AG13" s="1027">
        <v>818</v>
      </c>
      <c r="AH13" s="1027"/>
      <c r="AI13" s="1027"/>
      <c r="AJ13" s="1027"/>
      <c r="AK13" s="1027">
        <v>1088</v>
      </c>
      <c r="AL13" s="1027"/>
      <c r="AM13" s="1027"/>
      <c r="AN13" s="1027"/>
      <c r="AO13" s="1053">
        <f t="shared" si="0"/>
        <v>20.040523116596056</v>
      </c>
      <c r="AP13" s="1053"/>
      <c r="AQ13" s="1053"/>
      <c r="AR13" s="1054"/>
      <c r="AS13" s="105"/>
      <c r="AT13" s="105"/>
    </row>
    <row r="14" spans="1:46" ht="15" customHeight="1">
      <c r="A14" s="105"/>
      <c r="B14" s="105"/>
      <c r="C14" s="105"/>
      <c r="D14" s="105"/>
      <c r="E14" s="105"/>
      <c r="F14" s="105"/>
      <c r="G14" s="105"/>
      <c r="H14" s="105"/>
      <c r="I14" s="105"/>
      <c r="J14" s="105"/>
      <c r="K14" s="105"/>
      <c r="L14" s="105"/>
      <c r="M14" s="105"/>
      <c r="N14" s="105"/>
      <c r="O14" s="105"/>
      <c r="P14" s="105"/>
      <c r="T14" s="1145" t="s">
        <v>292</v>
      </c>
      <c r="U14" s="1146"/>
      <c r="V14" s="1146"/>
      <c r="W14" s="1146"/>
      <c r="X14" s="1146"/>
      <c r="Y14" s="1146"/>
      <c r="Z14" s="1146"/>
      <c r="AA14" s="1147"/>
      <c r="AB14" s="1026">
        <v>59879</v>
      </c>
      <c r="AC14" s="1027"/>
      <c r="AD14" s="1027"/>
      <c r="AE14" s="1027"/>
      <c r="AF14" s="1027"/>
      <c r="AG14" s="1027">
        <v>794</v>
      </c>
      <c r="AH14" s="1027"/>
      <c r="AI14" s="1027"/>
      <c r="AJ14" s="1027"/>
      <c r="AK14" s="1027">
        <v>1118</v>
      </c>
      <c r="AL14" s="1027"/>
      <c r="AM14" s="1027"/>
      <c r="AN14" s="1027"/>
      <c r="AO14" s="1053">
        <f t="shared" si="0"/>
        <v>18.670986489420333</v>
      </c>
      <c r="AP14" s="1053"/>
      <c r="AQ14" s="1053"/>
      <c r="AR14" s="1054"/>
      <c r="AS14" s="105"/>
      <c r="AT14" s="105"/>
    </row>
    <row r="15" spans="1:46" ht="15" customHeight="1">
      <c r="A15" s="105"/>
      <c r="B15" s="105"/>
      <c r="C15" s="105"/>
      <c r="D15" s="105"/>
      <c r="E15" s="105"/>
      <c r="F15" s="105"/>
      <c r="G15" s="105"/>
      <c r="H15" s="105"/>
      <c r="I15" s="105"/>
      <c r="J15" s="105"/>
      <c r="K15" s="105"/>
      <c r="L15" s="105"/>
      <c r="M15" s="105"/>
      <c r="N15" s="105"/>
      <c r="O15" s="105"/>
      <c r="P15" s="105"/>
      <c r="T15" s="1145" t="s">
        <v>536</v>
      </c>
      <c r="U15" s="1146"/>
      <c r="V15" s="1146"/>
      <c r="W15" s="1146"/>
      <c r="X15" s="1146"/>
      <c r="Y15" s="1146"/>
      <c r="Z15" s="1146"/>
      <c r="AA15" s="1147"/>
      <c r="AB15" s="1026">
        <v>120686</v>
      </c>
      <c r="AC15" s="1027"/>
      <c r="AD15" s="1027"/>
      <c r="AE15" s="1027"/>
      <c r="AF15" s="1027"/>
      <c r="AG15" s="1027">
        <v>1819</v>
      </c>
      <c r="AH15" s="1027"/>
      <c r="AI15" s="1027"/>
      <c r="AJ15" s="1027"/>
      <c r="AK15" s="1027">
        <v>2474</v>
      </c>
      <c r="AL15" s="1027"/>
      <c r="AM15" s="1027"/>
      <c r="AN15" s="1027"/>
      <c r="AO15" s="1053">
        <f t="shared" si="0"/>
        <v>20.499477984190378</v>
      </c>
      <c r="AP15" s="1053"/>
      <c r="AQ15" s="1053"/>
      <c r="AR15" s="1054"/>
      <c r="AS15" s="105"/>
      <c r="AT15" s="105"/>
    </row>
    <row r="16" spans="1:46" ht="15" customHeight="1">
      <c r="A16" s="105"/>
      <c r="B16" s="105"/>
      <c r="C16" s="105"/>
      <c r="D16" s="105"/>
      <c r="E16" s="105"/>
      <c r="F16" s="105"/>
      <c r="G16" s="105"/>
      <c r="H16" s="229"/>
      <c r="I16" s="105"/>
      <c r="J16" s="105"/>
      <c r="K16" s="105"/>
      <c r="L16" s="105"/>
      <c r="M16" s="105"/>
      <c r="N16" s="105"/>
      <c r="O16" s="105"/>
      <c r="P16" s="105"/>
      <c r="T16" s="1145" t="s">
        <v>293</v>
      </c>
      <c r="U16" s="1146"/>
      <c r="V16" s="1146"/>
      <c r="W16" s="1146"/>
      <c r="X16" s="1146"/>
      <c r="Y16" s="1146"/>
      <c r="Z16" s="1146"/>
      <c r="AA16" s="1147"/>
      <c r="AB16" s="1026">
        <v>96037</v>
      </c>
      <c r="AC16" s="1027"/>
      <c r="AD16" s="1027"/>
      <c r="AE16" s="1027"/>
      <c r="AF16" s="1027"/>
      <c r="AG16" s="1027">
        <v>1550</v>
      </c>
      <c r="AH16" s="1027"/>
      <c r="AI16" s="1027"/>
      <c r="AJ16" s="1027"/>
      <c r="AK16" s="1027">
        <v>2226</v>
      </c>
      <c r="AL16" s="1027"/>
      <c r="AM16" s="1027"/>
      <c r="AN16" s="1027"/>
      <c r="AO16" s="1053">
        <f t="shared" si="0"/>
        <v>23.178566594125179</v>
      </c>
      <c r="AP16" s="1053"/>
      <c r="AQ16" s="1053"/>
      <c r="AR16" s="1054"/>
      <c r="AS16" s="105"/>
      <c r="AT16" s="105"/>
    </row>
    <row r="17" spans="1:46" ht="15" customHeight="1">
      <c r="A17" s="105"/>
      <c r="B17" s="105"/>
      <c r="C17" s="105"/>
      <c r="D17" s="105"/>
      <c r="E17" s="105"/>
      <c r="F17" s="105"/>
      <c r="G17" s="105"/>
      <c r="H17" s="105"/>
      <c r="I17" s="105"/>
      <c r="J17" s="105"/>
      <c r="K17" s="105"/>
      <c r="L17" s="105"/>
      <c r="M17" s="105"/>
      <c r="N17" s="105"/>
      <c r="O17" s="105"/>
      <c r="P17" s="105"/>
      <c r="T17" s="1149" t="s">
        <v>537</v>
      </c>
      <c r="U17" s="1150"/>
      <c r="V17" s="1150"/>
      <c r="W17" s="1150"/>
      <c r="X17" s="1150"/>
      <c r="Y17" s="1150"/>
      <c r="Z17" s="1150"/>
      <c r="AA17" s="1151"/>
      <c r="AB17" s="1148">
        <v>113893</v>
      </c>
      <c r="AC17" s="1058"/>
      <c r="AD17" s="1058"/>
      <c r="AE17" s="1058"/>
      <c r="AF17" s="1058"/>
      <c r="AG17" s="1058">
        <v>1627</v>
      </c>
      <c r="AH17" s="1058"/>
      <c r="AI17" s="1058"/>
      <c r="AJ17" s="1058"/>
      <c r="AK17" s="1058">
        <v>2282</v>
      </c>
      <c r="AL17" s="1058"/>
      <c r="AM17" s="1058"/>
      <c r="AN17" s="1058"/>
      <c r="AO17" s="1059">
        <f t="shared" si="0"/>
        <v>20.0363499073692</v>
      </c>
      <c r="AP17" s="1059"/>
      <c r="AQ17" s="1059"/>
      <c r="AR17" s="1060"/>
      <c r="AS17" s="105"/>
      <c r="AT17" s="105"/>
    </row>
    <row r="18" spans="1:46" ht="15" customHeight="1">
      <c r="A18" s="105"/>
      <c r="B18" s="105"/>
      <c r="C18" s="105"/>
      <c r="D18" s="105"/>
      <c r="E18" s="105"/>
      <c r="F18" s="105"/>
      <c r="G18" s="105"/>
      <c r="H18" s="105"/>
      <c r="I18" s="105"/>
      <c r="J18" s="105"/>
      <c r="K18" s="105"/>
      <c r="L18" s="105"/>
      <c r="M18" s="105"/>
      <c r="N18" s="105"/>
      <c r="O18" s="105"/>
      <c r="P18" s="105"/>
      <c r="T18" s="1145" t="s">
        <v>294</v>
      </c>
      <c r="U18" s="1146"/>
      <c r="V18" s="1146"/>
      <c r="W18" s="1146"/>
      <c r="X18" s="1146"/>
      <c r="Y18" s="1146"/>
      <c r="Z18" s="1146"/>
      <c r="AA18" s="1147"/>
      <c r="AB18" s="1026">
        <v>60067</v>
      </c>
      <c r="AC18" s="1027"/>
      <c r="AD18" s="1027"/>
      <c r="AE18" s="1027"/>
      <c r="AF18" s="1027"/>
      <c r="AG18" s="1027">
        <v>455</v>
      </c>
      <c r="AH18" s="1027"/>
      <c r="AI18" s="1027"/>
      <c r="AJ18" s="1027"/>
      <c r="AK18" s="1027">
        <v>661</v>
      </c>
      <c r="AL18" s="1027"/>
      <c r="AM18" s="1027"/>
      <c r="AN18" s="1027"/>
      <c r="AO18" s="1053">
        <f t="shared" si="0"/>
        <v>11.004378444070788</v>
      </c>
      <c r="AP18" s="1053"/>
      <c r="AQ18" s="1053"/>
      <c r="AR18" s="1054"/>
      <c r="AS18" s="105"/>
      <c r="AT18" s="105"/>
    </row>
    <row r="19" spans="1:46" ht="15" customHeight="1">
      <c r="A19" s="105"/>
      <c r="B19" s="105"/>
      <c r="C19" s="105"/>
      <c r="D19" s="105"/>
      <c r="E19" s="105"/>
      <c r="F19" s="105"/>
      <c r="G19" s="105"/>
      <c r="H19" s="105"/>
      <c r="I19" s="105"/>
      <c r="J19" s="105"/>
      <c r="K19" s="105"/>
      <c r="L19" s="105"/>
      <c r="M19" s="105"/>
      <c r="N19" s="105"/>
      <c r="O19" s="105"/>
      <c r="P19" s="105"/>
      <c r="T19" s="1145" t="s">
        <v>295</v>
      </c>
      <c r="U19" s="1146"/>
      <c r="V19" s="1146"/>
      <c r="W19" s="1146"/>
      <c r="X19" s="1146"/>
      <c r="Y19" s="1146"/>
      <c r="Z19" s="1146"/>
      <c r="AA19" s="1147"/>
      <c r="AB19" s="1026">
        <v>61465</v>
      </c>
      <c r="AC19" s="1027"/>
      <c r="AD19" s="1027"/>
      <c r="AE19" s="1027"/>
      <c r="AF19" s="1027"/>
      <c r="AG19" s="1027">
        <v>1024</v>
      </c>
      <c r="AH19" s="1027"/>
      <c r="AI19" s="1027"/>
      <c r="AJ19" s="1027"/>
      <c r="AK19" s="1027">
        <v>1465</v>
      </c>
      <c r="AL19" s="1027"/>
      <c r="AM19" s="1027"/>
      <c r="AN19" s="1027"/>
      <c r="AO19" s="1053">
        <f t="shared" si="0"/>
        <v>23.834702676319857</v>
      </c>
      <c r="AP19" s="1053"/>
      <c r="AQ19" s="1053"/>
      <c r="AR19" s="1054"/>
      <c r="AS19" s="105"/>
      <c r="AT19" s="105"/>
    </row>
    <row r="20" spans="1:46" ht="15" customHeight="1" thickBot="1">
      <c r="A20" s="105"/>
      <c r="B20" s="105"/>
      <c r="C20" s="105"/>
      <c r="D20" s="105"/>
      <c r="E20" s="105"/>
      <c r="F20" s="105"/>
      <c r="G20" s="105"/>
      <c r="H20" s="105"/>
      <c r="I20" s="105"/>
      <c r="J20" s="105"/>
      <c r="K20" s="105"/>
      <c r="L20" s="105"/>
      <c r="M20" s="105"/>
      <c r="N20" s="105"/>
      <c r="O20" s="105"/>
      <c r="P20" s="105"/>
      <c r="T20" s="1171" t="s">
        <v>296</v>
      </c>
      <c r="U20" s="1172"/>
      <c r="V20" s="1172"/>
      <c r="W20" s="1172"/>
      <c r="X20" s="1172"/>
      <c r="Y20" s="1172"/>
      <c r="Z20" s="1172"/>
      <c r="AA20" s="1173"/>
      <c r="AB20" s="1043">
        <v>41752</v>
      </c>
      <c r="AC20" s="1034"/>
      <c r="AD20" s="1034"/>
      <c r="AE20" s="1034"/>
      <c r="AF20" s="1034"/>
      <c r="AG20" s="1034">
        <v>276</v>
      </c>
      <c r="AH20" s="1034"/>
      <c r="AI20" s="1034"/>
      <c r="AJ20" s="1034"/>
      <c r="AK20" s="1034">
        <v>372</v>
      </c>
      <c r="AL20" s="1034"/>
      <c r="AM20" s="1034"/>
      <c r="AN20" s="1034"/>
      <c r="AO20" s="1032">
        <f t="shared" si="0"/>
        <v>8.9097528262119177</v>
      </c>
      <c r="AP20" s="1032"/>
      <c r="AQ20" s="1032"/>
      <c r="AR20" s="1033"/>
      <c r="AS20" s="105"/>
      <c r="AT20" s="105"/>
    </row>
    <row r="21" spans="1:46" ht="15" customHeight="1">
      <c r="A21" s="105"/>
      <c r="B21" s="105"/>
      <c r="C21" s="105"/>
      <c r="D21" s="105"/>
      <c r="E21" s="105"/>
      <c r="F21" s="105"/>
      <c r="G21" s="105"/>
      <c r="H21" s="105"/>
      <c r="I21" s="105"/>
      <c r="J21" s="105"/>
      <c r="K21" s="105"/>
      <c r="L21" s="105"/>
      <c r="M21" s="105"/>
      <c r="N21" s="105"/>
      <c r="O21" s="105"/>
      <c r="P21" s="105"/>
      <c r="Q21" s="105"/>
      <c r="R21" s="105"/>
      <c r="T21" s="110"/>
      <c r="U21" s="229" t="s">
        <v>297</v>
      </c>
      <c r="V21" s="229"/>
      <c r="W21" s="229"/>
      <c r="X21" s="229"/>
      <c r="Y21" s="229"/>
      <c r="Z21" s="229"/>
      <c r="AA21" s="229"/>
      <c r="AB21" s="105"/>
      <c r="AC21" s="105"/>
      <c r="AD21" s="105"/>
      <c r="AE21" s="105"/>
      <c r="AF21" s="105"/>
      <c r="AG21" s="105"/>
      <c r="AH21" s="105"/>
      <c r="AI21" s="105"/>
      <c r="AJ21" s="105"/>
      <c r="AK21" s="105"/>
      <c r="AL21" s="105"/>
      <c r="AO21" s="107"/>
      <c r="AP21" s="105"/>
      <c r="AQ21" s="105"/>
      <c r="AR21" s="107" t="s">
        <v>298</v>
      </c>
      <c r="AS21" s="105"/>
      <c r="AT21" s="105"/>
    </row>
    <row r="22" spans="1:46" ht="15" customHeight="1" thickBot="1">
      <c r="A22" s="105" t="s">
        <v>538</v>
      </c>
      <c r="B22" s="105"/>
      <c r="C22" s="105"/>
      <c r="D22" s="105"/>
      <c r="E22" s="105"/>
      <c r="F22" s="105"/>
      <c r="G22" s="105"/>
      <c r="H22" s="105"/>
      <c r="I22" s="105"/>
      <c r="J22" s="105"/>
      <c r="K22" s="105"/>
      <c r="L22" s="105"/>
      <c r="M22" s="105"/>
      <c r="N22" s="105"/>
      <c r="O22" s="105"/>
      <c r="P22" s="105"/>
      <c r="Q22" s="105"/>
      <c r="R22" s="111"/>
      <c r="S22" s="112"/>
      <c r="T22" s="110"/>
      <c r="W22" s="105"/>
      <c r="X22" s="105"/>
      <c r="Y22" s="105"/>
      <c r="Z22" s="105"/>
      <c r="AA22" s="105"/>
      <c r="AB22" s="105"/>
      <c r="AC22" s="105"/>
      <c r="AD22" s="105"/>
      <c r="AE22" s="105"/>
      <c r="AF22" s="105"/>
      <c r="AG22" s="105"/>
      <c r="AH22" s="105"/>
      <c r="AI22" s="105"/>
      <c r="AJ22" s="105"/>
      <c r="AK22" s="105"/>
      <c r="AL22" s="105"/>
      <c r="AM22" s="105"/>
      <c r="AO22" s="225"/>
      <c r="AP22" s="105"/>
      <c r="AQ22" s="105"/>
      <c r="AR22" s="225" t="s">
        <v>280</v>
      </c>
      <c r="AS22" s="105"/>
      <c r="AT22" s="105"/>
    </row>
    <row r="23" spans="1:46" ht="20.100000000000001" customHeight="1" thickBot="1">
      <c r="A23" s="1115" t="s">
        <v>299</v>
      </c>
      <c r="B23" s="1042" t="s">
        <v>300</v>
      </c>
      <c r="C23" s="1042"/>
      <c r="D23" s="1042" t="s">
        <v>301</v>
      </c>
      <c r="E23" s="1042"/>
      <c r="F23" s="1042"/>
      <c r="G23" s="1042" t="s">
        <v>302</v>
      </c>
      <c r="H23" s="1042"/>
      <c r="I23" s="1042"/>
      <c r="J23" s="1042"/>
      <c r="K23" s="1042"/>
      <c r="L23" s="1042" t="s">
        <v>303</v>
      </c>
      <c r="M23" s="1042"/>
      <c r="N23" s="1042"/>
      <c r="O23" s="1042" t="s">
        <v>304</v>
      </c>
      <c r="P23" s="1042"/>
      <c r="Q23" s="1042"/>
      <c r="R23" s="1042"/>
      <c r="S23" s="1042"/>
      <c r="T23" s="1042" t="s">
        <v>305</v>
      </c>
      <c r="U23" s="1042"/>
      <c r="V23" s="1042"/>
      <c r="W23" s="1042"/>
      <c r="X23" s="1042"/>
      <c r="Y23" s="1042"/>
      <c r="Z23" s="1042"/>
      <c r="AA23" s="1042"/>
      <c r="AB23" s="1042" t="s">
        <v>306</v>
      </c>
      <c r="AC23" s="1042"/>
      <c r="AD23" s="1042"/>
      <c r="AE23" s="1042"/>
      <c r="AF23" s="1042" t="s">
        <v>307</v>
      </c>
      <c r="AG23" s="1042"/>
      <c r="AH23" s="1042"/>
      <c r="AI23" s="1042"/>
      <c r="AJ23" s="1039" t="s">
        <v>308</v>
      </c>
      <c r="AK23" s="1040"/>
      <c r="AL23" s="1040"/>
      <c r="AM23" s="1040"/>
      <c r="AN23" s="1041"/>
      <c r="AO23" s="1035" t="s">
        <v>539</v>
      </c>
      <c r="AP23" s="1036"/>
      <c r="AQ23" s="1037"/>
      <c r="AR23" s="1038"/>
      <c r="AS23" s="229"/>
    </row>
    <row r="24" spans="1:46" ht="20.100000000000001" customHeight="1">
      <c r="A24" s="1115"/>
      <c r="B24" s="1042"/>
      <c r="C24" s="1042"/>
      <c r="D24" s="1042"/>
      <c r="E24" s="1042"/>
      <c r="F24" s="1042"/>
      <c r="G24" s="1049" t="s">
        <v>309</v>
      </c>
      <c r="H24" s="1049"/>
      <c r="I24" s="1049"/>
      <c r="J24" s="1049" t="s">
        <v>310</v>
      </c>
      <c r="K24" s="1049"/>
      <c r="L24" s="1042"/>
      <c r="M24" s="1042"/>
      <c r="N24" s="1042"/>
      <c r="O24" s="1049" t="s">
        <v>309</v>
      </c>
      <c r="P24" s="1049"/>
      <c r="Q24" s="1049"/>
      <c r="R24" s="1049" t="s">
        <v>311</v>
      </c>
      <c r="S24" s="1049"/>
      <c r="T24" s="1028" t="s">
        <v>593</v>
      </c>
      <c r="U24" s="1028"/>
      <c r="V24" s="1028"/>
      <c r="W24" s="1028" t="s">
        <v>594</v>
      </c>
      <c r="X24" s="1028"/>
      <c r="Y24" s="1028"/>
      <c r="Z24" s="1028"/>
      <c r="AA24" s="1028"/>
      <c r="AB24" s="1028" t="s">
        <v>593</v>
      </c>
      <c r="AC24" s="1028"/>
      <c r="AD24" s="1028" t="s">
        <v>594</v>
      </c>
      <c r="AE24" s="1028"/>
      <c r="AF24" s="1028" t="s">
        <v>593</v>
      </c>
      <c r="AG24" s="1028"/>
      <c r="AH24" s="1028" t="s">
        <v>594</v>
      </c>
      <c r="AI24" s="1028"/>
      <c r="AJ24" s="1028" t="s">
        <v>593</v>
      </c>
      <c r="AK24" s="1028"/>
      <c r="AL24" s="1028" t="s">
        <v>594</v>
      </c>
      <c r="AM24" s="1028"/>
      <c r="AN24" s="1028"/>
      <c r="AO24" s="1028" t="s">
        <v>593</v>
      </c>
      <c r="AP24" s="1028"/>
      <c r="AQ24" s="1044" t="s">
        <v>594</v>
      </c>
      <c r="AR24" s="1045"/>
      <c r="AS24" s="229"/>
    </row>
    <row r="25" spans="1:46" s="108" customFormat="1" ht="17.100000000000001" customHeight="1">
      <c r="A25" s="152" t="s">
        <v>641</v>
      </c>
      <c r="B25" s="1157">
        <v>110894</v>
      </c>
      <c r="C25" s="1155"/>
      <c r="D25" s="1155">
        <v>110840</v>
      </c>
      <c r="E25" s="1155"/>
      <c r="F25" s="1155"/>
      <c r="G25" s="1154">
        <v>1169</v>
      </c>
      <c r="H25" s="1154"/>
      <c r="I25" s="1154"/>
      <c r="J25" s="1155">
        <v>1691</v>
      </c>
      <c r="K25" s="1155"/>
      <c r="L25" s="1156">
        <v>15.25</v>
      </c>
      <c r="M25" s="1156"/>
      <c r="N25" s="1156"/>
      <c r="O25" s="1154">
        <v>1044</v>
      </c>
      <c r="P25" s="1154"/>
      <c r="Q25" s="1154"/>
      <c r="R25" s="252">
        <v>1542</v>
      </c>
      <c r="S25" s="252"/>
      <c r="T25" s="1046">
        <v>1024</v>
      </c>
      <c r="U25" s="1046"/>
      <c r="V25" s="1046"/>
      <c r="W25" s="1046">
        <v>1497</v>
      </c>
      <c r="X25" s="1046"/>
      <c r="Y25" s="1046"/>
      <c r="Z25" s="1046"/>
      <c r="AA25" s="1046"/>
      <c r="AB25" s="1046">
        <v>83</v>
      </c>
      <c r="AC25" s="1046"/>
      <c r="AD25" s="1046">
        <v>143</v>
      </c>
      <c r="AE25" s="1046"/>
      <c r="AF25" s="1046">
        <v>218</v>
      </c>
      <c r="AG25" s="1046"/>
      <c r="AH25" s="1031">
        <v>218</v>
      </c>
      <c r="AI25" s="1031"/>
      <c r="AJ25" s="1031">
        <v>767</v>
      </c>
      <c r="AK25" s="1031"/>
      <c r="AL25" s="1046">
        <v>888</v>
      </c>
      <c r="AM25" s="1046"/>
      <c r="AN25" s="1046"/>
      <c r="AO25" s="1031">
        <v>47</v>
      </c>
      <c r="AP25" s="1031"/>
      <c r="AQ25" s="1046">
        <v>57</v>
      </c>
      <c r="AR25" s="1061"/>
      <c r="AS25" s="113"/>
    </row>
    <row r="26" spans="1:46" ht="17.100000000000001" customHeight="1">
      <c r="A26" s="114">
        <v>22</v>
      </c>
      <c r="B26" s="1170">
        <v>111463</v>
      </c>
      <c r="C26" s="1143"/>
      <c r="D26" s="1143">
        <v>111575</v>
      </c>
      <c r="E26" s="1143"/>
      <c r="F26" s="1143"/>
      <c r="G26" s="1144">
        <v>1286</v>
      </c>
      <c r="H26" s="1144"/>
      <c r="I26" s="1144"/>
      <c r="J26" s="1143">
        <v>1875</v>
      </c>
      <c r="K26" s="1143"/>
      <c r="L26" s="1142">
        <v>16.8</v>
      </c>
      <c r="M26" s="1142"/>
      <c r="N26" s="1142"/>
      <c r="O26" s="1144">
        <v>1208</v>
      </c>
      <c r="P26" s="1144"/>
      <c r="Q26" s="1144"/>
      <c r="R26" s="252">
        <v>1773</v>
      </c>
      <c r="S26" s="252"/>
      <c r="T26" s="1029">
        <v>1099</v>
      </c>
      <c r="U26" s="1029"/>
      <c r="V26" s="1029"/>
      <c r="W26" s="1029">
        <v>1629</v>
      </c>
      <c r="X26" s="1029"/>
      <c r="Y26" s="1029"/>
      <c r="Z26" s="1029"/>
      <c r="AA26" s="1029"/>
      <c r="AB26" s="1029">
        <v>97</v>
      </c>
      <c r="AC26" s="1029"/>
      <c r="AD26" s="1029">
        <v>165</v>
      </c>
      <c r="AE26" s="1029"/>
      <c r="AF26" s="1029">
        <v>217</v>
      </c>
      <c r="AG26" s="1029"/>
      <c r="AH26" s="248">
        <v>217</v>
      </c>
      <c r="AI26" s="248"/>
      <c r="AJ26" s="1009">
        <v>1008</v>
      </c>
      <c r="AK26" s="1009"/>
      <c r="AL26" s="1029">
        <v>1335</v>
      </c>
      <c r="AM26" s="1029"/>
      <c r="AN26" s="1029"/>
      <c r="AO26" s="1009">
        <v>67</v>
      </c>
      <c r="AP26" s="1009"/>
      <c r="AQ26" s="1029">
        <v>78</v>
      </c>
      <c r="AR26" s="1030"/>
      <c r="AS26" s="113"/>
    </row>
    <row r="27" spans="1:46" ht="17.100000000000001" customHeight="1">
      <c r="A27" s="114">
        <v>23</v>
      </c>
      <c r="B27" s="1168">
        <v>112474</v>
      </c>
      <c r="C27" s="1141"/>
      <c r="D27" s="1141">
        <v>112474</v>
      </c>
      <c r="E27" s="1141"/>
      <c r="F27" s="1141"/>
      <c r="G27" s="1144">
        <v>1397</v>
      </c>
      <c r="H27" s="1144"/>
      <c r="I27" s="1144"/>
      <c r="J27" s="1141">
        <v>2039</v>
      </c>
      <c r="K27" s="1141"/>
      <c r="L27" s="1142">
        <v>18.13</v>
      </c>
      <c r="M27" s="1142"/>
      <c r="N27" s="1142"/>
      <c r="O27" s="1144">
        <v>1302</v>
      </c>
      <c r="P27" s="1144"/>
      <c r="Q27" s="1144"/>
      <c r="R27" s="252">
        <v>1856</v>
      </c>
      <c r="S27" s="252"/>
      <c r="T27" s="1029">
        <v>1191</v>
      </c>
      <c r="U27" s="1029"/>
      <c r="V27" s="1029"/>
      <c r="W27" s="1029">
        <v>1774</v>
      </c>
      <c r="X27" s="1029"/>
      <c r="Y27" s="1029"/>
      <c r="Z27" s="1029"/>
      <c r="AA27" s="1029"/>
      <c r="AB27" s="1029">
        <v>100</v>
      </c>
      <c r="AC27" s="1029"/>
      <c r="AD27" s="1029">
        <v>174</v>
      </c>
      <c r="AE27" s="1029"/>
      <c r="AF27" s="1029">
        <v>254</v>
      </c>
      <c r="AG27" s="1029"/>
      <c r="AH27" s="248">
        <v>257</v>
      </c>
      <c r="AI27" s="248"/>
      <c r="AJ27" s="1009">
        <v>1166</v>
      </c>
      <c r="AK27" s="1009"/>
      <c r="AL27" s="1029">
        <v>1552</v>
      </c>
      <c r="AM27" s="1029"/>
      <c r="AN27" s="1029"/>
      <c r="AO27" s="1009">
        <v>68</v>
      </c>
      <c r="AP27" s="1009"/>
      <c r="AQ27" s="1029">
        <v>85</v>
      </c>
      <c r="AR27" s="1030"/>
      <c r="AS27" s="113"/>
    </row>
    <row r="28" spans="1:46" ht="17.100000000000001" customHeight="1">
      <c r="A28" s="114">
        <v>24</v>
      </c>
      <c r="B28" s="1168">
        <v>113752</v>
      </c>
      <c r="C28" s="1168"/>
      <c r="D28" s="1141">
        <v>113752</v>
      </c>
      <c r="E28" s="1141"/>
      <c r="F28" s="1141"/>
      <c r="G28" s="1144">
        <v>1542</v>
      </c>
      <c r="H28" s="1144"/>
      <c r="I28" s="1144"/>
      <c r="J28" s="1141">
        <v>2209</v>
      </c>
      <c r="K28" s="1141"/>
      <c r="L28" s="1142">
        <v>19.420000000000002</v>
      </c>
      <c r="M28" s="1142"/>
      <c r="N28" s="1142"/>
      <c r="O28" s="1144">
        <v>1433</v>
      </c>
      <c r="P28" s="1144"/>
      <c r="Q28" s="1144"/>
      <c r="R28" s="395">
        <v>2017</v>
      </c>
      <c r="S28" s="253"/>
      <c r="T28" s="1008">
        <v>1330</v>
      </c>
      <c r="U28" s="1008"/>
      <c r="V28" s="1008"/>
      <c r="W28" s="1008">
        <v>1927</v>
      </c>
      <c r="X28" s="1008"/>
      <c r="Y28" s="1008"/>
      <c r="Z28" s="1008"/>
      <c r="AA28" s="1008"/>
      <c r="AB28" s="1008">
        <v>140</v>
      </c>
      <c r="AC28" s="1008"/>
      <c r="AD28" s="1008">
        <v>185</v>
      </c>
      <c r="AE28" s="1008"/>
      <c r="AF28" s="1008">
        <v>289</v>
      </c>
      <c r="AG28" s="1008"/>
      <c r="AH28" s="1008">
        <v>296</v>
      </c>
      <c r="AI28" s="1008"/>
      <c r="AJ28" s="1008">
        <v>1275</v>
      </c>
      <c r="AK28" s="1008"/>
      <c r="AL28" s="1008">
        <v>1713</v>
      </c>
      <c r="AM28" s="1008"/>
      <c r="AN28" s="1008"/>
      <c r="AO28" s="1008">
        <v>68</v>
      </c>
      <c r="AP28" s="1008"/>
      <c r="AQ28" s="1015">
        <v>80</v>
      </c>
      <c r="AR28" s="1016"/>
      <c r="AS28" s="113"/>
    </row>
    <row r="29" spans="1:46" ht="17.100000000000001" customHeight="1" thickBot="1">
      <c r="A29" s="325">
        <v>25</v>
      </c>
      <c r="B29" s="1169">
        <v>113893</v>
      </c>
      <c r="C29" s="1169"/>
      <c r="D29" s="1135">
        <v>113893</v>
      </c>
      <c r="E29" s="1135"/>
      <c r="F29" s="1135"/>
      <c r="G29" s="832">
        <v>1627</v>
      </c>
      <c r="H29" s="832"/>
      <c r="I29" s="832"/>
      <c r="J29" s="1135">
        <v>2282</v>
      </c>
      <c r="K29" s="1135"/>
      <c r="L29" s="1136">
        <v>20.04</v>
      </c>
      <c r="M29" s="1136"/>
      <c r="N29" s="1136"/>
      <c r="O29" s="832">
        <v>1519</v>
      </c>
      <c r="P29" s="832"/>
      <c r="Q29" s="832"/>
      <c r="R29" s="394">
        <v>2072</v>
      </c>
      <c r="S29" s="404"/>
      <c r="T29" s="1062">
        <v>1416</v>
      </c>
      <c r="U29" s="1062"/>
      <c r="V29" s="1062"/>
      <c r="W29" s="1062">
        <v>2012</v>
      </c>
      <c r="X29" s="1062"/>
      <c r="Y29" s="1062"/>
      <c r="Z29" s="1062"/>
      <c r="AA29" s="1062"/>
      <c r="AB29" s="1062">
        <v>113</v>
      </c>
      <c r="AC29" s="1062"/>
      <c r="AD29" s="1062">
        <v>182</v>
      </c>
      <c r="AE29" s="1062"/>
      <c r="AF29" s="1062">
        <v>324</v>
      </c>
      <c r="AG29" s="1062"/>
      <c r="AH29" s="1062">
        <v>328</v>
      </c>
      <c r="AI29" s="1062"/>
      <c r="AJ29" s="1062">
        <v>1308</v>
      </c>
      <c r="AK29" s="1062"/>
      <c r="AL29" s="1062">
        <v>1679</v>
      </c>
      <c r="AM29" s="1062"/>
      <c r="AN29" s="1062"/>
      <c r="AO29" s="1018">
        <v>60</v>
      </c>
      <c r="AP29" s="1018"/>
      <c r="AQ29" s="1017">
        <v>69</v>
      </c>
      <c r="AR29" s="1018"/>
      <c r="AS29" s="151"/>
    </row>
    <row r="30" spans="1:46" ht="15" customHeight="1">
      <c r="A30" s="105" t="s">
        <v>312</v>
      </c>
      <c r="B30" s="115"/>
      <c r="C30" s="115"/>
      <c r="D30" s="115"/>
      <c r="E30" s="115"/>
      <c r="F30" s="115"/>
      <c r="G30" s="115"/>
      <c r="H30" s="116"/>
      <c r="I30" s="116"/>
      <c r="J30" s="116"/>
      <c r="K30" s="115"/>
      <c r="L30" s="115"/>
      <c r="M30" s="115"/>
      <c r="N30" s="115"/>
      <c r="O30" s="115"/>
      <c r="P30" s="115"/>
      <c r="Q30" s="115"/>
      <c r="R30" s="115"/>
      <c r="S30" s="110"/>
      <c r="T30" s="110"/>
      <c r="U30" s="229"/>
      <c r="V30" s="229"/>
      <c r="AA30" s="105"/>
      <c r="AB30" s="105"/>
      <c r="AC30" s="107"/>
      <c r="AD30" s="105"/>
      <c r="AE30" s="105"/>
      <c r="AF30" s="105"/>
      <c r="AG30" s="105"/>
      <c r="AH30" s="105"/>
      <c r="AJ30" s="105"/>
      <c r="AK30" s="105"/>
      <c r="AN30" s="1067" t="s">
        <v>298</v>
      </c>
      <c r="AO30" s="1067"/>
      <c r="AP30" s="1067"/>
      <c r="AQ30" s="1067"/>
      <c r="AR30" s="1067"/>
      <c r="AS30" s="110"/>
    </row>
    <row r="31" spans="1:46" ht="9.75" customHeight="1">
      <c r="A31" s="1184" t="s">
        <v>313</v>
      </c>
      <c r="B31" s="1184"/>
      <c r="C31" s="1184"/>
      <c r="D31" s="1184"/>
      <c r="E31" s="105"/>
      <c r="F31" s="105"/>
      <c r="G31" s="105"/>
      <c r="H31" s="105"/>
      <c r="I31" s="105"/>
      <c r="J31" s="105"/>
      <c r="K31" s="105"/>
      <c r="L31" s="105"/>
      <c r="M31" s="105"/>
      <c r="N31" s="105"/>
      <c r="O31" s="105"/>
      <c r="P31" s="105"/>
      <c r="Q31" s="105"/>
      <c r="R31" s="105"/>
      <c r="S31" s="110"/>
      <c r="T31" s="110"/>
      <c r="U31" s="105"/>
      <c r="V31" s="105"/>
      <c r="W31" s="105"/>
      <c r="X31" s="105"/>
      <c r="Y31" s="105"/>
      <c r="Z31" s="105"/>
      <c r="AC31" s="105"/>
      <c r="AD31" s="105"/>
      <c r="AE31" s="105"/>
      <c r="AF31" s="105"/>
      <c r="AG31" s="105"/>
      <c r="AH31" s="105"/>
      <c r="AI31" s="105"/>
      <c r="AJ31" s="105"/>
      <c r="AK31" s="105"/>
      <c r="AL31" s="105"/>
      <c r="AM31" s="105"/>
      <c r="AN31" s="105"/>
      <c r="AO31" s="105"/>
      <c r="AP31" s="105"/>
      <c r="AQ31" s="105"/>
      <c r="AR31" s="105"/>
      <c r="AS31" s="105"/>
      <c r="AT31" s="105"/>
    </row>
    <row r="32" spans="1:46" ht="9.75" customHeight="1">
      <c r="A32" s="1184"/>
      <c r="B32" s="1184"/>
      <c r="C32" s="1184"/>
      <c r="D32" s="1184"/>
      <c r="E32" s="105"/>
      <c r="F32" s="105"/>
      <c r="G32" s="105"/>
      <c r="H32" s="105"/>
      <c r="I32" s="105"/>
      <c r="J32" s="105"/>
      <c r="K32" s="105"/>
      <c r="L32" s="105"/>
      <c r="M32" s="105"/>
      <c r="N32" s="105"/>
      <c r="O32" s="105"/>
      <c r="P32" s="105"/>
      <c r="Q32" s="105"/>
      <c r="R32" s="105"/>
      <c r="S32" s="110"/>
      <c r="T32" s="110"/>
      <c r="U32" s="105"/>
      <c r="V32" s="105"/>
      <c r="W32" s="105"/>
      <c r="X32" s="105"/>
      <c r="Y32" s="105"/>
      <c r="Z32" s="105"/>
      <c r="AC32" s="105"/>
      <c r="AD32" s="105"/>
      <c r="AE32" s="105"/>
      <c r="AF32" s="105"/>
      <c r="AG32" s="105"/>
      <c r="AH32" s="105"/>
      <c r="AI32" s="105"/>
      <c r="AJ32" s="105"/>
      <c r="AK32" s="105"/>
      <c r="AL32" s="105"/>
      <c r="AM32" s="105"/>
      <c r="AN32" s="105"/>
      <c r="AO32" s="105"/>
      <c r="AP32" s="105"/>
      <c r="AQ32" s="105"/>
      <c r="AR32" s="105"/>
      <c r="AS32" s="105"/>
      <c r="AT32" s="105"/>
    </row>
    <row r="33" spans="1:46" ht="15" customHeight="1" thickBot="1">
      <c r="A33" s="105" t="s">
        <v>595</v>
      </c>
      <c r="B33" s="105"/>
      <c r="C33" s="105"/>
      <c r="D33" s="105"/>
      <c r="E33" s="105"/>
      <c r="F33" s="105"/>
      <c r="G33" s="105"/>
      <c r="H33" s="105"/>
      <c r="I33" s="105"/>
      <c r="J33" s="105"/>
      <c r="K33" s="105"/>
      <c r="L33" s="105"/>
      <c r="M33" s="105"/>
      <c r="N33" s="105"/>
      <c r="O33" s="105"/>
      <c r="P33" s="105"/>
      <c r="R33" s="229"/>
      <c r="S33" s="110"/>
      <c r="T33" s="110"/>
      <c r="U33" s="229"/>
      <c r="V33" s="229"/>
      <c r="W33" s="229"/>
      <c r="X33" s="229"/>
      <c r="Y33" s="229"/>
      <c r="Z33" s="229"/>
      <c r="AA33" s="229"/>
      <c r="AB33" s="229"/>
      <c r="AC33" s="229"/>
      <c r="AD33" s="229"/>
      <c r="AE33" s="229"/>
      <c r="AF33" s="229"/>
      <c r="AG33" s="229"/>
      <c r="AH33" s="229"/>
      <c r="AI33" s="229"/>
      <c r="AJ33" s="229"/>
      <c r="AK33" s="229"/>
      <c r="AL33" s="229"/>
      <c r="AM33" s="229"/>
      <c r="AN33" s="110"/>
      <c r="AO33" s="225"/>
      <c r="AP33" s="229"/>
      <c r="AQ33" s="229"/>
      <c r="AR33" s="225" t="s">
        <v>245</v>
      </c>
      <c r="AS33" s="105"/>
      <c r="AT33" s="105"/>
    </row>
    <row r="34" spans="1:46" ht="20.100000000000001" customHeight="1" thickBot="1">
      <c r="A34" s="1185" t="s">
        <v>314</v>
      </c>
      <c r="B34" s="1186"/>
      <c r="C34" s="1012" t="s">
        <v>315</v>
      </c>
      <c r="D34" s="1012"/>
      <c r="E34" s="1188" t="s">
        <v>316</v>
      </c>
      <c r="F34" s="1188"/>
      <c r="G34" s="1188"/>
      <c r="H34" s="1188"/>
      <c r="I34" s="1013" t="s">
        <v>317</v>
      </c>
      <c r="J34" s="1013"/>
      <c r="K34" s="1013"/>
      <c r="L34" s="1013" t="s">
        <v>318</v>
      </c>
      <c r="M34" s="1013"/>
      <c r="N34" s="1013"/>
      <c r="O34" s="1013"/>
      <c r="P34" s="1013"/>
      <c r="Q34" s="1013" t="s">
        <v>319</v>
      </c>
      <c r="R34" s="1013"/>
      <c r="S34" s="1177"/>
      <c r="T34" s="1068" t="s">
        <v>320</v>
      </c>
      <c r="U34" s="1069"/>
      <c r="V34" s="1069"/>
      <c r="W34" s="1069"/>
      <c r="X34" s="1013" t="s">
        <v>519</v>
      </c>
      <c r="Y34" s="1013"/>
      <c r="Z34" s="1013"/>
      <c r="AA34" s="1013"/>
      <c r="AB34" s="1013"/>
      <c r="AC34" s="1013"/>
      <c r="AD34" s="1013" t="s">
        <v>520</v>
      </c>
      <c r="AE34" s="1013"/>
      <c r="AF34" s="1013"/>
      <c r="AG34" s="1013"/>
      <c r="AH34" s="1012" t="s">
        <v>321</v>
      </c>
      <c r="AI34" s="1012"/>
      <c r="AJ34" s="1012"/>
      <c r="AK34" s="1013" t="s">
        <v>322</v>
      </c>
      <c r="AL34" s="1013"/>
      <c r="AM34" s="1013"/>
      <c r="AN34" s="1013"/>
      <c r="AO34" s="1006" t="s">
        <v>323</v>
      </c>
      <c r="AP34" s="1006"/>
      <c r="AQ34" s="1006"/>
      <c r="AR34" s="1007"/>
    </row>
    <row r="35" spans="1:46" ht="20.100000000000001" customHeight="1">
      <c r="A35" s="1187"/>
      <c r="B35" s="1116"/>
      <c r="C35" s="221" t="s">
        <v>324</v>
      </c>
      <c r="D35" s="221" t="s">
        <v>325</v>
      </c>
      <c r="E35" s="1049" t="s">
        <v>324</v>
      </c>
      <c r="F35" s="1049"/>
      <c r="G35" s="1178" t="s">
        <v>325</v>
      </c>
      <c r="H35" s="1178"/>
      <c r="I35" s="1049" t="s">
        <v>324</v>
      </c>
      <c r="J35" s="1049"/>
      <c r="K35" s="223" t="s">
        <v>325</v>
      </c>
      <c r="L35" s="1049" t="s">
        <v>324</v>
      </c>
      <c r="M35" s="1049"/>
      <c r="N35" s="1178" t="s">
        <v>325</v>
      </c>
      <c r="O35" s="1178"/>
      <c r="P35" s="1178"/>
      <c r="Q35" s="216" t="s">
        <v>326</v>
      </c>
      <c r="R35" s="1049" t="s">
        <v>325</v>
      </c>
      <c r="S35" s="1049"/>
      <c r="T35" s="1070" t="s">
        <v>596</v>
      </c>
      <c r="U35" s="1071"/>
      <c r="V35" s="1010" t="s">
        <v>325</v>
      </c>
      <c r="W35" s="1011"/>
      <c r="X35" s="1005" t="s">
        <v>597</v>
      </c>
      <c r="Y35" s="1005"/>
      <c r="Z35" s="1005"/>
      <c r="AA35" s="1005"/>
      <c r="AB35" s="1082" t="s">
        <v>325</v>
      </c>
      <c r="AC35" s="1120"/>
      <c r="AD35" s="1005" t="s">
        <v>597</v>
      </c>
      <c r="AE35" s="1005"/>
      <c r="AF35" s="1082" t="s">
        <v>325</v>
      </c>
      <c r="AG35" s="1120"/>
      <c r="AH35" s="222" t="s">
        <v>597</v>
      </c>
      <c r="AI35" s="1010" t="s">
        <v>325</v>
      </c>
      <c r="AJ35" s="1011"/>
      <c r="AK35" s="1005" t="s">
        <v>597</v>
      </c>
      <c r="AL35" s="1005"/>
      <c r="AM35" s="1005" t="s">
        <v>325</v>
      </c>
      <c r="AN35" s="1005"/>
      <c r="AO35" s="1005" t="s">
        <v>597</v>
      </c>
      <c r="AP35" s="1005"/>
      <c r="AQ35" s="1010" t="s">
        <v>325</v>
      </c>
      <c r="AR35" s="1014"/>
    </row>
    <row r="36" spans="1:46" ht="17.100000000000001" customHeight="1">
      <c r="A36" s="1121" t="s">
        <v>661</v>
      </c>
      <c r="B36" s="1122"/>
      <c r="C36" s="264">
        <f>+E36+I36+L36+Q36+T36+X36+AD36+AH36+AK36+AO36</f>
        <v>119</v>
      </c>
      <c r="D36" s="251">
        <f>+G36+K36+N36+R36+V36+AB36+AF36+AI36+AM36+AQ36</f>
        <v>30008</v>
      </c>
      <c r="E36" s="1123">
        <v>0</v>
      </c>
      <c r="F36" s="1123"/>
      <c r="G36" s="1021">
        <v>0</v>
      </c>
      <c r="H36" s="1021"/>
      <c r="I36" s="1021">
        <v>0</v>
      </c>
      <c r="J36" s="1021"/>
      <c r="K36" s="118">
        <v>0</v>
      </c>
      <c r="L36" s="1124">
        <v>2</v>
      </c>
      <c r="M36" s="1124"/>
      <c r="N36" s="1124">
        <v>1767</v>
      </c>
      <c r="O36" s="1124"/>
      <c r="P36" s="1124"/>
      <c r="Q36" s="400">
        <v>5</v>
      </c>
      <c r="R36" s="1189">
        <v>1178</v>
      </c>
      <c r="S36" s="1189"/>
      <c r="T36" s="1021">
        <v>2</v>
      </c>
      <c r="U36" s="1021"/>
      <c r="V36" s="1137">
        <v>2100</v>
      </c>
      <c r="W36" s="1137"/>
      <c r="X36" s="1021">
        <v>21</v>
      </c>
      <c r="Y36" s="1021"/>
      <c r="Z36" s="1021"/>
      <c r="AA36" s="1021"/>
      <c r="AB36" s="1021">
        <v>11847</v>
      </c>
      <c r="AC36" s="1021"/>
      <c r="AD36" s="1021">
        <v>18</v>
      </c>
      <c r="AE36" s="1021"/>
      <c r="AF36" s="1021">
        <v>7117</v>
      </c>
      <c r="AG36" s="1021"/>
      <c r="AH36" s="118">
        <v>1</v>
      </c>
      <c r="AI36" s="1021">
        <v>430</v>
      </c>
      <c r="AJ36" s="1021"/>
      <c r="AK36" s="1021">
        <v>47</v>
      </c>
      <c r="AL36" s="1021"/>
      <c r="AM36" s="1021">
        <v>3389</v>
      </c>
      <c r="AN36" s="1021"/>
      <c r="AO36" s="1133">
        <v>23</v>
      </c>
      <c r="AP36" s="1133"/>
      <c r="AQ36" s="1024">
        <v>2180</v>
      </c>
      <c r="AR36" s="1025"/>
    </row>
    <row r="37" spans="1:46" ht="17.100000000000001" customHeight="1">
      <c r="A37" s="1121">
        <v>22</v>
      </c>
      <c r="B37" s="1122"/>
      <c r="C37" s="403">
        <f>+E37+I37+L37+Q37+T37+X37+AD37+AH37+AK37+AO37</f>
        <v>200</v>
      </c>
      <c r="D37" s="251">
        <f>+G37+K37+N37+R37+V37+AB37+AF37+AI37+AM37+AQ37</f>
        <v>55779</v>
      </c>
      <c r="E37" s="1123">
        <v>0</v>
      </c>
      <c r="F37" s="1123"/>
      <c r="G37" s="1021">
        <v>0</v>
      </c>
      <c r="H37" s="1021"/>
      <c r="I37" s="1021">
        <v>0</v>
      </c>
      <c r="J37" s="1021"/>
      <c r="K37" s="118">
        <v>0</v>
      </c>
      <c r="L37" s="1021">
        <v>3</v>
      </c>
      <c r="M37" s="1021"/>
      <c r="N37" s="1021">
        <v>380</v>
      </c>
      <c r="O37" s="1021"/>
      <c r="P37" s="1021"/>
      <c r="Q37" s="400">
        <v>11</v>
      </c>
      <c r="R37" s="1124">
        <v>6581</v>
      </c>
      <c r="S37" s="1124"/>
      <c r="T37" s="1021">
        <v>0</v>
      </c>
      <c r="U37" s="1021"/>
      <c r="V37" s="1072">
        <v>0</v>
      </c>
      <c r="W37" s="1072"/>
      <c r="X37" s="1021">
        <v>38</v>
      </c>
      <c r="Y37" s="1021"/>
      <c r="Z37" s="1021"/>
      <c r="AA37" s="1021"/>
      <c r="AB37" s="1021">
        <v>23341</v>
      </c>
      <c r="AC37" s="1021"/>
      <c r="AD37" s="1021">
        <v>83</v>
      </c>
      <c r="AE37" s="1021"/>
      <c r="AF37" s="1021">
        <v>20570</v>
      </c>
      <c r="AG37" s="1021"/>
      <c r="AH37" s="118">
        <v>0</v>
      </c>
      <c r="AI37" s="1021">
        <v>0</v>
      </c>
      <c r="AJ37" s="1021"/>
      <c r="AK37" s="1021">
        <v>58</v>
      </c>
      <c r="AL37" s="1021"/>
      <c r="AM37" s="1021">
        <v>4331</v>
      </c>
      <c r="AN37" s="1021"/>
      <c r="AO37" s="1021">
        <v>7</v>
      </c>
      <c r="AP37" s="1021"/>
      <c r="AQ37" s="1022">
        <v>576</v>
      </c>
      <c r="AR37" s="1023"/>
    </row>
    <row r="38" spans="1:46" s="110" customFormat="1" ht="17.100000000000001" customHeight="1">
      <c r="A38" s="1190">
        <v>23</v>
      </c>
      <c r="B38" s="1191"/>
      <c r="C38" s="403">
        <f>+E38+I38+L38+Q38+T38+X38+AD38+AH38+AK38+AO38</f>
        <v>113</v>
      </c>
      <c r="D38" s="251">
        <f>+G38+K38+N38+R38+V38+AB38+AF38+AI38+AM38+AQ38</f>
        <v>38042</v>
      </c>
      <c r="E38" s="1123">
        <v>0</v>
      </c>
      <c r="F38" s="1123"/>
      <c r="G38" s="1021">
        <v>0</v>
      </c>
      <c r="H38" s="1021"/>
      <c r="I38" s="1021">
        <v>0</v>
      </c>
      <c r="J38" s="1021"/>
      <c r="K38" s="304">
        <v>0</v>
      </c>
      <c r="L38" s="1021">
        <v>0</v>
      </c>
      <c r="M38" s="1021"/>
      <c r="N38" s="1021">
        <v>0</v>
      </c>
      <c r="O38" s="1021"/>
      <c r="P38" s="1021"/>
      <c r="Q38" s="400">
        <v>8</v>
      </c>
      <c r="R38" s="1124">
        <v>7332</v>
      </c>
      <c r="S38" s="1124"/>
      <c r="T38" s="1021">
        <v>0</v>
      </c>
      <c r="U38" s="1021"/>
      <c r="V38" s="1072">
        <v>0</v>
      </c>
      <c r="W38" s="1072"/>
      <c r="X38" s="1021">
        <v>7</v>
      </c>
      <c r="Y38" s="1021"/>
      <c r="Z38" s="1021"/>
      <c r="AA38" s="1021"/>
      <c r="AB38" s="1021">
        <v>7443</v>
      </c>
      <c r="AC38" s="1021"/>
      <c r="AD38" s="1021">
        <v>47</v>
      </c>
      <c r="AE38" s="1021"/>
      <c r="AF38" s="1021">
        <v>19668</v>
      </c>
      <c r="AG38" s="1021"/>
      <c r="AH38" s="304">
        <v>0</v>
      </c>
      <c r="AI38" s="1021">
        <v>0</v>
      </c>
      <c r="AJ38" s="1021"/>
      <c r="AK38" s="1021">
        <v>45</v>
      </c>
      <c r="AL38" s="1021"/>
      <c r="AM38" s="1021">
        <v>3129</v>
      </c>
      <c r="AN38" s="1021"/>
      <c r="AO38" s="1021">
        <v>6</v>
      </c>
      <c r="AP38" s="1021"/>
      <c r="AQ38" s="1022">
        <v>470</v>
      </c>
      <c r="AR38" s="1023"/>
    </row>
    <row r="39" spans="1:46" s="110" customFormat="1" ht="17.100000000000001" customHeight="1">
      <c r="A39" s="1087" t="s">
        <v>550</v>
      </c>
      <c r="B39" s="1088"/>
      <c r="C39" s="1125" t="s">
        <v>556</v>
      </c>
      <c r="D39" s="1125"/>
      <c r="E39" s="1125"/>
      <c r="F39" s="1125"/>
      <c r="G39" s="1019" t="s">
        <v>551</v>
      </c>
      <c r="H39" s="1019"/>
      <c r="I39" s="1019"/>
      <c r="J39" s="1019"/>
      <c r="K39" s="1019"/>
      <c r="L39" s="1019"/>
      <c r="M39" s="1090" t="s">
        <v>558</v>
      </c>
      <c r="N39" s="1091"/>
      <c r="O39" s="1091"/>
      <c r="P39" s="1091"/>
      <c r="Q39" s="1091"/>
      <c r="R39" s="1091"/>
      <c r="S39" s="1092"/>
      <c r="T39" s="1019" t="s">
        <v>552</v>
      </c>
      <c r="U39" s="1019"/>
      <c r="V39" s="1019"/>
      <c r="W39" s="1019"/>
      <c r="X39" s="1019"/>
      <c r="Y39" s="1019"/>
      <c r="Z39" s="1019"/>
      <c r="AA39" s="1019"/>
      <c r="AB39" s="1019"/>
      <c r="AC39" s="1019" t="s">
        <v>553</v>
      </c>
      <c r="AD39" s="1019"/>
      <c r="AE39" s="1019"/>
      <c r="AF39" s="1019"/>
      <c r="AG39" s="1019"/>
      <c r="AH39" s="1019" t="s">
        <v>559</v>
      </c>
      <c r="AI39" s="1019"/>
      <c r="AJ39" s="1019"/>
      <c r="AK39" s="1019"/>
      <c r="AL39" s="1019"/>
      <c r="AM39" s="1019" t="s">
        <v>554</v>
      </c>
      <c r="AN39" s="1019"/>
      <c r="AO39" s="1019"/>
      <c r="AP39" s="1019"/>
      <c r="AQ39" s="1019"/>
      <c r="AR39" s="1020"/>
    </row>
    <row r="40" spans="1:46" s="110" customFormat="1" ht="17.100000000000001" customHeight="1">
      <c r="A40" s="1087"/>
      <c r="B40" s="1088"/>
      <c r="C40" s="224" t="s">
        <v>557</v>
      </c>
      <c r="D40" s="1126" t="s">
        <v>598</v>
      </c>
      <c r="E40" s="1126"/>
      <c r="F40" s="1126"/>
      <c r="G40" s="1019" t="s">
        <v>557</v>
      </c>
      <c r="H40" s="1019"/>
      <c r="I40" s="1019" t="s">
        <v>555</v>
      </c>
      <c r="J40" s="1019"/>
      <c r="K40" s="1019"/>
      <c r="L40" s="1019"/>
      <c r="M40" s="1019" t="s">
        <v>557</v>
      </c>
      <c r="N40" s="1019"/>
      <c r="O40" s="1019"/>
      <c r="P40" s="1090" t="s">
        <v>555</v>
      </c>
      <c r="Q40" s="1091"/>
      <c r="R40" s="1091"/>
      <c r="S40" s="1092"/>
      <c r="T40" s="1019" t="s">
        <v>597</v>
      </c>
      <c r="U40" s="1019"/>
      <c r="V40" s="1019"/>
      <c r="W40" s="1132" t="s">
        <v>555</v>
      </c>
      <c r="X40" s="1132"/>
      <c r="Y40" s="1132"/>
      <c r="Z40" s="1132"/>
      <c r="AA40" s="1132"/>
      <c r="AB40" s="1132"/>
      <c r="AC40" s="1019" t="s">
        <v>557</v>
      </c>
      <c r="AD40" s="1019"/>
      <c r="AE40" s="1019" t="s">
        <v>555</v>
      </c>
      <c r="AF40" s="1019"/>
      <c r="AG40" s="1019"/>
      <c r="AH40" s="1019" t="s">
        <v>599</v>
      </c>
      <c r="AI40" s="1019"/>
      <c r="AJ40" s="1019" t="s">
        <v>555</v>
      </c>
      <c r="AK40" s="1019"/>
      <c r="AL40" s="1019"/>
      <c r="AM40" s="1019" t="s">
        <v>557</v>
      </c>
      <c r="AN40" s="1019"/>
      <c r="AO40" s="1019" t="s">
        <v>555</v>
      </c>
      <c r="AP40" s="1019"/>
      <c r="AQ40" s="1019"/>
      <c r="AR40" s="1020"/>
    </row>
    <row r="41" spans="1:46" s="110" customFormat="1" ht="17.100000000000001" customHeight="1">
      <c r="A41" s="1107" t="s">
        <v>662</v>
      </c>
      <c r="B41" s="1108"/>
      <c r="C41" s="305">
        <f>G41+M41+T41+AC41+AH41+AM41</f>
        <v>123</v>
      </c>
      <c r="D41" s="1109">
        <f>I41+P41+W41+AE41+AJ41+AO41</f>
        <v>40163</v>
      </c>
      <c r="E41" s="1109"/>
      <c r="F41" s="1109"/>
      <c r="G41" s="1001">
        <v>65</v>
      </c>
      <c r="H41" s="1003"/>
      <c r="I41" s="1001">
        <v>22828</v>
      </c>
      <c r="J41" s="1002"/>
      <c r="K41" s="1002"/>
      <c r="L41" s="1003"/>
      <c r="M41" s="1001">
        <v>9</v>
      </c>
      <c r="N41" s="1002"/>
      <c r="O41" s="1003"/>
      <c r="P41" s="1001">
        <v>9849</v>
      </c>
      <c r="Q41" s="1002"/>
      <c r="R41" s="1002"/>
      <c r="S41" s="1003"/>
      <c r="T41" s="1001">
        <v>40</v>
      </c>
      <c r="U41" s="1002"/>
      <c r="V41" s="1003"/>
      <c r="W41" s="1138">
        <v>2811</v>
      </c>
      <c r="X41" s="1139"/>
      <c r="Y41" s="1139"/>
      <c r="Z41" s="1139"/>
      <c r="AA41" s="1139"/>
      <c r="AB41" s="1140"/>
      <c r="AC41" s="1001">
        <v>5</v>
      </c>
      <c r="AD41" s="1003"/>
      <c r="AE41" s="1001">
        <v>4445</v>
      </c>
      <c r="AF41" s="1002"/>
      <c r="AG41" s="1003"/>
      <c r="AH41" s="1001">
        <v>0</v>
      </c>
      <c r="AI41" s="1003"/>
      <c r="AJ41" s="1001">
        <v>0</v>
      </c>
      <c r="AK41" s="1002"/>
      <c r="AL41" s="1003"/>
      <c r="AM41" s="1001">
        <v>4</v>
      </c>
      <c r="AN41" s="1003"/>
      <c r="AO41" s="1001">
        <v>230</v>
      </c>
      <c r="AP41" s="1002"/>
      <c r="AQ41" s="1002"/>
      <c r="AR41" s="1063"/>
    </row>
    <row r="42" spans="1:46" s="110" customFormat="1" ht="17.100000000000001" customHeight="1" thickBot="1">
      <c r="A42" s="1093">
        <v>25</v>
      </c>
      <c r="B42" s="1094"/>
      <c r="C42" s="326">
        <f>G42+M42+T42+AC42+AH42+AM42</f>
        <v>66</v>
      </c>
      <c r="D42" s="1127">
        <f>I42+P42+W42+AE42+AJ42+AO42</f>
        <v>22526</v>
      </c>
      <c r="E42" s="1127"/>
      <c r="F42" s="1127"/>
      <c r="G42" s="1095">
        <v>22</v>
      </c>
      <c r="H42" s="1095"/>
      <c r="I42" s="1089">
        <v>6387</v>
      </c>
      <c r="J42" s="1089"/>
      <c r="K42" s="1089"/>
      <c r="L42" s="1089"/>
      <c r="M42" s="1089">
        <v>8</v>
      </c>
      <c r="N42" s="1089"/>
      <c r="O42" s="1089"/>
      <c r="P42" s="1089">
        <v>3657</v>
      </c>
      <c r="Q42" s="1089"/>
      <c r="R42" s="1089"/>
      <c r="S42" s="1089"/>
      <c r="T42" s="1056">
        <v>29</v>
      </c>
      <c r="U42" s="1056"/>
      <c r="V42" s="1056"/>
      <c r="W42" s="1056">
        <v>1605</v>
      </c>
      <c r="X42" s="1056"/>
      <c r="Y42" s="1056"/>
      <c r="Z42" s="1056"/>
      <c r="AA42" s="1056"/>
      <c r="AB42" s="1056"/>
      <c r="AC42" s="1056">
        <v>7</v>
      </c>
      <c r="AD42" s="1056"/>
      <c r="AE42" s="1056">
        <v>10877</v>
      </c>
      <c r="AF42" s="1056"/>
      <c r="AG42" s="1056"/>
      <c r="AH42" s="1056">
        <v>0</v>
      </c>
      <c r="AI42" s="1056"/>
      <c r="AJ42" s="1056">
        <v>0</v>
      </c>
      <c r="AK42" s="1056"/>
      <c r="AL42" s="1056"/>
      <c r="AM42" s="1004">
        <v>0</v>
      </c>
      <c r="AN42" s="1004"/>
      <c r="AO42" s="1056">
        <v>0</v>
      </c>
      <c r="AP42" s="1056"/>
      <c r="AQ42" s="1056"/>
      <c r="AR42" s="1057"/>
    </row>
    <row r="43" spans="1:46" ht="15" customHeight="1">
      <c r="A43" s="105" t="s">
        <v>327</v>
      </c>
      <c r="B43" s="105"/>
      <c r="C43" s="105"/>
      <c r="D43" s="105"/>
      <c r="E43" s="105"/>
      <c r="F43" s="105"/>
      <c r="G43" s="105"/>
      <c r="H43" s="105"/>
      <c r="I43" s="105"/>
      <c r="J43" s="105"/>
      <c r="K43" s="105"/>
      <c r="L43" s="105"/>
      <c r="M43" s="105"/>
      <c r="N43" s="105"/>
      <c r="O43" s="105"/>
      <c r="P43" s="105"/>
      <c r="Q43" s="110"/>
      <c r="R43" s="229"/>
      <c r="S43" s="110"/>
      <c r="T43" s="110"/>
      <c r="U43" s="229"/>
      <c r="V43" s="229"/>
      <c r="W43" s="105"/>
      <c r="X43" s="105"/>
      <c r="Y43" s="105"/>
      <c r="Z43" s="105"/>
      <c r="AA43" s="105"/>
      <c r="AB43" s="105"/>
      <c r="AC43" s="105"/>
      <c r="AD43" s="105"/>
      <c r="AE43" s="105"/>
      <c r="AF43" s="105"/>
      <c r="AG43" s="105"/>
      <c r="AH43" s="105"/>
      <c r="AI43" s="105"/>
      <c r="AJ43" s="105"/>
      <c r="AK43" s="105"/>
      <c r="AL43" s="105"/>
      <c r="AM43" s="105"/>
      <c r="AO43" s="107"/>
      <c r="AP43" s="105"/>
      <c r="AQ43" s="105"/>
      <c r="AR43" s="107" t="s">
        <v>328</v>
      </c>
      <c r="AS43" s="105"/>
      <c r="AT43" s="105"/>
    </row>
    <row r="44" spans="1:46" ht="15" customHeight="1">
      <c r="A44" s="105" t="s">
        <v>600</v>
      </c>
      <c r="B44" s="105"/>
      <c r="C44" s="105"/>
      <c r="D44" s="105"/>
      <c r="E44" s="105"/>
      <c r="F44" s="105"/>
      <c r="G44" s="105"/>
      <c r="H44" s="105"/>
      <c r="I44" s="105"/>
      <c r="J44" s="105"/>
      <c r="K44" s="105"/>
      <c r="L44" s="105"/>
      <c r="M44" s="105"/>
      <c r="N44" s="105"/>
      <c r="O44" s="105"/>
      <c r="P44" s="105"/>
      <c r="Q44" s="105"/>
      <c r="R44" s="105"/>
      <c r="S44" s="110"/>
      <c r="T44" s="110"/>
      <c r="U44" s="105"/>
      <c r="V44" s="105"/>
      <c r="W44" s="105"/>
      <c r="X44" s="105"/>
      <c r="Y44" s="105"/>
      <c r="Z44" s="105"/>
      <c r="AC44" s="105"/>
      <c r="AD44" s="105"/>
      <c r="AE44" s="105"/>
      <c r="AF44" s="105"/>
      <c r="AG44" s="105"/>
      <c r="AH44" s="105"/>
      <c r="AI44" s="105"/>
      <c r="AJ44" s="105"/>
      <c r="AK44" s="105"/>
      <c r="AL44" s="105"/>
      <c r="AM44" s="105"/>
      <c r="AN44" s="105"/>
      <c r="AO44" s="105"/>
      <c r="AP44" s="105"/>
      <c r="AQ44" s="105"/>
      <c r="AR44" s="105"/>
      <c r="AS44" s="105"/>
      <c r="AT44" s="105"/>
    </row>
    <row r="45" spans="1:46" ht="9.75" customHeight="1">
      <c r="A45" s="105"/>
      <c r="B45" s="105"/>
      <c r="C45" s="105"/>
      <c r="D45" s="105"/>
      <c r="E45" s="105"/>
      <c r="F45" s="105"/>
      <c r="G45" s="105"/>
      <c r="H45" s="105"/>
      <c r="I45" s="105"/>
      <c r="J45" s="105"/>
      <c r="K45" s="105"/>
      <c r="L45" s="105"/>
      <c r="M45" s="105"/>
      <c r="N45" s="105"/>
      <c r="O45" s="105"/>
      <c r="P45" s="105"/>
      <c r="Q45" s="105"/>
      <c r="R45" s="105"/>
      <c r="S45" s="110"/>
      <c r="T45" s="110"/>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row>
    <row r="46" spans="1:46" ht="15" customHeight="1" thickBot="1">
      <c r="A46" s="105" t="s">
        <v>601</v>
      </c>
      <c r="B46" s="105"/>
      <c r="C46" s="105"/>
      <c r="D46" s="105"/>
      <c r="E46" s="105"/>
      <c r="F46" s="105"/>
      <c r="G46" s="105"/>
      <c r="H46" s="105"/>
      <c r="I46" s="105"/>
      <c r="J46" s="105"/>
      <c r="K46" s="105"/>
      <c r="L46" s="105"/>
      <c r="M46" s="105"/>
      <c r="N46" s="105"/>
      <c r="O46" s="102"/>
      <c r="P46" s="102"/>
      <c r="Q46" s="102"/>
      <c r="R46" s="102"/>
      <c r="S46" s="117"/>
      <c r="T46" s="110"/>
      <c r="U46" s="229"/>
      <c r="V46" s="229"/>
      <c r="W46" s="105"/>
      <c r="X46" s="105"/>
      <c r="Y46" s="105"/>
      <c r="Z46" s="105"/>
      <c r="AA46" s="105"/>
      <c r="AB46" s="105"/>
      <c r="AC46" s="105"/>
      <c r="AD46" s="105"/>
      <c r="AE46" s="105"/>
      <c r="AF46" s="105"/>
      <c r="AG46" s="105"/>
      <c r="AH46" s="105"/>
      <c r="AI46" s="105"/>
      <c r="AJ46" s="105"/>
      <c r="AL46" s="105"/>
      <c r="AM46" s="105"/>
      <c r="AO46" s="107"/>
      <c r="AP46" s="105"/>
      <c r="AQ46" s="105"/>
      <c r="AR46" s="107" t="s">
        <v>329</v>
      </c>
      <c r="AS46" s="225"/>
      <c r="AT46" s="105"/>
    </row>
    <row r="47" spans="1:46" ht="20.100000000000001" customHeight="1" thickBot="1">
      <c r="A47" s="1113" t="s">
        <v>330</v>
      </c>
      <c r="B47" s="1114"/>
      <c r="C47" s="1114"/>
      <c r="D47" s="1128" t="s">
        <v>331</v>
      </c>
      <c r="E47" s="1128"/>
      <c r="F47" s="1128"/>
      <c r="G47" s="1128"/>
      <c r="H47" s="1128"/>
      <c r="I47" s="1128" t="s">
        <v>332</v>
      </c>
      <c r="J47" s="1128"/>
      <c r="K47" s="1128"/>
      <c r="L47" s="1128"/>
      <c r="M47" s="1128"/>
      <c r="N47" s="1134"/>
      <c r="O47" s="1117" t="s">
        <v>333</v>
      </c>
      <c r="P47" s="1118"/>
      <c r="Q47" s="1118"/>
      <c r="R47" s="1118"/>
      <c r="S47" s="1119"/>
      <c r="T47" s="1042" t="s">
        <v>334</v>
      </c>
      <c r="U47" s="1042"/>
      <c r="V47" s="1042"/>
      <c r="W47" s="1042"/>
      <c r="X47" s="1042"/>
      <c r="Y47" s="1042" t="s">
        <v>335</v>
      </c>
      <c r="Z47" s="1042"/>
      <c r="AA47" s="1042"/>
      <c r="AB47" s="1042"/>
      <c r="AC47" s="1042"/>
      <c r="AD47" s="1042"/>
      <c r="AE47" s="1042" t="s">
        <v>336</v>
      </c>
      <c r="AF47" s="1042"/>
      <c r="AG47" s="1042"/>
      <c r="AH47" s="1042"/>
      <c r="AI47" s="1042" t="s">
        <v>337</v>
      </c>
      <c r="AJ47" s="1042"/>
      <c r="AK47" s="1042"/>
      <c r="AL47" s="1042"/>
      <c r="AM47" s="1042"/>
      <c r="AN47" s="1179" t="s">
        <v>338</v>
      </c>
      <c r="AO47" s="1179"/>
      <c r="AP47" s="1179"/>
      <c r="AQ47" s="1179"/>
      <c r="AR47" s="1180"/>
      <c r="AS47" s="229"/>
    </row>
    <row r="48" spans="1:46" ht="20.100000000000001" customHeight="1">
      <c r="A48" s="1115"/>
      <c r="B48" s="1116"/>
      <c r="C48" s="1116"/>
      <c r="D48" s="1049" t="s">
        <v>339</v>
      </c>
      <c r="E48" s="1049"/>
      <c r="F48" s="1049" t="s">
        <v>268</v>
      </c>
      <c r="G48" s="1049"/>
      <c r="H48" s="1049"/>
      <c r="I48" s="1049" t="s">
        <v>340</v>
      </c>
      <c r="J48" s="1049"/>
      <c r="K48" s="1049"/>
      <c r="L48" s="1049" t="s">
        <v>268</v>
      </c>
      <c r="M48" s="1049"/>
      <c r="N48" s="1082"/>
      <c r="O48" s="1078" t="s">
        <v>340</v>
      </c>
      <c r="P48" s="1079"/>
      <c r="Q48" s="1079" t="s">
        <v>268</v>
      </c>
      <c r="R48" s="1079"/>
      <c r="S48" s="1085"/>
      <c r="T48" s="1049" t="s">
        <v>340</v>
      </c>
      <c r="U48" s="1049"/>
      <c r="V48" s="1049" t="s">
        <v>268</v>
      </c>
      <c r="W48" s="1049"/>
      <c r="X48" s="1049"/>
      <c r="Y48" s="1049" t="s">
        <v>340</v>
      </c>
      <c r="Z48" s="1049"/>
      <c r="AA48" s="1049"/>
      <c r="AB48" s="1049"/>
      <c r="AC48" s="1049" t="s">
        <v>268</v>
      </c>
      <c r="AD48" s="1049"/>
      <c r="AE48" s="1049" t="s">
        <v>340</v>
      </c>
      <c r="AF48" s="1049"/>
      <c r="AG48" s="1178" t="s">
        <v>268</v>
      </c>
      <c r="AH48" s="1178"/>
      <c r="AI48" s="1049" t="s">
        <v>340</v>
      </c>
      <c r="AJ48" s="1049"/>
      <c r="AK48" s="1049" t="s">
        <v>268</v>
      </c>
      <c r="AL48" s="1049"/>
      <c r="AM48" s="1049"/>
      <c r="AN48" s="1049" t="s">
        <v>340</v>
      </c>
      <c r="AO48" s="1049"/>
      <c r="AP48" s="1181" t="s">
        <v>268</v>
      </c>
      <c r="AQ48" s="1181"/>
      <c r="AR48" s="1182"/>
      <c r="AS48" s="229"/>
    </row>
    <row r="49" spans="1:46" ht="17.100000000000001" customHeight="1">
      <c r="A49" s="1110" t="s">
        <v>643</v>
      </c>
      <c r="B49" s="1111"/>
      <c r="C49" s="1112"/>
      <c r="D49" s="1130">
        <v>352</v>
      </c>
      <c r="E49" s="1131"/>
      <c r="F49" s="1129">
        <v>53512</v>
      </c>
      <c r="G49" s="1129"/>
      <c r="H49" s="1129"/>
      <c r="I49" s="1129">
        <v>345</v>
      </c>
      <c r="J49" s="1129"/>
      <c r="K49" s="1129"/>
      <c r="L49" s="1129">
        <v>17581</v>
      </c>
      <c r="M49" s="1129"/>
      <c r="N49" s="1129"/>
      <c r="O49" s="1080">
        <v>350</v>
      </c>
      <c r="P49" s="1080"/>
      <c r="Q49" s="1080">
        <v>12133</v>
      </c>
      <c r="R49" s="1080"/>
      <c r="S49" s="1080"/>
      <c r="T49" s="1075">
        <v>292</v>
      </c>
      <c r="U49" s="1075"/>
      <c r="V49" s="1081">
        <v>3625</v>
      </c>
      <c r="W49" s="1081"/>
      <c r="X49" s="1081"/>
      <c r="Y49" s="1081">
        <v>355</v>
      </c>
      <c r="Z49" s="1081"/>
      <c r="AA49" s="1081"/>
      <c r="AB49" s="1081"/>
      <c r="AC49" s="1075">
        <v>9913</v>
      </c>
      <c r="AD49" s="1075"/>
      <c r="AE49" s="1075">
        <v>358</v>
      </c>
      <c r="AF49" s="1075"/>
      <c r="AG49" s="1075">
        <v>7188</v>
      </c>
      <c r="AH49" s="1075"/>
      <c r="AI49" s="1075">
        <v>151</v>
      </c>
      <c r="AJ49" s="1075"/>
      <c r="AK49" s="1075">
        <v>2946</v>
      </c>
      <c r="AL49" s="1075"/>
      <c r="AM49" s="1075"/>
      <c r="AN49" s="1075">
        <v>1</v>
      </c>
      <c r="AO49" s="1075"/>
      <c r="AP49" s="1075">
        <v>126</v>
      </c>
      <c r="AQ49" s="1075"/>
      <c r="AR49" s="1183"/>
      <c r="AS49" s="118"/>
    </row>
    <row r="50" spans="1:46" ht="17.100000000000001" customHeight="1">
      <c r="A50" s="1104">
        <v>23</v>
      </c>
      <c r="B50" s="1105"/>
      <c r="C50" s="1106"/>
      <c r="D50" s="1099">
        <v>350</v>
      </c>
      <c r="E50" s="1100"/>
      <c r="F50" s="1074">
        <v>51371</v>
      </c>
      <c r="G50" s="1074"/>
      <c r="H50" s="1074"/>
      <c r="I50" s="1074">
        <v>345</v>
      </c>
      <c r="J50" s="1074"/>
      <c r="K50" s="1074"/>
      <c r="L50" s="1074">
        <v>16751</v>
      </c>
      <c r="M50" s="1074"/>
      <c r="N50" s="1074"/>
      <c r="O50" s="1074">
        <v>340</v>
      </c>
      <c r="P50" s="1074"/>
      <c r="Q50" s="1074">
        <v>11063</v>
      </c>
      <c r="R50" s="1074"/>
      <c r="S50" s="1074"/>
      <c r="T50" s="1066">
        <v>248</v>
      </c>
      <c r="U50" s="1066"/>
      <c r="V50" s="1086">
        <v>3431</v>
      </c>
      <c r="W50" s="1086"/>
      <c r="X50" s="1086"/>
      <c r="Y50" s="1086">
        <v>349</v>
      </c>
      <c r="Z50" s="1086"/>
      <c r="AA50" s="1086"/>
      <c r="AB50" s="1086"/>
      <c r="AC50" s="1066">
        <v>9986</v>
      </c>
      <c r="AD50" s="1066"/>
      <c r="AE50" s="1066">
        <v>350</v>
      </c>
      <c r="AF50" s="1066"/>
      <c r="AG50" s="1066">
        <v>7185</v>
      </c>
      <c r="AH50" s="1066"/>
      <c r="AI50" s="1066">
        <v>151</v>
      </c>
      <c r="AJ50" s="1066"/>
      <c r="AK50" s="1066">
        <v>2828</v>
      </c>
      <c r="AL50" s="1066"/>
      <c r="AM50" s="1066"/>
      <c r="AN50" s="1066">
        <v>1</v>
      </c>
      <c r="AO50" s="1066"/>
      <c r="AP50" s="1066">
        <v>127</v>
      </c>
      <c r="AQ50" s="1066"/>
      <c r="AR50" s="1176"/>
      <c r="AS50" s="118"/>
    </row>
    <row r="51" spans="1:46" s="110" customFormat="1" ht="17.100000000000001" customHeight="1">
      <c r="A51" s="1101">
        <v>24</v>
      </c>
      <c r="B51" s="1102"/>
      <c r="C51" s="1102"/>
      <c r="D51" s="1103">
        <v>351</v>
      </c>
      <c r="E51" s="1103"/>
      <c r="F51" s="1074">
        <f>SUM(L51,Q51,V51,AC51,AG51,AK51,AP51)</f>
        <v>48442</v>
      </c>
      <c r="G51" s="1074"/>
      <c r="H51" s="1074"/>
      <c r="I51" s="1074">
        <v>338</v>
      </c>
      <c r="J51" s="1074"/>
      <c r="K51" s="1074"/>
      <c r="L51" s="1074">
        <v>16273</v>
      </c>
      <c r="M51" s="1074"/>
      <c r="N51" s="1074"/>
      <c r="O51" s="1074">
        <v>336</v>
      </c>
      <c r="P51" s="1074"/>
      <c r="Q51" s="1074">
        <v>11458</v>
      </c>
      <c r="R51" s="1074"/>
      <c r="S51" s="1074"/>
      <c r="T51" s="1083">
        <v>232</v>
      </c>
      <c r="U51" s="1083"/>
      <c r="V51" s="1084">
        <v>2787</v>
      </c>
      <c r="W51" s="1084"/>
      <c r="X51" s="1084"/>
      <c r="Y51" s="1084">
        <v>350</v>
      </c>
      <c r="Z51" s="1084"/>
      <c r="AA51" s="1084"/>
      <c r="AB51" s="1084"/>
      <c r="AC51" s="1074">
        <v>9829</v>
      </c>
      <c r="AD51" s="1074"/>
      <c r="AE51" s="1074">
        <v>351</v>
      </c>
      <c r="AF51" s="1074"/>
      <c r="AG51" s="1074">
        <v>6021</v>
      </c>
      <c r="AH51" s="1074"/>
      <c r="AI51" s="1074">
        <v>100</v>
      </c>
      <c r="AJ51" s="1074"/>
      <c r="AK51" s="1074">
        <v>1888</v>
      </c>
      <c r="AL51" s="1074"/>
      <c r="AM51" s="1074"/>
      <c r="AN51" s="1066">
        <v>3</v>
      </c>
      <c r="AO51" s="1066"/>
      <c r="AP51" s="1066">
        <v>186</v>
      </c>
      <c r="AQ51" s="1066"/>
      <c r="AR51" s="1176"/>
      <c r="AS51" s="118"/>
    </row>
    <row r="52" spans="1:46" s="110" customFormat="1" ht="17.100000000000001" customHeight="1" thickBot="1">
      <c r="A52" s="1096">
        <v>25</v>
      </c>
      <c r="B52" s="1097"/>
      <c r="C52" s="1097"/>
      <c r="D52" s="1098">
        <v>354</v>
      </c>
      <c r="E52" s="1098"/>
      <c r="F52" s="567">
        <f>SUM(L52,Q52,V52,AC52,AG52,AK52,AP52)</f>
        <v>49834</v>
      </c>
      <c r="G52" s="567"/>
      <c r="H52" s="567"/>
      <c r="I52" s="567">
        <v>347</v>
      </c>
      <c r="J52" s="567"/>
      <c r="K52" s="567"/>
      <c r="L52" s="567">
        <v>15460</v>
      </c>
      <c r="M52" s="567"/>
      <c r="N52" s="567"/>
      <c r="O52" s="567">
        <v>242</v>
      </c>
      <c r="P52" s="567"/>
      <c r="Q52" s="567">
        <v>12314</v>
      </c>
      <c r="R52" s="567"/>
      <c r="S52" s="567"/>
      <c r="T52" s="1077">
        <v>243</v>
      </c>
      <c r="U52" s="1077"/>
      <c r="V52" s="1076">
        <v>2732</v>
      </c>
      <c r="W52" s="1076"/>
      <c r="X52" s="1076"/>
      <c r="Y52" s="1076">
        <v>348</v>
      </c>
      <c r="Z52" s="1076"/>
      <c r="AA52" s="1076"/>
      <c r="AB52" s="1076"/>
      <c r="AC52" s="1073">
        <v>9677</v>
      </c>
      <c r="AD52" s="1073"/>
      <c r="AE52" s="1073">
        <v>353</v>
      </c>
      <c r="AF52" s="1073"/>
      <c r="AG52" s="1073">
        <v>7406</v>
      </c>
      <c r="AH52" s="1073"/>
      <c r="AI52" s="1073">
        <v>99</v>
      </c>
      <c r="AJ52" s="1073"/>
      <c r="AK52" s="1073">
        <v>1968</v>
      </c>
      <c r="AL52" s="1073"/>
      <c r="AM52" s="1073"/>
      <c r="AN52" s="1174">
        <v>3</v>
      </c>
      <c r="AO52" s="1174"/>
      <c r="AP52" s="1174">
        <v>277</v>
      </c>
      <c r="AQ52" s="1174"/>
      <c r="AR52" s="1175"/>
      <c r="AS52" s="119"/>
    </row>
    <row r="53" spans="1:46" ht="15" customHeight="1">
      <c r="A53" s="120"/>
      <c r="B53" s="121"/>
      <c r="C53" s="121"/>
      <c r="D53" s="121"/>
      <c r="E53" s="121"/>
      <c r="F53" s="121"/>
      <c r="G53" s="121"/>
      <c r="H53" s="121"/>
      <c r="I53" s="121"/>
      <c r="J53" s="121"/>
      <c r="K53" s="121"/>
      <c r="L53" s="121"/>
      <c r="M53" s="121"/>
      <c r="N53" s="121"/>
      <c r="O53" s="121"/>
      <c r="P53" s="121"/>
      <c r="Q53" s="121"/>
      <c r="R53" s="121"/>
      <c r="S53" s="116"/>
      <c r="T53" s="116"/>
      <c r="U53" s="116"/>
      <c r="V53" s="116"/>
      <c r="W53" s="116"/>
      <c r="X53" s="116"/>
      <c r="Y53" s="116"/>
      <c r="Z53" s="116"/>
      <c r="AA53" s="122"/>
      <c r="AB53" s="122"/>
      <c r="AC53" s="116"/>
      <c r="AD53" s="122"/>
      <c r="AE53" s="116"/>
      <c r="AF53" s="116"/>
      <c r="AG53" s="122"/>
      <c r="AH53" s="116"/>
      <c r="AI53" s="116"/>
      <c r="AJ53" s="116"/>
      <c r="AK53" s="116"/>
      <c r="AL53" s="122"/>
      <c r="AM53" s="122"/>
      <c r="AN53" s="116"/>
      <c r="AO53" s="123"/>
      <c r="AP53" s="122"/>
      <c r="AQ53" s="122"/>
      <c r="AR53" s="123" t="s">
        <v>524</v>
      </c>
      <c r="AS53" s="124"/>
      <c r="AT53" s="229"/>
    </row>
    <row r="54" spans="1:46" ht="15.95" customHeight="1">
      <c r="A54" s="105"/>
      <c r="B54" s="105"/>
      <c r="C54" s="105"/>
      <c r="D54" s="229"/>
      <c r="E54" s="229"/>
      <c r="F54" s="105"/>
      <c r="G54" s="105"/>
      <c r="H54" s="105"/>
      <c r="I54" s="105"/>
      <c r="J54" s="105"/>
      <c r="K54" s="105"/>
      <c r="L54" s="105"/>
      <c r="M54" s="105"/>
      <c r="N54" s="105"/>
      <c r="O54" s="105"/>
      <c r="P54" s="105"/>
      <c r="Q54" s="107"/>
      <c r="R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row>
    <row r="55" spans="1:46" ht="15.95" customHeight="1">
      <c r="A55" s="105"/>
      <c r="B55" s="105"/>
      <c r="C55" s="105"/>
      <c r="D55" s="105"/>
      <c r="E55" s="105"/>
      <c r="F55" s="105"/>
      <c r="G55" s="105"/>
      <c r="H55" s="105"/>
      <c r="I55" s="105"/>
      <c r="J55" s="105"/>
      <c r="K55" s="105"/>
      <c r="L55" s="105"/>
      <c r="M55" s="105"/>
      <c r="N55" s="105"/>
      <c r="O55" s="105"/>
      <c r="P55" s="105"/>
      <c r="Q55" s="105"/>
      <c r="R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row>
  </sheetData>
  <sheetProtection selectLockedCells="1" selectUnlockedCells="1"/>
  <mergeCells count="417">
    <mergeCell ref="AI50:AJ50"/>
    <mergeCell ref="AG50:AH50"/>
    <mergeCell ref="T42:V42"/>
    <mergeCell ref="A31:D32"/>
    <mergeCell ref="N35:P35"/>
    <mergeCell ref="R35:S35"/>
    <mergeCell ref="A36:B36"/>
    <mergeCell ref="A34:B35"/>
    <mergeCell ref="L35:M35"/>
    <mergeCell ref="I34:K34"/>
    <mergeCell ref="L34:P34"/>
    <mergeCell ref="C34:D34"/>
    <mergeCell ref="G35:H35"/>
    <mergeCell ref="I35:J35"/>
    <mergeCell ref="G36:H36"/>
    <mergeCell ref="L36:M36"/>
    <mergeCell ref="N36:P36"/>
    <mergeCell ref="E34:H34"/>
    <mergeCell ref="E35:F35"/>
    <mergeCell ref="R36:S36"/>
    <mergeCell ref="E36:F36"/>
    <mergeCell ref="I36:J36"/>
    <mergeCell ref="A38:B38"/>
    <mergeCell ref="E38:F38"/>
    <mergeCell ref="AP50:AR50"/>
    <mergeCell ref="Q34:S34"/>
    <mergeCell ref="T40:V40"/>
    <mergeCell ref="T50:U50"/>
    <mergeCell ref="AN49:AO49"/>
    <mergeCell ref="AP51:AR51"/>
    <mergeCell ref="AG48:AH48"/>
    <mergeCell ref="V38:W38"/>
    <mergeCell ref="AM37:AN37"/>
    <mergeCell ref="AK50:AM50"/>
    <mergeCell ref="AN50:AO50"/>
    <mergeCell ref="AK48:AM48"/>
    <mergeCell ref="AI49:AJ49"/>
    <mergeCell ref="AI48:AJ48"/>
    <mergeCell ref="AN47:AR47"/>
    <mergeCell ref="AP48:AR48"/>
    <mergeCell ref="AP49:AR49"/>
    <mergeCell ref="AN48:AO48"/>
    <mergeCell ref="AE48:AF48"/>
    <mergeCell ref="AC51:AD51"/>
    <mergeCell ref="Y48:AB48"/>
    <mergeCell ref="V50:X50"/>
    <mergeCell ref="AC49:AD49"/>
    <mergeCell ref="V49:X49"/>
    <mergeCell ref="T19:AA19"/>
    <mergeCell ref="T20:AA20"/>
    <mergeCell ref="T24:V24"/>
    <mergeCell ref="AN52:AO52"/>
    <mergeCell ref="AP52:AR52"/>
    <mergeCell ref="AK52:AM52"/>
    <mergeCell ref="O28:Q28"/>
    <mergeCell ref="AD28:AE28"/>
    <mergeCell ref="T28:V28"/>
    <mergeCell ref="W28:AA28"/>
    <mergeCell ref="AD36:AE36"/>
    <mergeCell ref="AB36:AC36"/>
    <mergeCell ref="AF36:AG36"/>
    <mergeCell ref="AB38:AC38"/>
    <mergeCell ref="AD38:AE38"/>
    <mergeCell ref="AG52:AH52"/>
    <mergeCell ref="AI52:AJ52"/>
    <mergeCell ref="AI51:AJ51"/>
    <mergeCell ref="AG51:AH51"/>
    <mergeCell ref="T37:U37"/>
    <mergeCell ref="AI37:AJ37"/>
    <mergeCell ref="X38:AA38"/>
    <mergeCell ref="AK51:AM51"/>
    <mergeCell ref="AN51:AO51"/>
    <mergeCell ref="B29:C29"/>
    <mergeCell ref="B26:C26"/>
    <mergeCell ref="B27:C27"/>
    <mergeCell ref="D29:F29"/>
    <mergeCell ref="D28:F28"/>
    <mergeCell ref="G29:I29"/>
    <mergeCell ref="G28:I28"/>
    <mergeCell ref="G26:I26"/>
    <mergeCell ref="G27:I27"/>
    <mergeCell ref="AB5:AF6"/>
    <mergeCell ref="T5:AA6"/>
    <mergeCell ref="AB7:AF7"/>
    <mergeCell ref="T7:AA7"/>
    <mergeCell ref="AB15:AF15"/>
    <mergeCell ref="W27:AA27"/>
    <mergeCell ref="W26:AA26"/>
    <mergeCell ref="B28:C28"/>
    <mergeCell ref="D27:F27"/>
    <mergeCell ref="D26:F26"/>
    <mergeCell ref="A11:R11"/>
    <mergeCell ref="A23:A24"/>
    <mergeCell ref="B23:C24"/>
    <mergeCell ref="D23:F24"/>
    <mergeCell ref="G23:K23"/>
    <mergeCell ref="L23:N24"/>
    <mergeCell ref="A13:R13"/>
    <mergeCell ref="J24:K24"/>
    <mergeCell ref="T26:V26"/>
    <mergeCell ref="D25:F25"/>
    <mergeCell ref="G24:I24"/>
    <mergeCell ref="T25:V25"/>
    <mergeCell ref="T27:V27"/>
    <mergeCell ref="O25:Q25"/>
    <mergeCell ref="B1:R1"/>
    <mergeCell ref="A4:R4"/>
    <mergeCell ref="A5:R5"/>
    <mergeCell ref="A9:R9"/>
    <mergeCell ref="A8:R8"/>
    <mergeCell ref="A6:R6"/>
    <mergeCell ref="A7:R7"/>
    <mergeCell ref="G25:I25"/>
    <mergeCell ref="J25:K25"/>
    <mergeCell ref="L25:N25"/>
    <mergeCell ref="O24:Q24"/>
    <mergeCell ref="A10:R10"/>
    <mergeCell ref="B25:C25"/>
    <mergeCell ref="R24:S24"/>
    <mergeCell ref="O23:S23"/>
    <mergeCell ref="AB9:AF9"/>
    <mergeCell ref="T10:AA10"/>
    <mergeCell ref="T12:AA12"/>
    <mergeCell ref="T11:AA11"/>
    <mergeCell ref="T18:AA18"/>
    <mergeCell ref="AB8:AF8"/>
    <mergeCell ref="AB10:AF10"/>
    <mergeCell ref="AB11:AF11"/>
    <mergeCell ref="AB12:AF12"/>
    <mergeCell ref="AB17:AF17"/>
    <mergeCell ref="AB16:AF16"/>
    <mergeCell ref="T9:AA9"/>
    <mergeCell ref="T8:AA8"/>
    <mergeCell ref="AB13:AF13"/>
    <mergeCell ref="T13:AA13"/>
    <mergeCell ref="T14:AA14"/>
    <mergeCell ref="T15:AA15"/>
    <mergeCell ref="T17:AA17"/>
    <mergeCell ref="T16:AA16"/>
    <mergeCell ref="AB14:AF14"/>
    <mergeCell ref="AB18:AF18"/>
    <mergeCell ref="AF35:AG35"/>
    <mergeCell ref="AF29:AG29"/>
    <mergeCell ref="AD34:AG34"/>
    <mergeCell ref="J28:K28"/>
    <mergeCell ref="L28:N28"/>
    <mergeCell ref="L26:N26"/>
    <mergeCell ref="J27:K27"/>
    <mergeCell ref="J26:K26"/>
    <mergeCell ref="O27:Q27"/>
    <mergeCell ref="O26:Q26"/>
    <mergeCell ref="L27:N27"/>
    <mergeCell ref="O29:Q29"/>
    <mergeCell ref="J29:K29"/>
    <mergeCell ref="L29:N29"/>
    <mergeCell ref="I37:J37"/>
    <mergeCell ref="T36:U36"/>
    <mergeCell ref="V36:W36"/>
    <mergeCell ref="X36:AA36"/>
    <mergeCell ref="N37:P37"/>
    <mergeCell ref="T47:X47"/>
    <mergeCell ref="W41:AB41"/>
    <mergeCell ref="R38:S38"/>
    <mergeCell ref="N38:P38"/>
    <mergeCell ref="X34:AC34"/>
    <mergeCell ref="AE42:AG42"/>
    <mergeCell ref="AQ38:AR38"/>
    <mergeCell ref="AO36:AP36"/>
    <mergeCell ref="AO40:AR40"/>
    <mergeCell ref="AM40:AN40"/>
    <mergeCell ref="AC39:AG39"/>
    <mergeCell ref="AC40:AD40"/>
    <mergeCell ref="L37:M37"/>
    <mergeCell ref="I47:N47"/>
    <mergeCell ref="AK49:AM49"/>
    <mergeCell ref="AE49:AF49"/>
    <mergeCell ref="D47:H47"/>
    <mergeCell ref="F49:H49"/>
    <mergeCell ref="I49:K49"/>
    <mergeCell ref="L49:N49"/>
    <mergeCell ref="D49:E49"/>
    <mergeCell ref="F48:H48"/>
    <mergeCell ref="I48:K48"/>
    <mergeCell ref="D48:E48"/>
    <mergeCell ref="O49:P49"/>
    <mergeCell ref="A49:C49"/>
    <mergeCell ref="AI47:AM47"/>
    <mergeCell ref="A47:C48"/>
    <mergeCell ref="O50:P50"/>
    <mergeCell ref="O47:S47"/>
    <mergeCell ref="AB35:AC35"/>
    <mergeCell ref="X35:AA35"/>
    <mergeCell ref="A37:B37"/>
    <mergeCell ref="E37:F37"/>
    <mergeCell ref="G37:H37"/>
    <mergeCell ref="AB37:AC37"/>
    <mergeCell ref="I41:L41"/>
    <mergeCell ref="P41:S41"/>
    <mergeCell ref="T41:V41"/>
    <mergeCell ref="R37:S37"/>
    <mergeCell ref="C39:F39"/>
    <mergeCell ref="D40:F40"/>
    <mergeCell ref="D42:F42"/>
    <mergeCell ref="G40:H40"/>
    <mergeCell ref="P40:S40"/>
    <mergeCell ref="P42:S42"/>
    <mergeCell ref="G38:H38"/>
    <mergeCell ref="L38:M38"/>
    <mergeCell ref="I38:J38"/>
    <mergeCell ref="A52:C52"/>
    <mergeCell ref="D52:E52"/>
    <mergeCell ref="F52:H52"/>
    <mergeCell ref="I52:K52"/>
    <mergeCell ref="D50:E50"/>
    <mergeCell ref="F50:H50"/>
    <mergeCell ref="A51:C51"/>
    <mergeCell ref="D51:E51"/>
    <mergeCell ref="I51:K51"/>
    <mergeCell ref="A50:C50"/>
    <mergeCell ref="I50:K50"/>
    <mergeCell ref="F51:H51"/>
    <mergeCell ref="A39:B40"/>
    <mergeCell ref="G39:L39"/>
    <mergeCell ref="I40:L40"/>
    <mergeCell ref="I42:L42"/>
    <mergeCell ref="M40:O40"/>
    <mergeCell ref="M42:O42"/>
    <mergeCell ref="M39:S39"/>
    <mergeCell ref="M41:O41"/>
    <mergeCell ref="A42:B42"/>
    <mergeCell ref="G42:H42"/>
    <mergeCell ref="A41:B41"/>
    <mergeCell ref="D41:F41"/>
    <mergeCell ref="G41:H41"/>
    <mergeCell ref="L52:N52"/>
    <mergeCell ref="Y52:AB52"/>
    <mergeCell ref="T52:U52"/>
    <mergeCell ref="V52:X52"/>
    <mergeCell ref="AC52:AD52"/>
    <mergeCell ref="O52:P52"/>
    <mergeCell ref="Q52:S52"/>
    <mergeCell ref="O48:P48"/>
    <mergeCell ref="L51:N51"/>
    <mergeCell ref="Q49:S49"/>
    <mergeCell ref="T49:U49"/>
    <mergeCell ref="Y49:AB49"/>
    <mergeCell ref="L48:N48"/>
    <mergeCell ref="O51:P51"/>
    <mergeCell ref="L50:N50"/>
    <mergeCell ref="Q51:S51"/>
    <mergeCell ref="T51:U51"/>
    <mergeCell ref="V51:X51"/>
    <mergeCell ref="Q48:S48"/>
    <mergeCell ref="AC48:AD48"/>
    <mergeCell ref="Y51:AB51"/>
    <mergeCell ref="Q50:S50"/>
    <mergeCell ref="T48:U48"/>
    <mergeCell ref="Y50:AB50"/>
    <mergeCell ref="AE52:AF52"/>
    <mergeCell ref="AE51:AF51"/>
    <mergeCell ref="AD29:AE29"/>
    <mergeCell ref="AB29:AC29"/>
    <mergeCell ref="AB28:AC28"/>
    <mergeCell ref="AE50:AF50"/>
    <mergeCell ref="Y47:AD47"/>
    <mergeCell ref="AI38:AJ38"/>
    <mergeCell ref="AD37:AE37"/>
    <mergeCell ref="AF38:AG38"/>
    <mergeCell ref="AG49:AH49"/>
    <mergeCell ref="AC41:AD41"/>
    <mergeCell ref="AE41:AG41"/>
    <mergeCell ref="AH41:AI41"/>
    <mergeCell ref="AH28:AI28"/>
    <mergeCell ref="W29:AA29"/>
    <mergeCell ref="AC42:AD42"/>
    <mergeCell ref="T39:AB39"/>
    <mergeCell ref="W40:AB40"/>
    <mergeCell ref="W42:AB42"/>
    <mergeCell ref="T38:U38"/>
    <mergeCell ref="AJ40:AL40"/>
    <mergeCell ref="AH40:AI40"/>
    <mergeCell ref="AJ42:AL42"/>
    <mergeCell ref="AC50:AD50"/>
    <mergeCell ref="AG19:AJ19"/>
    <mergeCell ref="AK18:AN18"/>
    <mergeCell ref="AK16:AN16"/>
    <mergeCell ref="AG17:AJ17"/>
    <mergeCell ref="AG9:AJ9"/>
    <mergeCell ref="AK14:AN14"/>
    <mergeCell ref="AK8:AN8"/>
    <mergeCell ref="AG8:AJ8"/>
    <mergeCell ref="AG14:AJ14"/>
    <mergeCell ref="AG12:AJ12"/>
    <mergeCell ref="AK37:AL37"/>
    <mergeCell ref="AK38:AL38"/>
    <mergeCell ref="AM38:AN38"/>
    <mergeCell ref="AI36:AJ36"/>
    <mergeCell ref="AN30:AR30"/>
    <mergeCell ref="AK36:AL36"/>
    <mergeCell ref="AF37:AG37"/>
    <mergeCell ref="AD35:AE35"/>
    <mergeCell ref="AD26:AE26"/>
    <mergeCell ref="AF26:AG26"/>
    <mergeCell ref="AF27:AG27"/>
    <mergeCell ref="AB26:AC26"/>
    <mergeCell ref="AB27:AC27"/>
    <mergeCell ref="AO41:AR41"/>
    <mergeCell ref="V48:X48"/>
    <mergeCell ref="AE47:AH47"/>
    <mergeCell ref="AK10:AN10"/>
    <mergeCell ref="AG10:AJ10"/>
    <mergeCell ref="AO7:AR7"/>
    <mergeCell ref="AG7:AJ7"/>
    <mergeCell ref="AK9:AN9"/>
    <mergeCell ref="AK11:AN11"/>
    <mergeCell ref="W25:AA25"/>
    <mergeCell ref="T34:W34"/>
    <mergeCell ref="T35:U35"/>
    <mergeCell ref="V35:W35"/>
    <mergeCell ref="V37:W37"/>
    <mergeCell ref="X37:AA37"/>
    <mergeCell ref="AG18:AJ18"/>
    <mergeCell ref="AB24:AC24"/>
    <mergeCell ref="AB25:AC25"/>
    <mergeCell ref="T23:AA23"/>
    <mergeCell ref="W24:AA24"/>
    <mergeCell ref="T29:V29"/>
    <mergeCell ref="AD27:AE27"/>
    <mergeCell ref="AH42:AI42"/>
    <mergeCell ref="AE40:AG40"/>
    <mergeCell ref="AH39:AL39"/>
    <mergeCell ref="AO12:AR12"/>
    <mergeCell ref="AK17:AN17"/>
    <mergeCell ref="AO17:AR17"/>
    <mergeCell ref="AK15:AN15"/>
    <mergeCell ref="AO13:AR13"/>
    <mergeCell ref="AK19:AN19"/>
    <mergeCell ref="AO8:AR8"/>
    <mergeCell ref="AL26:AN26"/>
    <mergeCell ref="AO18:AR18"/>
    <mergeCell ref="AO19:AR19"/>
    <mergeCell ref="AH25:AI25"/>
    <mergeCell ref="AJ26:AK26"/>
    <mergeCell ref="AL24:AN24"/>
    <mergeCell ref="AO24:AP24"/>
    <mergeCell ref="AQ25:AR25"/>
    <mergeCell ref="AL25:AN25"/>
    <mergeCell ref="AJ25:AK25"/>
    <mergeCell ref="AJ29:AK29"/>
    <mergeCell ref="AH29:AI29"/>
    <mergeCell ref="AO29:AP29"/>
    <mergeCell ref="AL29:AN29"/>
    <mergeCell ref="AK35:AL35"/>
    <mergeCell ref="AO5:AR5"/>
    <mergeCell ref="AG6:AJ6"/>
    <mergeCell ref="AK6:AN6"/>
    <mergeCell ref="AO6:AR6"/>
    <mergeCell ref="AG5:AN5"/>
    <mergeCell ref="AG16:AJ16"/>
    <mergeCell ref="AG15:AJ15"/>
    <mergeCell ref="AO10:AR10"/>
    <mergeCell ref="AO11:AR11"/>
    <mergeCell ref="AK12:AN12"/>
    <mergeCell ref="AK13:AN13"/>
    <mergeCell ref="AG13:AJ13"/>
    <mergeCell ref="AO14:AR14"/>
    <mergeCell ref="AO15:AR15"/>
    <mergeCell ref="AK7:AN7"/>
    <mergeCell ref="AG11:AJ11"/>
    <mergeCell ref="AO9:AR9"/>
    <mergeCell ref="AO16:AR16"/>
    <mergeCell ref="AB19:AF19"/>
    <mergeCell ref="AD24:AE24"/>
    <mergeCell ref="AQ26:AR26"/>
    <mergeCell ref="AO25:AP25"/>
    <mergeCell ref="AO20:AR20"/>
    <mergeCell ref="AK20:AN20"/>
    <mergeCell ref="AO28:AP28"/>
    <mergeCell ref="AO26:AP26"/>
    <mergeCell ref="AO23:AR23"/>
    <mergeCell ref="AL27:AN27"/>
    <mergeCell ref="AG20:AJ20"/>
    <mergeCell ref="AJ23:AN23"/>
    <mergeCell ref="AF23:AI23"/>
    <mergeCell ref="AH24:AI24"/>
    <mergeCell ref="AB20:AF20"/>
    <mergeCell ref="AQ24:AR24"/>
    <mergeCell ref="AQ27:AR27"/>
    <mergeCell ref="AD25:AE25"/>
    <mergeCell ref="AF24:AG24"/>
    <mergeCell ref="AF25:AG25"/>
    <mergeCell ref="AJ24:AK24"/>
    <mergeCell ref="AB23:AE23"/>
    <mergeCell ref="AJ41:AL41"/>
    <mergeCell ref="AM41:AN41"/>
    <mergeCell ref="AM42:AN42"/>
    <mergeCell ref="AO35:AP35"/>
    <mergeCell ref="AO34:AR34"/>
    <mergeCell ref="AL28:AN28"/>
    <mergeCell ref="AF28:AG28"/>
    <mergeCell ref="AO27:AP27"/>
    <mergeCell ref="AI35:AJ35"/>
    <mergeCell ref="AH34:AJ34"/>
    <mergeCell ref="AK34:AN34"/>
    <mergeCell ref="AM35:AN35"/>
    <mergeCell ref="AQ35:AR35"/>
    <mergeCell ref="AQ28:AR28"/>
    <mergeCell ref="AJ27:AK27"/>
    <mergeCell ref="AJ28:AK28"/>
    <mergeCell ref="AQ29:AR29"/>
    <mergeCell ref="AM39:AR39"/>
    <mergeCell ref="AO38:AP38"/>
    <mergeCell ref="AQ37:AR37"/>
    <mergeCell ref="AO37:AP37"/>
    <mergeCell ref="AM36:AN36"/>
    <mergeCell ref="AQ36:AR36"/>
    <mergeCell ref="AO42:AR42"/>
  </mergeCells>
  <phoneticPr fontId="22"/>
  <printOptions horizontalCentered="1"/>
  <pageMargins left="0.59055118110236227" right="0.59055118110236227" top="0.59055118110236227" bottom="0.59055118110236227" header="0.39370078740157483" footer="0.39370078740157483"/>
  <pageSetup paperSize="9" scale="93" firstPageNumber="120" orientation="portrait" useFirstPageNumber="1" verticalDpi="300" r:id="rId1"/>
  <headerFooter scaleWithDoc="0" alignWithMargins="0">
    <oddHeader>&amp;L社会･福祉</oddHeader>
    <oddFooter>&amp;C&amp;12&amp;A</oddFooter>
  </headerFooter>
</worksheet>
</file>

<file path=xl/worksheets/sheet9.xml><?xml version="1.0" encoding="utf-8"?>
<worksheet xmlns="http://schemas.openxmlformats.org/spreadsheetml/2006/main" xmlns:r="http://schemas.openxmlformats.org/officeDocument/2006/relationships">
  <dimension ref="A1:AT55"/>
  <sheetViews>
    <sheetView view="pageBreakPreview" topLeftCell="Q1" zoomScaleNormal="100" zoomScaleSheetLayoutView="100" workbookViewId="0">
      <selection activeCell="AH4" sqref="AH4"/>
    </sheetView>
  </sheetViews>
  <sheetFormatPr defaultRowHeight="15.95" customHeight="1"/>
  <cols>
    <col min="1" max="1" width="11" style="106" customWidth="1"/>
    <col min="2" max="2" width="4.140625" style="106" customWidth="1"/>
    <col min="3" max="3" width="9.140625" style="106"/>
    <col min="4" max="4" width="10" style="106" customWidth="1"/>
    <col min="5" max="5" width="4" style="106" customWidth="1"/>
    <col min="6" max="6" width="3.5703125" style="106" customWidth="1"/>
    <col min="7" max="7" width="4" style="106" customWidth="1"/>
    <col min="8" max="8" width="5.5703125" style="106" customWidth="1"/>
    <col min="9" max="9" width="3.140625" style="106" customWidth="1"/>
    <col min="10" max="10" width="4" style="106" customWidth="1"/>
    <col min="11" max="11" width="8.140625" style="106" customWidth="1"/>
    <col min="12" max="12" width="2" style="106" customWidth="1"/>
    <col min="13" max="13" width="5.85546875" style="106" customWidth="1"/>
    <col min="14" max="14" width="2.140625" style="106" customWidth="1"/>
    <col min="15" max="15" width="5" style="106" customWidth="1"/>
    <col min="16" max="16" width="4" style="106" customWidth="1"/>
    <col min="17" max="17" width="6.85546875" style="106" customWidth="1"/>
    <col min="18" max="18" width="8.5703125" style="106" bestFit="1" customWidth="1"/>
    <col min="19" max="19" width="0.5703125" style="106" customWidth="1"/>
    <col min="20" max="20" width="1.7109375" style="106" customWidth="1"/>
    <col min="21" max="21" width="5.7109375" style="106" customWidth="1"/>
    <col min="22" max="22" width="1.42578125" style="106" customWidth="1"/>
    <col min="23" max="23" width="5.7109375" style="106" customWidth="1"/>
    <col min="24" max="24" width="2.7109375" style="106" customWidth="1"/>
    <col min="25" max="26" width="1.28515625" style="106" customWidth="1"/>
    <col min="27" max="27" width="3.140625" style="106" customWidth="1"/>
    <col min="28" max="28" width="3.42578125" style="106" customWidth="1"/>
    <col min="29" max="29" width="6.7109375" style="106" customWidth="1"/>
    <col min="30" max="30" width="2.7109375" style="106" customWidth="1"/>
    <col min="31" max="31" width="4.85546875" style="106" customWidth="1"/>
    <col min="32" max="32" width="4.7109375" style="106" customWidth="1"/>
    <col min="33" max="33" width="5.85546875" style="106" customWidth="1"/>
    <col min="34" max="34" width="9.7109375" style="106" customWidth="1"/>
    <col min="35" max="35" width="1.7109375" style="106" customWidth="1"/>
    <col min="36" max="36" width="9" style="106" customWidth="1"/>
    <col min="37" max="37" width="4.85546875" style="106" customWidth="1"/>
    <col min="38" max="38" width="5" style="106" customWidth="1"/>
    <col min="39" max="39" width="2.7109375" style="106" customWidth="1"/>
    <col min="40" max="40" width="6" style="106" customWidth="1"/>
    <col min="41" max="41" width="5.140625" style="106" customWidth="1"/>
    <col min="42" max="42" width="3.85546875" style="106" customWidth="1"/>
    <col min="43" max="43" width="4.5703125" style="106" customWidth="1"/>
    <col min="44" max="44" width="4.42578125" style="106" customWidth="1"/>
    <col min="45" max="45" width="5.7109375" style="106" customWidth="1"/>
    <col min="46" max="16384" width="9.140625" style="106"/>
  </cols>
  <sheetData>
    <row r="1" spans="1:46" ht="5.0999999999999996" customHeight="1">
      <c r="B1" s="1152"/>
      <c r="C1" s="1152"/>
      <c r="D1" s="1152"/>
      <c r="E1" s="1152"/>
      <c r="F1" s="1152"/>
      <c r="G1" s="1152"/>
      <c r="H1" s="1152"/>
      <c r="I1" s="1152"/>
      <c r="J1" s="1152"/>
      <c r="K1" s="1152"/>
      <c r="L1" s="1152"/>
      <c r="M1" s="1152"/>
      <c r="N1" s="1152"/>
      <c r="O1" s="1152"/>
      <c r="P1" s="1152"/>
      <c r="Q1" s="1152"/>
      <c r="R1" s="1152"/>
      <c r="U1" s="105"/>
      <c r="V1" s="105"/>
      <c r="W1" s="105"/>
      <c r="X1" s="105"/>
      <c r="Y1" s="105"/>
      <c r="Z1" s="105"/>
      <c r="AA1" s="105"/>
      <c r="AB1" s="105"/>
      <c r="AC1" s="105"/>
      <c r="AD1" s="105"/>
      <c r="AE1" s="105"/>
      <c r="AF1" s="105"/>
      <c r="AG1" s="105"/>
      <c r="AH1" s="105"/>
      <c r="AI1" s="105"/>
      <c r="AJ1" s="105"/>
      <c r="AK1" s="105"/>
      <c r="AL1" s="105"/>
      <c r="AM1" s="105"/>
      <c r="AN1" s="105"/>
      <c r="AP1" s="107"/>
      <c r="AQ1" s="105"/>
      <c r="AS1" s="107"/>
      <c r="AT1" s="105"/>
    </row>
    <row r="2" spans="1:46" ht="19.5" customHeight="1">
      <c r="A2" s="108" t="s">
        <v>278</v>
      </c>
      <c r="B2" s="109"/>
      <c r="C2" s="109"/>
      <c r="D2" s="109"/>
      <c r="E2" s="109"/>
      <c r="F2" s="109"/>
      <c r="G2" s="109"/>
      <c r="H2" s="109"/>
      <c r="I2" s="109"/>
      <c r="J2" s="109"/>
      <c r="K2" s="109"/>
      <c r="L2" s="109"/>
      <c r="M2" s="109"/>
      <c r="N2" s="109"/>
      <c r="O2" s="109"/>
      <c r="P2" s="109"/>
      <c r="Q2" s="109"/>
      <c r="R2" s="109"/>
      <c r="U2" s="105"/>
      <c r="V2" s="105"/>
      <c r="W2" s="105"/>
      <c r="X2" s="105"/>
      <c r="Y2" s="105"/>
      <c r="Z2" s="105"/>
      <c r="AA2" s="105"/>
      <c r="AB2" s="105"/>
      <c r="AC2" s="105"/>
      <c r="AD2" s="105"/>
      <c r="AE2" s="105"/>
      <c r="AF2" s="105"/>
      <c r="AG2" s="105"/>
      <c r="AH2" s="105"/>
      <c r="AI2" s="105"/>
      <c r="AJ2" s="105"/>
      <c r="AK2" s="105"/>
      <c r="AL2" s="105"/>
      <c r="AM2" s="105"/>
      <c r="AN2" s="105"/>
      <c r="AP2" s="107"/>
      <c r="AQ2" s="105"/>
      <c r="AS2" s="107"/>
      <c r="AT2" s="105"/>
    </row>
    <row r="3" spans="1:46" ht="5.0999999999999996" customHeight="1">
      <c r="R3" s="109"/>
      <c r="U3" s="105"/>
      <c r="V3" s="105"/>
      <c r="W3" s="105"/>
      <c r="X3" s="105"/>
      <c r="Y3" s="105"/>
      <c r="Z3" s="105"/>
      <c r="AA3" s="105"/>
      <c r="AB3" s="105"/>
      <c r="AC3" s="105"/>
      <c r="AD3" s="105"/>
      <c r="AE3" s="105"/>
      <c r="AF3" s="105"/>
      <c r="AG3" s="105"/>
      <c r="AH3" s="105"/>
      <c r="AI3" s="105"/>
      <c r="AJ3" s="105"/>
      <c r="AK3" s="105"/>
      <c r="AL3" s="105"/>
      <c r="AM3" s="105"/>
      <c r="AN3" s="105"/>
      <c r="AP3" s="107"/>
      <c r="AQ3" s="105"/>
      <c r="AS3" s="107"/>
      <c r="AT3" s="105"/>
    </row>
    <row r="4" spans="1:46" ht="15" customHeight="1" thickBot="1">
      <c r="A4" s="954" t="s">
        <v>279</v>
      </c>
      <c r="B4" s="954"/>
      <c r="C4" s="954"/>
      <c r="D4" s="954"/>
      <c r="E4" s="954"/>
      <c r="F4" s="954"/>
      <c r="G4" s="954"/>
      <c r="H4" s="954"/>
      <c r="I4" s="954"/>
      <c r="J4" s="954"/>
      <c r="K4" s="954"/>
      <c r="L4" s="954"/>
      <c r="M4" s="954"/>
      <c r="N4" s="954"/>
      <c r="O4" s="954"/>
      <c r="P4" s="954"/>
      <c r="Q4" s="954"/>
      <c r="R4" s="954"/>
      <c r="U4" s="105" t="s">
        <v>688</v>
      </c>
      <c r="V4" s="105"/>
      <c r="W4" s="105"/>
      <c r="X4" s="105"/>
      <c r="Y4" s="105"/>
      <c r="Z4" s="105"/>
      <c r="AA4" s="105"/>
      <c r="AB4" s="105"/>
      <c r="AC4" s="105"/>
      <c r="AD4" s="105"/>
      <c r="AE4" s="105"/>
      <c r="AF4" s="105"/>
      <c r="AG4" s="105"/>
      <c r="AH4" s="105"/>
      <c r="AI4" s="105"/>
      <c r="AJ4" s="105"/>
      <c r="AK4" s="105"/>
      <c r="AL4" s="105"/>
      <c r="AM4" s="105"/>
      <c r="AO4" s="107"/>
      <c r="AP4" s="105"/>
      <c r="AR4" s="107" t="s">
        <v>280</v>
      </c>
      <c r="AS4" s="105"/>
      <c r="AT4" s="105"/>
    </row>
    <row r="5" spans="1:46" ht="15" customHeight="1" thickBot="1">
      <c r="A5" s="954" t="s">
        <v>521</v>
      </c>
      <c r="B5" s="954"/>
      <c r="C5" s="954"/>
      <c r="D5" s="954"/>
      <c r="E5" s="954"/>
      <c r="F5" s="954"/>
      <c r="G5" s="954"/>
      <c r="H5" s="954"/>
      <c r="I5" s="954"/>
      <c r="J5" s="954"/>
      <c r="K5" s="954"/>
      <c r="L5" s="954"/>
      <c r="M5" s="954"/>
      <c r="N5" s="954"/>
      <c r="O5" s="954"/>
      <c r="P5" s="954"/>
      <c r="Q5" s="954"/>
      <c r="R5" s="954"/>
      <c r="S5" s="110"/>
      <c r="T5" s="1161" t="s">
        <v>281</v>
      </c>
      <c r="U5" s="1040"/>
      <c r="V5" s="1040"/>
      <c r="W5" s="1040"/>
      <c r="X5" s="1040"/>
      <c r="Y5" s="1040"/>
      <c r="Z5" s="1040"/>
      <c r="AA5" s="1162"/>
      <c r="AB5" s="1158" t="s">
        <v>282</v>
      </c>
      <c r="AC5" s="1042"/>
      <c r="AD5" s="1042"/>
      <c r="AE5" s="1042"/>
      <c r="AF5" s="1042"/>
      <c r="AG5" s="1052" t="s">
        <v>283</v>
      </c>
      <c r="AH5" s="1052"/>
      <c r="AI5" s="1052"/>
      <c r="AJ5" s="1052"/>
      <c r="AK5" s="1052"/>
      <c r="AL5" s="1052"/>
      <c r="AM5" s="1052"/>
      <c r="AN5" s="1052"/>
      <c r="AO5" s="1047" t="s">
        <v>284</v>
      </c>
      <c r="AP5" s="1047"/>
      <c r="AQ5" s="1047"/>
      <c r="AR5" s="1048"/>
      <c r="AS5" s="105"/>
      <c r="AT5" s="105"/>
    </row>
    <row r="6" spans="1:46" ht="15" customHeight="1">
      <c r="A6" s="1153" t="s">
        <v>522</v>
      </c>
      <c r="B6" s="1153"/>
      <c r="C6" s="1153"/>
      <c r="D6" s="1153"/>
      <c r="E6" s="1153"/>
      <c r="F6" s="1153"/>
      <c r="G6" s="1153"/>
      <c r="H6" s="1153"/>
      <c r="I6" s="1153"/>
      <c r="J6" s="1153"/>
      <c r="K6" s="1153"/>
      <c r="L6" s="1153"/>
      <c r="M6" s="1153"/>
      <c r="N6" s="1153"/>
      <c r="O6" s="1153"/>
      <c r="P6" s="1153"/>
      <c r="Q6" s="1153"/>
      <c r="R6" s="1153"/>
      <c r="S6" s="110"/>
      <c r="T6" s="1163"/>
      <c r="U6" s="1164"/>
      <c r="V6" s="1164"/>
      <c r="W6" s="1164"/>
      <c r="X6" s="1164"/>
      <c r="Y6" s="1164"/>
      <c r="Z6" s="1164"/>
      <c r="AA6" s="1165"/>
      <c r="AB6" s="1159"/>
      <c r="AC6" s="1160"/>
      <c r="AD6" s="1160"/>
      <c r="AE6" s="1160"/>
      <c r="AF6" s="1160"/>
      <c r="AG6" s="1049" t="s">
        <v>285</v>
      </c>
      <c r="AH6" s="1049"/>
      <c r="AI6" s="1049"/>
      <c r="AJ6" s="1049"/>
      <c r="AK6" s="1049" t="s">
        <v>286</v>
      </c>
      <c r="AL6" s="1049"/>
      <c r="AM6" s="1049"/>
      <c r="AN6" s="1049"/>
      <c r="AO6" s="1050" t="s">
        <v>287</v>
      </c>
      <c r="AP6" s="1050"/>
      <c r="AQ6" s="1050"/>
      <c r="AR6" s="1051"/>
      <c r="AS6" s="105"/>
      <c r="AT6" s="105"/>
    </row>
    <row r="7" spans="1:46" ht="15" customHeight="1">
      <c r="A7" s="954" t="s">
        <v>679</v>
      </c>
      <c r="B7" s="954"/>
      <c r="C7" s="954"/>
      <c r="D7" s="954"/>
      <c r="E7" s="954"/>
      <c r="F7" s="954"/>
      <c r="G7" s="954"/>
      <c r="H7" s="954"/>
      <c r="I7" s="954"/>
      <c r="J7" s="954"/>
      <c r="K7" s="954"/>
      <c r="L7" s="954"/>
      <c r="M7" s="954"/>
      <c r="N7" s="954"/>
      <c r="O7" s="954"/>
      <c r="P7" s="954"/>
      <c r="Q7" s="954"/>
      <c r="R7" s="954"/>
      <c r="S7" s="110"/>
      <c r="T7" s="1217" t="s">
        <v>534</v>
      </c>
      <c r="U7" s="1218"/>
      <c r="V7" s="1218"/>
      <c r="W7" s="1218"/>
      <c r="X7" s="1218"/>
      <c r="Y7" s="1218"/>
      <c r="Z7" s="1218"/>
      <c r="AA7" s="1219"/>
      <c r="AB7" s="1201">
        <v>1444242</v>
      </c>
      <c r="AC7" s="1202"/>
      <c r="AD7" s="1202"/>
      <c r="AE7" s="1202"/>
      <c r="AF7" s="1202"/>
      <c r="AG7" s="1200">
        <v>24881</v>
      </c>
      <c r="AH7" s="1200"/>
      <c r="AI7" s="1200"/>
      <c r="AJ7" s="1200"/>
      <c r="AK7" s="1200">
        <v>34538</v>
      </c>
      <c r="AL7" s="1200"/>
      <c r="AM7" s="1200"/>
      <c r="AN7" s="1200"/>
      <c r="AO7" s="1203">
        <f t="shared" ref="AO7:AO20" si="0">AK7/AB7*1000</f>
        <v>23.9142747545079</v>
      </c>
      <c r="AP7" s="1203"/>
      <c r="AQ7" s="1203"/>
      <c r="AR7" s="1204"/>
      <c r="AS7" s="105"/>
      <c r="AT7" s="105"/>
    </row>
    <row r="8" spans="1:46" ht="15" customHeight="1">
      <c r="A8" s="954" t="s">
        <v>673</v>
      </c>
      <c r="B8" s="954"/>
      <c r="C8" s="954"/>
      <c r="D8" s="954"/>
      <c r="E8" s="954"/>
      <c r="F8" s="954"/>
      <c r="G8" s="954"/>
      <c r="H8" s="954"/>
      <c r="I8" s="954"/>
      <c r="J8" s="954"/>
      <c r="K8" s="954"/>
      <c r="L8" s="954"/>
      <c r="M8" s="954"/>
      <c r="N8" s="954"/>
      <c r="O8" s="954"/>
      <c r="P8" s="954"/>
      <c r="Q8" s="954"/>
      <c r="R8" s="954"/>
      <c r="S8" s="110"/>
      <c r="T8" s="1214" t="s">
        <v>288</v>
      </c>
      <c r="U8" s="1215"/>
      <c r="V8" s="1215"/>
      <c r="W8" s="1215"/>
      <c r="X8" s="1215"/>
      <c r="Y8" s="1215"/>
      <c r="Z8" s="1215"/>
      <c r="AA8" s="1216"/>
      <c r="AB8" s="1205">
        <v>326965</v>
      </c>
      <c r="AC8" s="768"/>
      <c r="AD8" s="768"/>
      <c r="AE8" s="768"/>
      <c r="AF8" s="768"/>
      <c r="AG8" s="768">
        <v>3613</v>
      </c>
      <c r="AH8" s="768"/>
      <c r="AI8" s="768"/>
      <c r="AJ8" s="768"/>
      <c r="AK8" s="768">
        <v>5081</v>
      </c>
      <c r="AL8" s="768"/>
      <c r="AM8" s="768"/>
      <c r="AN8" s="768"/>
      <c r="AO8" s="1198">
        <f t="shared" si="0"/>
        <v>15.539889590628967</v>
      </c>
      <c r="AP8" s="1198"/>
      <c r="AQ8" s="1198"/>
      <c r="AR8" s="1199"/>
      <c r="AS8" s="105"/>
      <c r="AT8" s="105"/>
    </row>
    <row r="9" spans="1:46" ht="15" customHeight="1">
      <c r="A9" s="954" t="s">
        <v>680</v>
      </c>
      <c r="B9" s="954"/>
      <c r="C9" s="954"/>
      <c r="D9" s="954"/>
      <c r="E9" s="954"/>
      <c r="F9" s="954"/>
      <c r="G9" s="954"/>
      <c r="H9" s="954"/>
      <c r="I9" s="954"/>
      <c r="J9" s="954"/>
      <c r="K9" s="954"/>
      <c r="L9" s="954"/>
      <c r="M9" s="954"/>
      <c r="N9" s="954"/>
      <c r="O9" s="954"/>
      <c r="P9" s="954"/>
      <c r="Q9" s="954"/>
      <c r="R9" s="954"/>
      <c r="S9" s="110"/>
      <c r="T9" s="1214" t="s">
        <v>490</v>
      </c>
      <c r="U9" s="1215"/>
      <c r="V9" s="1215"/>
      <c r="W9" s="1215"/>
      <c r="X9" s="1215"/>
      <c r="Y9" s="1215"/>
      <c r="Z9" s="1215"/>
      <c r="AA9" s="1216"/>
      <c r="AB9" s="1205">
        <f>SUM(AB10:AF20)</f>
        <v>1117277</v>
      </c>
      <c r="AC9" s="768"/>
      <c r="AD9" s="768"/>
      <c r="AE9" s="768"/>
      <c r="AF9" s="768"/>
      <c r="AG9" s="768">
        <f>SUM(AG10:AJ20)</f>
        <v>21268</v>
      </c>
      <c r="AH9" s="768"/>
      <c r="AI9" s="768"/>
      <c r="AJ9" s="768"/>
      <c r="AK9" s="768">
        <f>SUM(AK10:AN20)</f>
        <v>29457</v>
      </c>
      <c r="AL9" s="768"/>
      <c r="AM9" s="768"/>
      <c r="AN9" s="768"/>
      <c r="AO9" s="1198">
        <f t="shared" si="0"/>
        <v>26.364992745755977</v>
      </c>
      <c r="AP9" s="1198"/>
      <c r="AQ9" s="1198"/>
      <c r="AR9" s="1199"/>
      <c r="AS9" s="105"/>
      <c r="AT9" s="105"/>
    </row>
    <row r="10" spans="1:46" ht="15" customHeight="1">
      <c r="A10" s="954" t="s">
        <v>681</v>
      </c>
      <c r="B10" s="954"/>
      <c r="C10" s="954"/>
      <c r="D10" s="954"/>
      <c r="E10" s="954"/>
      <c r="F10" s="954"/>
      <c r="G10" s="954"/>
      <c r="H10" s="954"/>
      <c r="I10" s="954"/>
      <c r="J10" s="954"/>
      <c r="K10" s="954"/>
      <c r="L10" s="954"/>
      <c r="M10" s="954"/>
      <c r="N10" s="954"/>
      <c r="O10" s="954"/>
      <c r="P10" s="954"/>
      <c r="Q10" s="954"/>
      <c r="R10" s="954"/>
      <c r="S10" s="110"/>
      <c r="T10" s="1214" t="s">
        <v>289</v>
      </c>
      <c r="U10" s="1215"/>
      <c r="V10" s="1215"/>
      <c r="W10" s="1215"/>
      <c r="X10" s="1215"/>
      <c r="Y10" s="1215"/>
      <c r="Z10" s="1215"/>
      <c r="AA10" s="1216"/>
      <c r="AB10" s="1205">
        <v>322373</v>
      </c>
      <c r="AC10" s="768"/>
      <c r="AD10" s="768"/>
      <c r="AE10" s="768"/>
      <c r="AF10" s="768"/>
      <c r="AG10" s="768">
        <v>8616</v>
      </c>
      <c r="AH10" s="768"/>
      <c r="AI10" s="768"/>
      <c r="AJ10" s="768"/>
      <c r="AK10" s="768">
        <v>11736</v>
      </c>
      <c r="AL10" s="768"/>
      <c r="AM10" s="768"/>
      <c r="AN10" s="768"/>
      <c r="AO10" s="1198">
        <f t="shared" si="0"/>
        <v>36.405033920334517</v>
      </c>
      <c r="AP10" s="1198"/>
      <c r="AQ10" s="1198"/>
      <c r="AR10" s="1199"/>
      <c r="AS10" s="105"/>
      <c r="AT10" s="105"/>
    </row>
    <row r="11" spans="1:46" ht="15" customHeight="1">
      <c r="A11" s="954" t="s">
        <v>677</v>
      </c>
      <c r="B11" s="954"/>
      <c r="C11" s="954"/>
      <c r="D11" s="954"/>
      <c r="E11" s="954"/>
      <c r="F11" s="954"/>
      <c r="G11" s="954"/>
      <c r="H11" s="954"/>
      <c r="I11" s="954"/>
      <c r="J11" s="954"/>
      <c r="K11" s="954"/>
      <c r="L11" s="954"/>
      <c r="M11" s="954"/>
      <c r="N11" s="954"/>
      <c r="O11" s="954"/>
      <c r="P11" s="954"/>
      <c r="Q11" s="954"/>
      <c r="R11" s="954"/>
      <c r="T11" s="1214" t="s">
        <v>535</v>
      </c>
      <c r="U11" s="1215"/>
      <c r="V11" s="1215"/>
      <c r="W11" s="1215"/>
      <c r="X11" s="1215"/>
      <c r="Y11" s="1215"/>
      <c r="Z11" s="1215"/>
      <c r="AA11" s="1216"/>
      <c r="AB11" s="1205">
        <v>138962</v>
      </c>
      <c r="AC11" s="768"/>
      <c r="AD11" s="768"/>
      <c r="AE11" s="768"/>
      <c r="AF11" s="768"/>
      <c r="AG11" s="768">
        <v>3416</v>
      </c>
      <c r="AH11" s="768"/>
      <c r="AI11" s="768"/>
      <c r="AJ11" s="768"/>
      <c r="AK11" s="768">
        <v>4745</v>
      </c>
      <c r="AL11" s="768"/>
      <c r="AM11" s="768"/>
      <c r="AN11" s="768"/>
      <c r="AO11" s="1198">
        <f t="shared" si="0"/>
        <v>34.146025532159868</v>
      </c>
      <c r="AP11" s="1198"/>
      <c r="AQ11" s="1198"/>
      <c r="AR11" s="1199"/>
      <c r="AS11" s="105"/>
      <c r="AT11" s="105"/>
    </row>
    <row r="12" spans="1:46" ht="15" customHeight="1">
      <c r="A12" s="30" t="s">
        <v>674</v>
      </c>
      <c r="B12" s="30"/>
      <c r="C12" s="30"/>
      <c r="D12" s="30"/>
      <c r="E12" s="30"/>
      <c r="F12" s="30"/>
      <c r="G12" s="30"/>
      <c r="H12" s="30"/>
      <c r="I12" s="30"/>
      <c r="J12" s="30"/>
      <c r="K12" s="30"/>
      <c r="L12" s="30"/>
      <c r="M12" s="30"/>
      <c r="N12" s="30"/>
      <c r="O12" s="30"/>
      <c r="P12" s="30"/>
      <c r="Q12" s="30"/>
      <c r="R12" s="30"/>
      <c r="T12" s="1214" t="s">
        <v>290</v>
      </c>
      <c r="U12" s="1215"/>
      <c r="V12" s="1215"/>
      <c r="W12" s="1215"/>
      <c r="X12" s="1215"/>
      <c r="Y12" s="1215"/>
      <c r="Z12" s="1215"/>
      <c r="AA12" s="1216"/>
      <c r="AB12" s="1205">
        <v>47873</v>
      </c>
      <c r="AC12" s="768"/>
      <c r="AD12" s="768"/>
      <c r="AE12" s="768"/>
      <c r="AF12" s="768"/>
      <c r="AG12" s="768">
        <v>873</v>
      </c>
      <c r="AH12" s="768"/>
      <c r="AI12" s="768"/>
      <c r="AJ12" s="768"/>
      <c r="AK12" s="768">
        <v>1290</v>
      </c>
      <c r="AL12" s="768"/>
      <c r="AM12" s="768"/>
      <c r="AN12" s="768"/>
      <c r="AO12" s="1198">
        <f>AK12/AB12*1000</f>
        <v>26.946295406596619</v>
      </c>
      <c r="AP12" s="1198"/>
      <c r="AQ12" s="1198"/>
      <c r="AR12" s="1199"/>
      <c r="AS12" s="105"/>
      <c r="AT12" s="105"/>
    </row>
    <row r="13" spans="1:46" ht="15" customHeight="1">
      <c r="A13" s="954"/>
      <c r="B13" s="954"/>
      <c r="C13" s="954"/>
      <c r="D13" s="954"/>
      <c r="E13" s="954"/>
      <c r="F13" s="954"/>
      <c r="G13" s="954"/>
      <c r="H13" s="954"/>
      <c r="I13" s="954"/>
      <c r="J13" s="954"/>
      <c r="K13" s="954"/>
      <c r="L13" s="954"/>
      <c r="M13" s="954"/>
      <c r="N13" s="954"/>
      <c r="O13" s="954"/>
      <c r="P13" s="954"/>
      <c r="Q13" s="954"/>
      <c r="R13" s="954"/>
      <c r="S13" s="257"/>
      <c r="T13" s="1214" t="s">
        <v>291</v>
      </c>
      <c r="U13" s="1215"/>
      <c r="V13" s="1215"/>
      <c r="W13" s="1215"/>
      <c r="X13" s="1215"/>
      <c r="Y13" s="1215"/>
      <c r="Z13" s="1215"/>
      <c r="AA13" s="1216"/>
      <c r="AB13" s="1205">
        <v>54290</v>
      </c>
      <c r="AC13" s="768"/>
      <c r="AD13" s="768"/>
      <c r="AE13" s="768"/>
      <c r="AF13" s="768"/>
      <c r="AG13" s="768">
        <v>818</v>
      </c>
      <c r="AH13" s="768"/>
      <c r="AI13" s="768"/>
      <c r="AJ13" s="768"/>
      <c r="AK13" s="768">
        <v>1088</v>
      </c>
      <c r="AL13" s="768"/>
      <c r="AM13" s="768"/>
      <c r="AN13" s="768"/>
      <c r="AO13" s="1198">
        <f t="shared" si="0"/>
        <v>20.040523116596056</v>
      </c>
      <c r="AP13" s="1198"/>
      <c r="AQ13" s="1198"/>
      <c r="AR13" s="1199"/>
      <c r="AS13" s="105"/>
      <c r="AT13" s="105"/>
    </row>
    <row r="14" spans="1:46" ht="15" customHeight="1">
      <c r="A14" s="105"/>
      <c r="B14" s="105"/>
      <c r="C14" s="105"/>
      <c r="D14" s="105"/>
      <c r="E14" s="105"/>
      <c r="F14" s="105"/>
      <c r="G14" s="105"/>
      <c r="H14" s="105"/>
      <c r="I14" s="105"/>
      <c r="J14" s="105"/>
      <c r="K14" s="105"/>
      <c r="L14" s="105"/>
      <c r="M14" s="105"/>
      <c r="N14" s="105"/>
      <c r="O14" s="105"/>
      <c r="P14" s="105"/>
      <c r="T14" s="1214" t="s">
        <v>292</v>
      </c>
      <c r="U14" s="1215"/>
      <c r="V14" s="1215"/>
      <c r="W14" s="1215"/>
      <c r="X14" s="1215"/>
      <c r="Y14" s="1215"/>
      <c r="Z14" s="1215"/>
      <c r="AA14" s="1216"/>
      <c r="AB14" s="1205">
        <v>59879</v>
      </c>
      <c r="AC14" s="768"/>
      <c r="AD14" s="768"/>
      <c r="AE14" s="768"/>
      <c r="AF14" s="768"/>
      <c r="AG14" s="768">
        <v>794</v>
      </c>
      <c r="AH14" s="768"/>
      <c r="AI14" s="768"/>
      <c r="AJ14" s="768"/>
      <c r="AK14" s="768">
        <v>1118</v>
      </c>
      <c r="AL14" s="768"/>
      <c r="AM14" s="768"/>
      <c r="AN14" s="768"/>
      <c r="AO14" s="1198">
        <f t="shared" si="0"/>
        <v>18.670986489420333</v>
      </c>
      <c r="AP14" s="1198"/>
      <c r="AQ14" s="1198"/>
      <c r="AR14" s="1199"/>
      <c r="AS14" s="105"/>
      <c r="AT14" s="105"/>
    </row>
    <row r="15" spans="1:46" ht="15" customHeight="1">
      <c r="A15" s="105"/>
      <c r="B15" s="105"/>
      <c r="C15" s="105"/>
      <c r="D15" s="105"/>
      <c r="E15" s="105"/>
      <c r="F15" s="105"/>
      <c r="G15" s="105"/>
      <c r="H15" s="105"/>
      <c r="I15" s="105"/>
      <c r="J15" s="105"/>
      <c r="K15" s="105"/>
      <c r="L15" s="105"/>
      <c r="M15" s="105"/>
      <c r="N15" s="105"/>
      <c r="O15" s="105"/>
      <c r="P15" s="105"/>
      <c r="T15" s="1214" t="s">
        <v>536</v>
      </c>
      <c r="U15" s="1215"/>
      <c r="V15" s="1215"/>
      <c r="W15" s="1215"/>
      <c r="X15" s="1215"/>
      <c r="Y15" s="1215"/>
      <c r="Z15" s="1215"/>
      <c r="AA15" s="1216"/>
      <c r="AB15" s="1205">
        <v>120686</v>
      </c>
      <c r="AC15" s="768"/>
      <c r="AD15" s="768"/>
      <c r="AE15" s="768"/>
      <c r="AF15" s="768"/>
      <c r="AG15" s="768">
        <v>1819</v>
      </c>
      <c r="AH15" s="768"/>
      <c r="AI15" s="768"/>
      <c r="AJ15" s="768"/>
      <c r="AK15" s="768">
        <v>2474</v>
      </c>
      <c r="AL15" s="768"/>
      <c r="AM15" s="768"/>
      <c r="AN15" s="768"/>
      <c r="AO15" s="1198">
        <f t="shared" si="0"/>
        <v>20.499477984190378</v>
      </c>
      <c r="AP15" s="1198"/>
      <c r="AQ15" s="1198"/>
      <c r="AR15" s="1199"/>
      <c r="AS15" s="105"/>
      <c r="AT15" s="105"/>
    </row>
    <row r="16" spans="1:46" ht="15" customHeight="1">
      <c r="A16" s="105"/>
      <c r="B16" s="105"/>
      <c r="C16" s="105"/>
      <c r="D16" s="105"/>
      <c r="E16" s="105"/>
      <c r="F16" s="105"/>
      <c r="G16" s="105"/>
      <c r="H16" s="257"/>
      <c r="I16" s="105"/>
      <c r="J16" s="105"/>
      <c r="K16" s="105"/>
      <c r="L16" s="105"/>
      <c r="M16" s="105"/>
      <c r="N16" s="105"/>
      <c r="O16" s="105"/>
      <c r="P16" s="105"/>
      <c r="T16" s="1214" t="s">
        <v>293</v>
      </c>
      <c r="U16" s="1215"/>
      <c r="V16" s="1215"/>
      <c r="W16" s="1215"/>
      <c r="X16" s="1215"/>
      <c r="Y16" s="1215"/>
      <c r="Z16" s="1215"/>
      <c r="AA16" s="1216"/>
      <c r="AB16" s="1205">
        <v>96037</v>
      </c>
      <c r="AC16" s="768"/>
      <c r="AD16" s="768"/>
      <c r="AE16" s="768"/>
      <c r="AF16" s="768"/>
      <c r="AG16" s="768">
        <v>1550</v>
      </c>
      <c r="AH16" s="768"/>
      <c r="AI16" s="768"/>
      <c r="AJ16" s="768"/>
      <c r="AK16" s="768">
        <v>2226</v>
      </c>
      <c r="AL16" s="768"/>
      <c r="AM16" s="768"/>
      <c r="AN16" s="768"/>
      <c r="AO16" s="1198">
        <f t="shared" si="0"/>
        <v>23.178566594125179</v>
      </c>
      <c r="AP16" s="1198"/>
      <c r="AQ16" s="1198"/>
      <c r="AR16" s="1199"/>
      <c r="AS16" s="105"/>
      <c r="AT16" s="105"/>
    </row>
    <row r="17" spans="1:46" ht="15" customHeight="1">
      <c r="A17" s="105"/>
      <c r="B17" s="105"/>
      <c r="C17" s="105"/>
      <c r="D17" s="105"/>
      <c r="E17" s="105"/>
      <c r="F17" s="105"/>
      <c r="G17" s="105"/>
      <c r="H17" s="105"/>
      <c r="I17" s="105"/>
      <c r="J17" s="105"/>
      <c r="K17" s="105"/>
      <c r="L17" s="105"/>
      <c r="M17" s="105"/>
      <c r="N17" s="105"/>
      <c r="O17" s="105"/>
      <c r="P17" s="105"/>
      <c r="T17" s="1217" t="s">
        <v>537</v>
      </c>
      <c r="U17" s="1218"/>
      <c r="V17" s="1218"/>
      <c r="W17" s="1218"/>
      <c r="X17" s="1218"/>
      <c r="Y17" s="1218"/>
      <c r="Z17" s="1218"/>
      <c r="AA17" s="1219"/>
      <c r="AB17" s="1213">
        <v>113893</v>
      </c>
      <c r="AC17" s="1208"/>
      <c r="AD17" s="1208"/>
      <c r="AE17" s="1208"/>
      <c r="AF17" s="1208"/>
      <c r="AG17" s="1208">
        <v>1627</v>
      </c>
      <c r="AH17" s="1208"/>
      <c r="AI17" s="1208"/>
      <c r="AJ17" s="1208"/>
      <c r="AK17" s="1208">
        <v>2282</v>
      </c>
      <c r="AL17" s="1208"/>
      <c r="AM17" s="1208"/>
      <c r="AN17" s="1208"/>
      <c r="AO17" s="1209">
        <f t="shared" si="0"/>
        <v>20.0363499073692</v>
      </c>
      <c r="AP17" s="1209"/>
      <c r="AQ17" s="1209"/>
      <c r="AR17" s="1210"/>
      <c r="AS17" s="105"/>
      <c r="AT17" s="105"/>
    </row>
    <row r="18" spans="1:46" ht="15" customHeight="1">
      <c r="A18" s="105"/>
      <c r="B18" s="105"/>
      <c r="C18" s="105"/>
      <c r="D18" s="105"/>
      <c r="E18" s="105"/>
      <c r="F18" s="105"/>
      <c r="G18" s="105"/>
      <c r="H18" s="105"/>
      <c r="I18" s="105"/>
      <c r="J18" s="105"/>
      <c r="K18" s="105"/>
      <c r="L18" s="105"/>
      <c r="M18" s="105"/>
      <c r="N18" s="105"/>
      <c r="O18" s="105"/>
      <c r="P18" s="105"/>
      <c r="T18" s="1214" t="s">
        <v>294</v>
      </c>
      <c r="U18" s="1215"/>
      <c r="V18" s="1215"/>
      <c r="W18" s="1215"/>
      <c r="X18" s="1215"/>
      <c r="Y18" s="1215"/>
      <c r="Z18" s="1215"/>
      <c r="AA18" s="1216"/>
      <c r="AB18" s="1205">
        <v>60067</v>
      </c>
      <c r="AC18" s="768"/>
      <c r="AD18" s="768"/>
      <c r="AE18" s="768"/>
      <c r="AF18" s="768"/>
      <c r="AG18" s="768">
        <v>455</v>
      </c>
      <c r="AH18" s="768"/>
      <c r="AI18" s="768"/>
      <c r="AJ18" s="768"/>
      <c r="AK18" s="768">
        <v>661</v>
      </c>
      <c r="AL18" s="768"/>
      <c r="AM18" s="768"/>
      <c r="AN18" s="768"/>
      <c r="AO18" s="1198">
        <f t="shared" si="0"/>
        <v>11.004378444070788</v>
      </c>
      <c r="AP18" s="1198"/>
      <c r="AQ18" s="1198"/>
      <c r="AR18" s="1199"/>
      <c r="AS18" s="105"/>
      <c r="AT18" s="105"/>
    </row>
    <row r="19" spans="1:46" ht="15" customHeight="1">
      <c r="A19" s="105"/>
      <c r="B19" s="105"/>
      <c r="C19" s="105"/>
      <c r="D19" s="105"/>
      <c r="E19" s="105"/>
      <c r="F19" s="105"/>
      <c r="G19" s="105"/>
      <c r="H19" s="105"/>
      <c r="I19" s="105"/>
      <c r="J19" s="105"/>
      <c r="K19" s="105"/>
      <c r="L19" s="105"/>
      <c r="M19" s="105"/>
      <c r="N19" s="105"/>
      <c r="O19" s="105"/>
      <c r="P19" s="105"/>
      <c r="T19" s="1214" t="s">
        <v>295</v>
      </c>
      <c r="U19" s="1215"/>
      <c r="V19" s="1215"/>
      <c r="W19" s="1215"/>
      <c r="X19" s="1215"/>
      <c r="Y19" s="1215"/>
      <c r="Z19" s="1215"/>
      <c r="AA19" s="1216"/>
      <c r="AB19" s="1205">
        <v>61465</v>
      </c>
      <c r="AC19" s="768"/>
      <c r="AD19" s="768"/>
      <c r="AE19" s="768"/>
      <c r="AF19" s="768"/>
      <c r="AG19" s="768">
        <v>1024</v>
      </c>
      <c r="AH19" s="768"/>
      <c r="AI19" s="768"/>
      <c r="AJ19" s="768"/>
      <c r="AK19" s="768">
        <v>1465</v>
      </c>
      <c r="AL19" s="768"/>
      <c r="AM19" s="768"/>
      <c r="AN19" s="768"/>
      <c r="AO19" s="1198">
        <f t="shared" si="0"/>
        <v>23.834702676319857</v>
      </c>
      <c r="AP19" s="1198"/>
      <c r="AQ19" s="1198"/>
      <c r="AR19" s="1199"/>
      <c r="AS19" s="105"/>
      <c r="AT19" s="105"/>
    </row>
    <row r="20" spans="1:46" ht="15" customHeight="1" thickBot="1">
      <c r="A20" s="105"/>
      <c r="B20" s="105"/>
      <c r="C20" s="105"/>
      <c r="D20" s="105"/>
      <c r="E20" s="105"/>
      <c r="F20" s="105"/>
      <c r="G20" s="105"/>
      <c r="H20" s="105"/>
      <c r="I20" s="105"/>
      <c r="J20" s="105"/>
      <c r="K20" s="105"/>
      <c r="L20" s="105"/>
      <c r="M20" s="105"/>
      <c r="N20" s="105"/>
      <c r="O20" s="105"/>
      <c r="P20" s="105"/>
      <c r="T20" s="1220" t="s">
        <v>296</v>
      </c>
      <c r="U20" s="1221"/>
      <c r="V20" s="1221"/>
      <c r="W20" s="1221"/>
      <c r="X20" s="1221"/>
      <c r="Y20" s="1221"/>
      <c r="Z20" s="1221"/>
      <c r="AA20" s="1222"/>
      <c r="AB20" s="1206">
        <v>41752</v>
      </c>
      <c r="AC20" s="1207"/>
      <c r="AD20" s="1207"/>
      <c r="AE20" s="1207"/>
      <c r="AF20" s="1207"/>
      <c r="AG20" s="1207">
        <v>276</v>
      </c>
      <c r="AH20" s="1207"/>
      <c r="AI20" s="1207"/>
      <c r="AJ20" s="1207"/>
      <c r="AK20" s="1207">
        <v>372</v>
      </c>
      <c r="AL20" s="1207"/>
      <c r="AM20" s="1207"/>
      <c r="AN20" s="1207"/>
      <c r="AO20" s="1211">
        <f t="shared" si="0"/>
        <v>8.9097528262119177</v>
      </c>
      <c r="AP20" s="1211"/>
      <c r="AQ20" s="1211"/>
      <c r="AR20" s="1212"/>
      <c r="AS20" s="105"/>
      <c r="AT20" s="105"/>
    </row>
    <row r="21" spans="1:46" ht="15" customHeight="1">
      <c r="A21" s="105"/>
      <c r="B21" s="105"/>
      <c r="C21" s="105"/>
      <c r="D21" s="105"/>
      <c r="E21" s="105"/>
      <c r="F21" s="105"/>
      <c r="G21" s="105"/>
      <c r="H21" s="105"/>
      <c r="I21" s="105"/>
      <c r="J21" s="105"/>
      <c r="K21" s="105"/>
      <c r="L21" s="105"/>
      <c r="M21" s="105"/>
      <c r="N21" s="105"/>
      <c r="O21" s="105"/>
      <c r="P21" s="105"/>
      <c r="Q21" s="105"/>
      <c r="R21" s="105"/>
      <c r="T21" s="110"/>
      <c r="U21" s="257" t="s">
        <v>297</v>
      </c>
      <c r="V21" s="257"/>
      <c r="W21" s="257"/>
      <c r="X21" s="257"/>
      <c r="Y21" s="257"/>
      <c r="Z21" s="257"/>
      <c r="AA21" s="257"/>
      <c r="AB21" s="105"/>
      <c r="AC21" s="105"/>
      <c r="AD21" s="105"/>
      <c r="AE21" s="105"/>
      <c r="AF21" s="105"/>
      <c r="AG21" s="105"/>
      <c r="AH21" s="105"/>
      <c r="AI21" s="105"/>
      <c r="AJ21" s="105"/>
      <c r="AK21" s="105"/>
      <c r="AL21" s="105"/>
      <c r="AO21" s="107"/>
      <c r="AP21" s="105"/>
      <c r="AQ21" s="105"/>
      <c r="AR21" s="107" t="s">
        <v>298</v>
      </c>
      <c r="AS21" s="105"/>
      <c r="AT21" s="105"/>
    </row>
    <row r="22" spans="1:46" ht="15" customHeight="1" thickBot="1">
      <c r="A22" s="105" t="s">
        <v>538</v>
      </c>
      <c r="B22" s="105"/>
      <c r="C22" s="105"/>
      <c r="D22" s="105"/>
      <c r="E22" s="105"/>
      <c r="F22" s="105"/>
      <c r="G22" s="105"/>
      <c r="H22" s="105"/>
      <c r="I22" s="105"/>
      <c r="J22" s="105"/>
      <c r="K22" s="105"/>
      <c r="L22" s="105"/>
      <c r="M22" s="105"/>
      <c r="N22" s="105"/>
      <c r="O22" s="105"/>
      <c r="P22" s="105"/>
      <c r="Q22" s="105"/>
      <c r="R22" s="111"/>
      <c r="S22" s="112"/>
      <c r="T22" s="110"/>
      <c r="W22" s="105"/>
      <c r="X22" s="105"/>
      <c r="Y22" s="105"/>
      <c r="Z22" s="105"/>
      <c r="AA22" s="105"/>
      <c r="AB22" s="105"/>
      <c r="AC22" s="105"/>
      <c r="AD22" s="105"/>
      <c r="AE22" s="105"/>
      <c r="AF22" s="105"/>
      <c r="AG22" s="105"/>
      <c r="AH22" s="105"/>
      <c r="AI22" s="105"/>
      <c r="AJ22" s="105"/>
      <c r="AK22" s="105"/>
      <c r="AL22" s="105"/>
      <c r="AM22" s="105"/>
      <c r="AO22" s="401"/>
      <c r="AP22" s="105"/>
      <c r="AQ22" s="105"/>
      <c r="AR22" s="401" t="s">
        <v>280</v>
      </c>
      <c r="AS22" s="105"/>
      <c r="AT22" s="105"/>
    </row>
    <row r="23" spans="1:46" ht="20.100000000000001" customHeight="1" thickBot="1">
      <c r="A23" s="1115" t="s">
        <v>299</v>
      </c>
      <c r="B23" s="1042" t="s">
        <v>300</v>
      </c>
      <c r="C23" s="1042"/>
      <c r="D23" s="1042" t="s">
        <v>301</v>
      </c>
      <c r="E23" s="1042"/>
      <c r="F23" s="1042"/>
      <c r="G23" s="1042" t="s">
        <v>302</v>
      </c>
      <c r="H23" s="1042"/>
      <c r="I23" s="1042"/>
      <c r="J23" s="1042"/>
      <c r="K23" s="1042"/>
      <c r="L23" s="1042" t="s">
        <v>303</v>
      </c>
      <c r="M23" s="1042"/>
      <c r="N23" s="1042"/>
      <c r="O23" s="1042" t="s">
        <v>304</v>
      </c>
      <c r="P23" s="1042"/>
      <c r="Q23" s="1042"/>
      <c r="R23" s="1042"/>
      <c r="S23" s="1042"/>
      <c r="T23" s="1042" t="s">
        <v>305</v>
      </c>
      <c r="U23" s="1042"/>
      <c r="V23" s="1042"/>
      <c r="W23" s="1042"/>
      <c r="X23" s="1042"/>
      <c r="Y23" s="1042"/>
      <c r="Z23" s="1042"/>
      <c r="AA23" s="1042"/>
      <c r="AB23" s="1042" t="s">
        <v>306</v>
      </c>
      <c r="AC23" s="1042"/>
      <c r="AD23" s="1042"/>
      <c r="AE23" s="1042"/>
      <c r="AF23" s="1042" t="s">
        <v>307</v>
      </c>
      <c r="AG23" s="1042"/>
      <c r="AH23" s="1042"/>
      <c r="AI23" s="1042"/>
      <c r="AJ23" s="1039" t="s">
        <v>308</v>
      </c>
      <c r="AK23" s="1040"/>
      <c r="AL23" s="1040"/>
      <c r="AM23" s="1040"/>
      <c r="AN23" s="1041"/>
      <c r="AO23" s="1035" t="s">
        <v>539</v>
      </c>
      <c r="AP23" s="1036"/>
      <c r="AQ23" s="1037"/>
      <c r="AR23" s="1038"/>
      <c r="AS23" s="257"/>
    </row>
    <row r="24" spans="1:46" ht="20.100000000000001" customHeight="1">
      <c r="A24" s="1115"/>
      <c r="B24" s="1042"/>
      <c r="C24" s="1042"/>
      <c r="D24" s="1042"/>
      <c r="E24" s="1042"/>
      <c r="F24" s="1042"/>
      <c r="G24" s="1049" t="s">
        <v>309</v>
      </c>
      <c r="H24" s="1049"/>
      <c r="I24" s="1049"/>
      <c r="J24" s="1049" t="s">
        <v>310</v>
      </c>
      <c r="K24" s="1049"/>
      <c r="L24" s="1042"/>
      <c r="M24" s="1042"/>
      <c r="N24" s="1042"/>
      <c r="O24" s="1049" t="s">
        <v>309</v>
      </c>
      <c r="P24" s="1049"/>
      <c r="Q24" s="1049"/>
      <c r="R24" s="1049" t="s">
        <v>311</v>
      </c>
      <c r="S24" s="1049"/>
      <c r="T24" s="1028" t="s">
        <v>593</v>
      </c>
      <c r="U24" s="1028"/>
      <c r="V24" s="1028"/>
      <c r="W24" s="1028" t="s">
        <v>594</v>
      </c>
      <c r="X24" s="1028"/>
      <c r="Y24" s="1028"/>
      <c r="Z24" s="1028"/>
      <c r="AA24" s="1028"/>
      <c r="AB24" s="1028" t="s">
        <v>593</v>
      </c>
      <c r="AC24" s="1028"/>
      <c r="AD24" s="1028" t="s">
        <v>594</v>
      </c>
      <c r="AE24" s="1028"/>
      <c r="AF24" s="1028" t="s">
        <v>593</v>
      </c>
      <c r="AG24" s="1028"/>
      <c r="AH24" s="1028" t="s">
        <v>594</v>
      </c>
      <c r="AI24" s="1028"/>
      <c r="AJ24" s="1028" t="s">
        <v>593</v>
      </c>
      <c r="AK24" s="1028"/>
      <c r="AL24" s="1028" t="s">
        <v>594</v>
      </c>
      <c r="AM24" s="1028"/>
      <c r="AN24" s="1028"/>
      <c r="AO24" s="1028" t="s">
        <v>593</v>
      </c>
      <c r="AP24" s="1028"/>
      <c r="AQ24" s="1044" t="s">
        <v>594</v>
      </c>
      <c r="AR24" s="1045"/>
      <c r="AS24" s="257"/>
    </row>
    <row r="25" spans="1:46" s="108" customFormat="1" ht="17.100000000000001" customHeight="1">
      <c r="A25" s="152" t="s">
        <v>621</v>
      </c>
      <c r="B25" s="1157">
        <v>110894</v>
      </c>
      <c r="C25" s="1155"/>
      <c r="D25" s="1155">
        <v>110840</v>
      </c>
      <c r="E25" s="1155"/>
      <c r="F25" s="1155"/>
      <c r="G25" s="1154">
        <v>1169</v>
      </c>
      <c r="H25" s="1154"/>
      <c r="I25" s="1154"/>
      <c r="J25" s="1155">
        <v>1691</v>
      </c>
      <c r="K25" s="1155"/>
      <c r="L25" s="1156">
        <v>15.25</v>
      </c>
      <c r="M25" s="1156"/>
      <c r="N25" s="1156"/>
      <c r="O25" s="1154">
        <v>1044</v>
      </c>
      <c r="P25" s="1154"/>
      <c r="Q25" s="1154"/>
      <c r="R25" s="387">
        <v>1542</v>
      </c>
      <c r="S25" s="387"/>
      <c r="T25" s="1046">
        <v>1024</v>
      </c>
      <c r="U25" s="1046"/>
      <c r="V25" s="1046"/>
      <c r="W25" s="1046">
        <v>1497</v>
      </c>
      <c r="X25" s="1046"/>
      <c r="Y25" s="1046"/>
      <c r="Z25" s="1046"/>
      <c r="AA25" s="1046"/>
      <c r="AB25" s="1046">
        <v>83</v>
      </c>
      <c r="AC25" s="1046"/>
      <c r="AD25" s="1046">
        <v>143</v>
      </c>
      <c r="AE25" s="1046"/>
      <c r="AF25" s="1046">
        <v>218</v>
      </c>
      <c r="AG25" s="1046"/>
      <c r="AH25" s="1031">
        <v>218</v>
      </c>
      <c r="AI25" s="1031"/>
      <c r="AJ25" s="1031">
        <v>767</v>
      </c>
      <c r="AK25" s="1031"/>
      <c r="AL25" s="1046">
        <v>888</v>
      </c>
      <c r="AM25" s="1046"/>
      <c r="AN25" s="1046"/>
      <c r="AO25" s="1031">
        <v>47</v>
      </c>
      <c r="AP25" s="1031"/>
      <c r="AQ25" s="1046">
        <v>57</v>
      </c>
      <c r="AR25" s="1061"/>
      <c r="AS25" s="113"/>
    </row>
    <row r="26" spans="1:46" ht="17.100000000000001" customHeight="1">
      <c r="A26" s="114">
        <v>22</v>
      </c>
      <c r="B26" s="1170">
        <v>111463</v>
      </c>
      <c r="C26" s="1143"/>
      <c r="D26" s="1143">
        <v>111575</v>
      </c>
      <c r="E26" s="1143"/>
      <c r="F26" s="1143"/>
      <c r="G26" s="1144">
        <v>1286</v>
      </c>
      <c r="H26" s="1144"/>
      <c r="I26" s="1144"/>
      <c r="J26" s="1143">
        <v>1875</v>
      </c>
      <c r="K26" s="1143"/>
      <c r="L26" s="1142">
        <v>16.8</v>
      </c>
      <c r="M26" s="1142"/>
      <c r="N26" s="1142"/>
      <c r="O26" s="1144">
        <v>1208</v>
      </c>
      <c r="P26" s="1144"/>
      <c r="Q26" s="1144"/>
      <c r="R26" s="387">
        <v>1773</v>
      </c>
      <c r="S26" s="387"/>
      <c r="T26" s="1029">
        <v>1099</v>
      </c>
      <c r="U26" s="1029"/>
      <c r="V26" s="1029"/>
      <c r="W26" s="1029">
        <v>1629</v>
      </c>
      <c r="X26" s="1029"/>
      <c r="Y26" s="1029"/>
      <c r="Z26" s="1029"/>
      <c r="AA26" s="1029"/>
      <c r="AB26" s="1029">
        <v>97</v>
      </c>
      <c r="AC26" s="1029"/>
      <c r="AD26" s="1029">
        <v>165</v>
      </c>
      <c r="AE26" s="1029"/>
      <c r="AF26" s="1029">
        <v>217</v>
      </c>
      <c r="AG26" s="1029"/>
      <c r="AH26" s="1009">
        <v>217</v>
      </c>
      <c r="AI26" s="1009"/>
      <c r="AJ26" s="1009">
        <v>1008</v>
      </c>
      <c r="AK26" s="1009"/>
      <c r="AL26" s="1029">
        <v>1335</v>
      </c>
      <c r="AM26" s="1029"/>
      <c r="AN26" s="1029"/>
      <c r="AO26" s="1009">
        <v>67</v>
      </c>
      <c r="AP26" s="1009"/>
      <c r="AQ26" s="1029">
        <v>78</v>
      </c>
      <c r="AR26" s="1030"/>
      <c r="AS26" s="113"/>
    </row>
    <row r="27" spans="1:46" ht="17.100000000000001" customHeight="1">
      <c r="A27" s="114">
        <v>23</v>
      </c>
      <c r="B27" s="1168">
        <v>112474</v>
      </c>
      <c r="C27" s="1141"/>
      <c r="D27" s="1141">
        <v>112474</v>
      </c>
      <c r="E27" s="1141"/>
      <c r="F27" s="1141"/>
      <c r="G27" s="1144">
        <v>1397</v>
      </c>
      <c r="H27" s="1144"/>
      <c r="I27" s="1144"/>
      <c r="J27" s="1141">
        <v>2039</v>
      </c>
      <c r="K27" s="1141"/>
      <c r="L27" s="1142">
        <v>18.13</v>
      </c>
      <c r="M27" s="1142"/>
      <c r="N27" s="1142"/>
      <c r="O27" s="1144">
        <v>1302</v>
      </c>
      <c r="P27" s="1144"/>
      <c r="Q27" s="1144"/>
      <c r="R27" s="387">
        <v>1856</v>
      </c>
      <c r="S27" s="387"/>
      <c r="T27" s="1029">
        <v>1191</v>
      </c>
      <c r="U27" s="1029"/>
      <c r="V27" s="1029"/>
      <c r="W27" s="1029">
        <v>1774</v>
      </c>
      <c r="X27" s="1029"/>
      <c r="Y27" s="1029"/>
      <c r="Z27" s="1029"/>
      <c r="AA27" s="1029"/>
      <c r="AB27" s="1029">
        <v>100</v>
      </c>
      <c r="AC27" s="1029"/>
      <c r="AD27" s="1029">
        <v>174</v>
      </c>
      <c r="AE27" s="1029"/>
      <c r="AF27" s="1029">
        <v>254</v>
      </c>
      <c r="AG27" s="1029"/>
      <c r="AH27" s="1009">
        <v>257</v>
      </c>
      <c r="AI27" s="1009"/>
      <c r="AJ27" s="1009">
        <v>1166</v>
      </c>
      <c r="AK27" s="1009"/>
      <c r="AL27" s="1029">
        <v>1552</v>
      </c>
      <c r="AM27" s="1029"/>
      <c r="AN27" s="1029"/>
      <c r="AO27" s="1009">
        <v>68</v>
      </c>
      <c r="AP27" s="1009"/>
      <c r="AQ27" s="1029">
        <v>85</v>
      </c>
      <c r="AR27" s="1195"/>
      <c r="AS27" s="113"/>
    </row>
    <row r="28" spans="1:46" ht="17.100000000000001" customHeight="1">
      <c r="A28" s="114">
        <v>24</v>
      </c>
      <c r="B28" s="1168">
        <v>113752</v>
      </c>
      <c r="C28" s="1168"/>
      <c r="D28" s="1141">
        <v>113752</v>
      </c>
      <c r="E28" s="1141"/>
      <c r="F28" s="1141"/>
      <c r="G28" s="1144">
        <v>1542</v>
      </c>
      <c r="H28" s="1144"/>
      <c r="I28" s="1144"/>
      <c r="J28" s="1141">
        <v>2209</v>
      </c>
      <c r="K28" s="1141"/>
      <c r="L28" s="1142">
        <v>19.420000000000002</v>
      </c>
      <c r="M28" s="1142"/>
      <c r="N28" s="1142"/>
      <c r="O28" s="1144">
        <v>1433</v>
      </c>
      <c r="P28" s="1144"/>
      <c r="Q28" s="1144"/>
      <c r="R28" s="400">
        <v>2017</v>
      </c>
      <c r="S28" s="400"/>
      <c r="T28" s="1008">
        <v>1330</v>
      </c>
      <c r="U28" s="1008"/>
      <c r="V28" s="1008"/>
      <c r="W28" s="1008">
        <v>1927</v>
      </c>
      <c r="X28" s="1008"/>
      <c r="Y28" s="1008"/>
      <c r="Z28" s="1008"/>
      <c r="AA28" s="1008"/>
      <c r="AB28" s="1008">
        <v>140</v>
      </c>
      <c r="AC28" s="1008"/>
      <c r="AD28" s="1008">
        <v>185</v>
      </c>
      <c r="AE28" s="1008"/>
      <c r="AF28" s="1008">
        <v>289</v>
      </c>
      <c r="AG28" s="1008"/>
      <c r="AH28" s="1008">
        <v>296</v>
      </c>
      <c r="AI28" s="1008"/>
      <c r="AJ28" s="1008">
        <v>1275</v>
      </c>
      <c r="AK28" s="1008"/>
      <c r="AL28" s="1008">
        <v>1713</v>
      </c>
      <c r="AM28" s="1008"/>
      <c r="AN28" s="1008"/>
      <c r="AO28" s="1008">
        <v>68</v>
      </c>
      <c r="AP28" s="1008"/>
      <c r="AQ28" s="1015">
        <v>80</v>
      </c>
      <c r="AR28" s="1196"/>
      <c r="AS28" s="113"/>
    </row>
    <row r="29" spans="1:46" ht="17.100000000000001" customHeight="1" thickBot="1">
      <c r="A29" s="325">
        <v>25</v>
      </c>
      <c r="B29" s="1169">
        <v>113893</v>
      </c>
      <c r="C29" s="1169"/>
      <c r="D29" s="1135">
        <v>113893</v>
      </c>
      <c r="E29" s="1135"/>
      <c r="F29" s="1135"/>
      <c r="G29" s="832">
        <v>1627</v>
      </c>
      <c r="H29" s="832"/>
      <c r="I29" s="832"/>
      <c r="J29" s="1135">
        <v>2282</v>
      </c>
      <c r="K29" s="1135"/>
      <c r="L29" s="1136">
        <v>20.04</v>
      </c>
      <c r="M29" s="1136"/>
      <c r="N29" s="1136"/>
      <c r="O29" s="832">
        <v>1519</v>
      </c>
      <c r="P29" s="832"/>
      <c r="Q29" s="832"/>
      <c r="R29" s="394">
        <v>2072</v>
      </c>
      <c r="S29" s="263"/>
      <c r="T29" s="1194">
        <v>1416</v>
      </c>
      <c r="U29" s="1194"/>
      <c r="V29" s="1194"/>
      <c r="W29" s="1194">
        <v>2012</v>
      </c>
      <c r="X29" s="1194"/>
      <c r="Y29" s="1194"/>
      <c r="Z29" s="1194"/>
      <c r="AA29" s="1194"/>
      <c r="AB29" s="1194">
        <v>113</v>
      </c>
      <c r="AC29" s="1194"/>
      <c r="AD29" s="1194">
        <v>182</v>
      </c>
      <c r="AE29" s="1194"/>
      <c r="AF29" s="1194">
        <v>324</v>
      </c>
      <c r="AG29" s="1194"/>
      <c r="AH29" s="1194">
        <v>328</v>
      </c>
      <c r="AI29" s="1194"/>
      <c r="AJ29" s="1194">
        <v>1308</v>
      </c>
      <c r="AK29" s="1194"/>
      <c r="AL29" s="1194">
        <v>1679</v>
      </c>
      <c r="AM29" s="1194"/>
      <c r="AN29" s="1194"/>
      <c r="AO29" s="1197">
        <v>60</v>
      </c>
      <c r="AP29" s="1197"/>
      <c r="AQ29" s="1192">
        <v>69</v>
      </c>
      <c r="AR29" s="1193"/>
      <c r="AS29" s="402"/>
    </row>
    <row r="30" spans="1:46" ht="15" customHeight="1">
      <c r="A30" s="105" t="s">
        <v>312</v>
      </c>
      <c r="B30" s="115"/>
      <c r="C30" s="115"/>
      <c r="D30" s="115"/>
      <c r="E30" s="115"/>
      <c r="F30" s="115"/>
      <c r="G30" s="115"/>
      <c r="H30" s="116"/>
      <c r="I30" s="116"/>
      <c r="J30" s="116"/>
      <c r="K30" s="115"/>
      <c r="L30" s="115"/>
      <c r="M30" s="115"/>
      <c r="N30" s="115"/>
      <c r="O30" s="115"/>
      <c r="P30" s="115"/>
      <c r="Q30" s="115"/>
      <c r="R30" s="115"/>
      <c r="S30" s="110"/>
      <c r="T30" s="110"/>
      <c r="U30" s="257"/>
      <c r="V30" s="257"/>
      <c r="AA30" s="105"/>
      <c r="AB30" s="105"/>
      <c r="AC30" s="107"/>
      <c r="AD30" s="105"/>
      <c r="AE30" s="105"/>
      <c r="AF30" s="105"/>
      <c r="AG30" s="105"/>
      <c r="AH30" s="105"/>
      <c r="AJ30" s="105"/>
      <c r="AK30" s="105"/>
      <c r="AN30" s="1067" t="s">
        <v>298</v>
      </c>
      <c r="AO30" s="1067"/>
      <c r="AP30" s="1067"/>
      <c r="AQ30" s="1067"/>
      <c r="AR30" s="1067"/>
      <c r="AS30" s="110"/>
    </row>
    <row r="31" spans="1:46" ht="9.75" customHeight="1">
      <c r="A31" s="1184" t="s">
        <v>313</v>
      </c>
      <c r="B31" s="1184"/>
      <c r="C31" s="1184"/>
      <c r="D31" s="1184"/>
      <c r="E31" s="105"/>
      <c r="F31" s="105"/>
      <c r="G31" s="105"/>
      <c r="H31" s="105"/>
      <c r="I31" s="105"/>
      <c r="J31" s="105"/>
      <c r="K31" s="105"/>
      <c r="L31" s="105"/>
      <c r="M31" s="105"/>
      <c r="N31" s="105"/>
      <c r="O31" s="105"/>
      <c r="P31" s="105"/>
      <c r="Q31" s="105"/>
      <c r="R31" s="105"/>
      <c r="S31" s="110"/>
      <c r="T31" s="110"/>
      <c r="U31" s="105"/>
      <c r="V31" s="105"/>
      <c r="W31" s="105"/>
      <c r="X31" s="105"/>
      <c r="Y31" s="105"/>
      <c r="Z31" s="105"/>
      <c r="AC31" s="105"/>
      <c r="AD31" s="105"/>
      <c r="AE31" s="105"/>
      <c r="AF31" s="105"/>
      <c r="AG31" s="105"/>
      <c r="AH31" s="105"/>
      <c r="AI31" s="105"/>
      <c r="AJ31" s="105"/>
      <c r="AK31" s="105"/>
      <c r="AL31" s="105"/>
      <c r="AM31" s="105"/>
      <c r="AN31" s="105"/>
      <c r="AO31" s="105"/>
      <c r="AP31" s="105"/>
      <c r="AQ31" s="105"/>
      <c r="AR31" s="105"/>
      <c r="AS31" s="105"/>
      <c r="AT31" s="105"/>
    </row>
    <row r="32" spans="1:46" ht="9.75" customHeight="1">
      <c r="A32" s="1184"/>
      <c r="B32" s="1184"/>
      <c r="C32" s="1184"/>
      <c r="D32" s="1184"/>
      <c r="E32" s="105"/>
      <c r="F32" s="105"/>
      <c r="G32" s="105"/>
      <c r="H32" s="105"/>
      <c r="I32" s="105"/>
      <c r="J32" s="105"/>
      <c r="K32" s="105"/>
      <c r="L32" s="105"/>
      <c r="M32" s="105"/>
      <c r="N32" s="105"/>
      <c r="O32" s="105"/>
      <c r="P32" s="105"/>
      <c r="Q32" s="105"/>
      <c r="R32" s="105"/>
      <c r="S32" s="110"/>
      <c r="T32" s="110"/>
      <c r="U32" s="105"/>
      <c r="V32" s="105"/>
      <c r="W32" s="105"/>
      <c r="X32" s="105"/>
      <c r="Y32" s="105"/>
      <c r="Z32" s="105"/>
      <c r="AC32" s="105"/>
      <c r="AD32" s="105"/>
      <c r="AE32" s="105"/>
      <c r="AF32" s="105"/>
      <c r="AG32" s="105"/>
      <c r="AH32" s="105"/>
      <c r="AI32" s="105"/>
      <c r="AJ32" s="105"/>
      <c r="AK32" s="105"/>
      <c r="AL32" s="105"/>
      <c r="AM32" s="105"/>
      <c r="AN32" s="105"/>
      <c r="AO32" s="105"/>
      <c r="AP32" s="105"/>
      <c r="AQ32" s="105"/>
      <c r="AR32" s="105"/>
      <c r="AS32" s="105"/>
      <c r="AT32" s="105"/>
    </row>
    <row r="33" spans="1:46" ht="15" customHeight="1" thickBot="1">
      <c r="A33" s="105" t="s">
        <v>595</v>
      </c>
      <c r="B33" s="105"/>
      <c r="C33" s="105"/>
      <c r="D33" s="105"/>
      <c r="E33" s="105"/>
      <c r="F33" s="105"/>
      <c r="G33" s="105"/>
      <c r="H33" s="105"/>
      <c r="I33" s="105"/>
      <c r="J33" s="105"/>
      <c r="K33" s="105"/>
      <c r="L33" s="105"/>
      <c r="M33" s="105"/>
      <c r="N33" s="105"/>
      <c r="O33" s="105"/>
      <c r="P33" s="105"/>
      <c r="R33" s="257"/>
      <c r="S33" s="110"/>
      <c r="T33" s="110"/>
      <c r="U33" s="257"/>
      <c r="V33" s="257"/>
      <c r="W33" s="257"/>
      <c r="X33" s="257"/>
      <c r="Y33" s="257"/>
      <c r="Z33" s="257"/>
      <c r="AA33" s="257"/>
      <c r="AB33" s="257"/>
      <c r="AC33" s="257"/>
      <c r="AD33" s="257"/>
      <c r="AE33" s="257"/>
      <c r="AF33" s="257"/>
      <c r="AG33" s="257"/>
      <c r="AH33" s="257"/>
      <c r="AI33" s="257"/>
      <c r="AJ33" s="257"/>
      <c r="AK33" s="257"/>
      <c r="AL33" s="257"/>
      <c r="AM33" s="257"/>
      <c r="AN33" s="110"/>
      <c r="AO33" s="381"/>
      <c r="AP33" s="257"/>
      <c r="AQ33" s="257"/>
      <c r="AR33" s="381" t="s">
        <v>245</v>
      </c>
      <c r="AS33" s="105"/>
      <c r="AT33" s="105"/>
    </row>
    <row r="34" spans="1:46" ht="20.100000000000001" customHeight="1" thickBot="1">
      <c r="A34" s="1185" t="s">
        <v>314</v>
      </c>
      <c r="B34" s="1186"/>
      <c r="C34" s="1012" t="s">
        <v>315</v>
      </c>
      <c r="D34" s="1012"/>
      <c r="E34" s="1188" t="s">
        <v>316</v>
      </c>
      <c r="F34" s="1188"/>
      <c r="G34" s="1188"/>
      <c r="H34" s="1188"/>
      <c r="I34" s="1013" t="s">
        <v>317</v>
      </c>
      <c r="J34" s="1013"/>
      <c r="K34" s="1013"/>
      <c r="L34" s="1013" t="s">
        <v>318</v>
      </c>
      <c r="M34" s="1013"/>
      <c r="N34" s="1013"/>
      <c r="O34" s="1013"/>
      <c r="P34" s="1013"/>
      <c r="Q34" s="1013" t="s">
        <v>319</v>
      </c>
      <c r="R34" s="1013"/>
      <c r="S34" s="1013"/>
      <c r="T34" s="1069" t="s">
        <v>320</v>
      </c>
      <c r="U34" s="1069"/>
      <c r="V34" s="1069"/>
      <c r="W34" s="1069"/>
      <c r="X34" s="1013" t="s">
        <v>519</v>
      </c>
      <c r="Y34" s="1013"/>
      <c r="Z34" s="1013"/>
      <c r="AA34" s="1013"/>
      <c r="AB34" s="1013"/>
      <c r="AC34" s="1013"/>
      <c r="AD34" s="1013" t="s">
        <v>520</v>
      </c>
      <c r="AE34" s="1013"/>
      <c r="AF34" s="1013"/>
      <c r="AG34" s="1013"/>
      <c r="AH34" s="1012" t="s">
        <v>321</v>
      </c>
      <c r="AI34" s="1012"/>
      <c r="AJ34" s="1012"/>
      <c r="AK34" s="1013" t="s">
        <v>322</v>
      </c>
      <c r="AL34" s="1013"/>
      <c r="AM34" s="1013"/>
      <c r="AN34" s="1013"/>
      <c r="AO34" s="1006" t="s">
        <v>323</v>
      </c>
      <c r="AP34" s="1006"/>
      <c r="AQ34" s="1006"/>
      <c r="AR34" s="1007"/>
    </row>
    <row r="35" spans="1:46" ht="20.100000000000001" customHeight="1">
      <c r="A35" s="1187"/>
      <c r="B35" s="1116"/>
      <c r="C35" s="383" t="s">
        <v>324</v>
      </c>
      <c r="D35" s="383" t="s">
        <v>325</v>
      </c>
      <c r="E35" s="1049" t="s">
        <v>324</v>
      </c>
      <c r="F35" s="1049"/>
      <c r="G35" s="1178" t="s">
        <v>325</v>
      </c>
      <c r="H35" s="1178"/>
      <c r="I35" s="1049" t="s">
        <v>324</v>
      </c>
      <c r="J35" s="1049"/>
      <c r="K35" s="379" t="s">
        <v>325</v>
      </c>
      <c r="L35" s="1049" t="s">
        <v>324</v>
      </c>
      <c r="M35" s="1049"/>
      <c r="N35" s="1178" t="s">
        <v>325</v>
      </c>
      <c r="O35" s="1178"/>
      <c r="P35" s="1178"/>
      <c r="Q35" s="382" t="s">
        <v>326</v>
      </c>
      <c r="R35" s="1049" t="s">
        <v>325</v>
      </c>
      <c r="S35" s="1049"/>
      <c r="T35" s="1070" t="s">
        <v>596</v>
      </c>
      <c r="U35" s="1071"/>
      <c r="V35" s="1010" t="s">
        <v>325</v>
      </c>
      <c r="W35" s="1011"/>
      <c r="X35" s="1005" t="s">
        <v>596</v>
      </c>
      <c r="Y35" s="1005"/>
      <c r="Z35" s="1005"/>
      <c r="AA35" s="1005"/>
      <c r="AB35" s="1082" t="s">
        <v>325</v>
      </c>
      <c r="AC35" s="1120"/>
      <c r="AD35" s="1005" t="s">
        <v>596</v>
      </c>
      <c r="AE35" s="1005"/>
      <c r="AF35" s="1082" t="s">
        <v>325</v>
      </c>
      <c r="AG35" s="1120"/>
      <c r="AH35" s="378" t="s">
        <v>596</v>
      </c>
      <c r="AI35" s="1010" t="s">
        <v>325</v>
      </c>
      <c r="AJ35" s="1011"/>
      <c r="AK35" s="1005" t="s">
        <v>596</v>
      </c>
      <c r="AL35" s="1005"/>
      <c r="AM35" s="1005" t="s">
        <v>325</v>
      </c>
      <c r="AN35" s="1005"/>
      <c r="AO35" s="1005" t="s">
        <v>596</v>
      </c>
      <c r="AP35" s="1005"/>
      <c r="AQ35" s="1010" t="s">
        <v>325</v>
      </c>
      <c r="AR35" s="1014"/>
    </row>
    <row r="36" spans="1:46" ht="17.100000000000001" customHeight="1">
      <c r="A36" s="1121" t="s">
        <v>661</v>
      </c>
      <c r="B36" s="1122"/>
      <c r="C36" s="264">
        <f>+E36+I36+L36+Q36+T36+X36+AD36+AH36+AK36+AO36</f>
        <v>119</v>
      </c>
      <c r="D36" s="388">
        <f>+G36+K36+N36+R36+V36+AB36+AF36+AI36+AM36+AQ36</f>
        <v>30008</v>
      </c>
      <c r="E36" s="1123">
        <v>0</v>
      </c>
      <c r="F36" s="1123"/>
      <c r="G36" s="1021">
        <v>0</v>
      </c>
      <c r="H36" s="1021"/>
      <c r="I36" s="1021">
        <v>0</v>
      </c>
      <c r="J36" s="1021"/>
      <c r="K36" s="380">
        <v>0</v>
      </c>
      <c r="L36" s="1124">
        <v>2</v>
      </c>
      <c r="M36" s="1124"/>
      <c r="N36" s="1124">
        <v>1767</v>
      </c>
      <c r="O36" s="1124"/>
      <c r="P36" s="1124"/>
      <c r="Q36" s="384">
        <v>5</v>
      </c>
      <c r="R36" s="265">
        <v>1178</v>
      </c>
      <c r="S36" s="265"/>
      <c r="T36" s="1021">
        <v>2</v>
      </c>
      <c r="U36" s="1021"/>
      <c r="V36" s="1137">
        <v>2100</v>
      </c>
      <c r="W36" s="1137"/>
      <c r="X36" s="1021">
        <v>21</v>
      </c>
      <c r="Y36" s="1021"/>
      <c r="Z36" s="1021"/>
      <c r="AA36" s="1021"/>
      <c r="AB36" s="1021">
        <v>11847</v>
      </c>
      <c r="AC36" s="1021"/>
      <c r="AD36" s="1021">
        <v>18</v>
      </c>
      <c r="AE36" s="1021"/>
      <c r="AF36" s="1021">
        <v>7117</v>
      </c>
      <c r="AG36" s="1021"/>
      <c r="AH36" s="380">
        <v>1</v>
      </c>
      <c r="AI36" s="1021">
        <v>430</v>
      </c>
      <c r="AJ36" s="1021"/>
      <c r="AK36" s="1021">
        <v>47</v>
      </c>
      <c r="AL36" s="1021"/>
      <c r="AM36" s="1021">
        <v>3389</v>
      </c>
      <c r="AN36" s="1021"/>
      <c r="AO36" s="1133">
        <v>23</v>
      </c>
      <c r="AP36" s="1133"/>
      <c r="AQ36" s="1024">
        <v>2180</v>
      </c>
      <c r="AR36" s="1025"/>
    </row>
    <row r="37" spans="1:46" ht="17.100000000000001" customHeight="1">
      <c r="A37" s="1121">
        <v>22</v>
      </c>
      <c r="B37" s="1122"/>
      <c r="C37" s="264">
        <f>+E37+I37+L37+Q37+T37+X37+AD37+AH37+AK37+AO37</f>
        <v>200</v>
      </c>
      <c r="D37" s="388">
        <f>+G37+K37+N37+R37+V37+AB37+AF37+AI37+AM37+AQ37</f>
        <v>55779</v>
      </c>
      <c r="E37" s="1123">
        <v>0</v>
      </c>
      <c r="F37" s="1123"/>
      <c r="G37" s="1021">
        <v>0</v>
      </c>
      <c r="H37" s="1021"/>
      <c r="I37" s="1021">
        <v>0</v>
      </c>
      <c r="J37" s="1021"/>
      <c r="K37" s="380">
        <v>0</v>
      </c>
      <c r="L37" s="1021">
        <v>3</v>
      </c>
      <c r="M37" s="1021"/>
      <c r="N37" s="1021">
        <v>380</v>
      </c>
      <c r="O37" s="1021"/>
      <c r="P37" s="1021"/>
      <c r="Q37" s="384">
        <v>11</v>
      </c>
      <c r="R37" s="1124">
        <v>6581</v>
      </c>
      <c r="S37" s="1124"/>
      <c r="T37" s="1021">
        <v>0</v>
      </c>
      <c r="U37" s="1021"/>
      <c r="V37" s="1072">
        <v>0</v>
      </c>
      <c r="W37" s="1072"/>
      <c r="X37" s="1021">
        <v>38</v>
      </c>
      <c r="Y37" s="1021"/>
      <c r="Z37" s="1021"/>
      <c r="AA37" s="1021"/>
      <c r="AB37" s="1021">
        <v>23341</v>
      </c>
      <c r="AC37" s="1021"/>
      <c r="AD37" s="1021">
        <v>83</v>
      </c>
      <c r="AE37" s="1021"/>
      <c r="AF37" s="1021">
        <v>20570</v>
      </c>
      <c r="AG37" s="1021"/>
      <c r="AH37" s="380">
        <v>0</v>
      </c>
      <c r="AI37" s="1021">
        <v>0</v>
      </c>
      <c r="AJ37" s="1021"/>
      <c r="AK37" s="1021">
        <v>58</v>
      </c>
      <c r="AL37" s="1021"/>
      <c r="AM37" s="1021">
        <v>4331</v>
      </c>
      <c r="AN37" s="1021"/>
      <c r="AO37" s="1021">
        <v>7</v>
      </c>
      <c r="AP37" s="1021"/>
      <c r="AQ37" s="1022">
        <v>576</v>
      </c>
      <c r="AR37" s="1023"/>
    </row>
    <row r="38" spans="1:46" s="110" customFormat="1" ht="17.100000000000001" customHeight="1">
      <c r="A38" s="1190">
        <v>23</v>
      </c>
      <c r="B38" s="1191"/>
      <c r="C38" s="386">
        <f>+E38+I38+L38+Q38+T38+X38+AD38+AH38+AK38+AO38</f>
        <v>113</v>
      </c>
      <c r="D38" s="388">
        <f>+G38+K38+N38+R38+V38+AB38+AF38+AI38+AM38+AQ38</f>
        <v>38042</v>
      </c>
      <c r="E38" s="1123">
        <v>0</v>
      </c>
      <c r="F38" s="1123"/>
      <c r="G38" s="1021">
        <v>0</v>
      </c>
      <c r="H38" s="1021"/>
      <c r="I38" s="1021">
        <v>0</v>
      </c>
      <c r="J38" s="1021"/>
      <c r="K38" s="380">
        <v>0</v>
      </c>
      <c r="L38" s="1021">
        <v>0</v>
      </c>
      <c r="M38" s="1021"/>
      <c r="N38" s="1021">
        <v>0</v>
      </c>
      <c r="O38" s="1021"/>
      <c r="P38" s="1021"/>
      <c r="Q38" s="384">
        <v>8</v>
      </c>
      <c r="R38" s="1124">
        <v>7332</v>
      </c>
      <c r="S38" s="1124"/>
      <c r="T38" s="1021">
        <v>0</v>
      </c>
      <c r="U38" s="1021"/>
      <c r="V38" s="1072">
        <v>0</v>
      </c>
      <c r="W38" s="1072"/>
      <c r="X38" s="1021">
        <v>7</v>
      </c>
      <c r="Y38" s="1021"/>
      <c r="Z38" s="1021"/>
      <c r="AA38" s="1021"/>
      <c r="AB38" s="1021">
        <v>7443</v>
      </c>
      <c r="AC38" s="1021"/>
      <c r="AD38" s="1021">
        <v>47</v>
      </c>
      <c r="AE38" s="1021"/>
      <c r="AF38" s="1021">
        <v>19668</v>
      </c>
      <c r="AG38" s="1021"/>
      <c r="AH38" s="380">
        <v>0</v>
      </c>
      <c r="AI38" s="1021">
        <v>0</v>
      </c>
      <c r="AJ38" s="1021"/>
      <c r="AK38" s="1021">
        <v>45</v>
      </c>
      <c r="AL38" s="1021"/>
      <c r="AM38" s="1021">
        <v>3129</v>
      </c>
      <c r="AN38" s="1021"/>
      <c r="AO38" s="1021">
        <v>6</v>
      </c>
      <c r="AP38" s="1021"/>
      <c r="AQ38" s="1022">
        <v>470</v>
      </c>
      <c r="AR38" s="1023"/>
    </row>
    <row r="39" spans="1:46" s="110" customFormat="1" ht="17.100000000000001" customHeight="1">
      <c r="A39" s="1087" t="s">
        <v>550</v>
      </c>
      <c r="B39" s="1088"/>
      <c r="C39" s="1125" t="s">
        <v>556</v>
      </c>
      <c r="D39" s="1125"/>
      <c r="E39" s="1125"/>
      <c r="F39" s="1125"/>
      <c r="G39" s="1019" t="s">
        <v>551</v>
      </c>
      <c r="H39" s="1019"/>
      <c r="I39" s="1019"/>
      <c r="J39" s="1019"/>
      <c r="K39" s="1019"/>
      <c r="L39" s="1019"/>
      <c r="M39" s="1090" t="s">
        <v>558</v>
      </c>
      <c r="N39" s="1091"/>
      <c r="O39" s="1091"/>
      <c r="P39" s="1091"/>
      <c r="Q39" s="1091"/>
      <c r="R39" s="1091"/>
      <c r="S39" s="1091"/>
      <c r="T39" s="1019" t="s">
        <v>552</v>
      </c>
      <c r="U39" s="1019"/>
      <c r="V39" s="1019"/>
      <c r="W39" s="1019"/>
      <c r="X39" s="1019"/>
      <c r="Y39" s="1019"/>
      <c r="Z39" s="1019"/>
      <c r="AA39" s="1019"/>
      <c r="AB39" s="1019"/>
      <c r="AC39" s="1019" t="s">
        <v>553</v>
      </c>
      <c r="AD39" s="1019"/>
      <c r="AE39" s="1019"/>
      <c r="AF39" s="1019"/>
      <c r="AG39" s="1019"/>
      <c r="AH39" s="1019" t="s">
        <v>559</v>
      </c>
      <c r="AI39" s="1019"/>
      <c r="AJ39" s="1019"/>
      <c r="AK39" s="1019"/>
      <c r="AL39" s="1019"/>
      <c r="AM39" s="1019" t="s">
        <v>554</v>
      </c>
      <c r="AN39" s="1019"/>
      <c r="AO39" s="1019"/>
      <c r="AP39" s="1019"/>
      <c r="AQ39" s="1019"/>
      <c r="AR39" s="1020"/>
    </row>
    <row r="40" spans="1:46" s="110" customFormat="1" ht="17.100000000000001" customHeight="1">
      <c r="A40" s="1087"/>
      <c r="B40" s="1088"/>
      <c r="C40" s="385" t="s">
        <v>557</v>
      </c>
      <c r="D40" s="1126" t="s">
        <v>598</v>
      </c>
      <c r="E40" s="1126"/>
      <c r="F40" s="1126"/>
      <c r="G40" s="1019" t="s">
        <v>557</v>
      </c>
      <c r="H40" s="1019"/>
      <c r="I40" s="1019" t="s">
        <v>555</v>
      </c>
      <c r="J40" s="1019"/>
      <c r="K40" s="1019"/>
      <c r="L40" s="1019"/>
      <c r="M40" s="1019" t="s">
        <v>557</v>
      </c>
      <c r="N40" s="1019"/>
      <c r="O40" s="1019"/>
      <c r="P40" s="1090" t="s">
        <v>555</v>
      </c>
      <c r="Q40" s="1091"/>
      <c r="R40" s="1091"/>
      <c r="S40" s="1091"/>
      <c r="T40" s="1019" t="s">
        <v>596</v>
      </c>
      <c r="U40" s="1019"/>
      <c r="V40" s="1019"/>
      <c r="W40" s="1132" t="s">
        <v>555</v>
      </c>
      <c r="X40" s="1132"/>
      <c r="Y40" s="1132"/>
      <c r="Z40" s="1132"/>
      <c r="AA40" s="1132"/>
      <c r="AB40" s="1132"/>
      <c r="AC40" s="1019" t="s">
        <v>557</v>
      </c>
      <c r="AD40" s="1019"/>
      <c r="AE40" s="1019" t="s">
        <v>555</v>
      </c>
      <c r="AF40" s="1019"/>
      <c r="AG40" s="1019"/>
      <c r="AH40" s="1019" t="s">
        <v>599</v>
      </c>
      <c r="AI40" s="1019"/>
      <c r="AJ40" s="1019" t="s">
        <v>555</v>
      </c>
      <c r="AK40" s="1019"/>
      <c r="AL40" s="1019"/>
      <c r="AM40" s="1019" t="s">
        <v>557</v>
      </c>
      <c r="AN40" s="1019"/>
      <c r="AO40" s="1019" t="s">
        <v>555</v>
      </c>
      <c r="AP40" s="1019"/>
      <c r="AQ40" s="1019"/>
      <c r="AR40" s="1020"/>
    </row>
    <row r="41" spans="1:46" s="110" customFormat="1" ht="17.100000000000001" customHeight="1">
      <c r="A41" s="1107" t="s">
        <v>565</v>
      </c>
      <c r="B41" s="1108"/>
      <c r="C41" s="305">
        <f>G41+M41+T41+AC41+AH41+AM41</f>
        <v>123</v>
      </c>
      <c r="D41" s="1109">
        <f>I41+P41+W41+AE41+AJ41+AO41</f>
        <v>40163</v>
      </c>
      <c r="E41" s="1109"/>
      <c r="F41" s="1109"/>
      <c r="G41" s="1001">
        <v>65</v>
      </c>
      <c r="H41" s="1003"/>
      <c r="I41" s="1001">
        <v>22828</v>
      </c>
      <c r="J41" s="1002"/>
      <c r="K41" s="1002"/>
      <c r="L41" s="1003"/>
      <c r="M41" s="1001">
        <v>9</v>
      </c>
      <c r="N41" s="1002"/>
      <c r="O41" s="1003"/>
      <c r="P41" s="1001">
        <v>9849</v>
      </c>
      <c r="Q41" s="1002"/>
      <c r="R41" s="1002"/>
      <c r="S41" s="1003"/>
      <c r="T41" s="1001">
        <v>40</v>
      </c>
      <c r="U41" s="1002"/>
      <c r="V41" s="1003"/>
      <c r="W41" s="1001">
        <v>2811</v>
      </c>
      <c r="X41" s="1002"/>
      <c r="Y41" s="1002"/>
      <c r="Z41" s="1002"/>
      <c r="AA41" s="1002"/>
      <c r="AB41" s="1003"/>
      <c r="AC41" s="1001">
        <v>5</v>
      </c>
      <c r="AD41" s="1003"/>
      <c r="AE41" s="1001">
        <v>4445</v>
      </c>
      <c r="AF41" s="1002"/>
      <c r="AG41" s="1003"/>
      <c r="AH41" s="1001">
        <v>0</v>
      </c>
      <c r="AI41" s="1003"/>
      <c r="AJ41" s="1001">
        <v>0</v>
      </c>
      <c r="AK41" s="1002"/>
      <c r="AL41" s="1003"/>
      <c r="AM41" s="1001">
        <v>4</v>
      </c>
      <c r="AN41" s="1003"/>
      <c r="AO41" s="1001">
        <v>230</v>
      </c>
      <c r="AP41" s="1002"/>
      <c r="AQ41" s="1002"/>
      <c r="AR41" s="1063"/>
    </row>
    <row r="42" spans="1:46" s="110" customFormat="1" ht="17.100000000000001" customHeight="1" thickBot="1">
      <c r="A42" s="1093">
        <v>25</v>
      </c>
      <c r="B42" s="1094"/>
      <c r="C42" s="326">
        <f>G42+M42+T42+AC42+AH42+AM42</f>
        <v>66</v>
      </c>
      <c r="D42" s="1127">
        <f>I42+P42+W42+AE42+AJ42+AO42</f>
        <v>22526</v>
      </c>
      <c r="E42" s="1127"/>
      <c r="F42" s="1127"/>
      <c r="G42" s="1095">
        <v>22</v>
      </c>
      <c r="H42" s="1095"/>
      <c r="I42" s="1089">
        <v>6387</v>
      </c>
      <c r="J42" s="1089"/>
      <c r="K42" s="1089"/>
      <c r="L42" s="1089"/>
      <c r="M42" s="1089">
        <v>8</v>
      </c>
      <c r="N42" s="1089"/>
      <c r="O42" s="1089"/>
      <c r="P42" s="1089">
        <v>3657</v>
      </c>
      <c r="Q42" s="1089"/>
      <c r="R42" s="1089"/>
      <c r="S42" s="1089"/>
      <c r="T42" s="1089">
        <v>29</v>
      </c>
      <c r="U42" s="1089"/>
      <c r="V42" s="1089"/>
      <c r="W42" s="1089">
        <v>1605</v>
      </c>
      <c r="X42" s="1089"/>
      <c r="Y42" s="1089"/>
      <c r="Z42" s="1089"/>
      <c r="AA42" s="1089"/>
      <c r="AB42" s="1089"/>
      <c r="AC42" s="1089">
        <v>7</v>
      </c>
      <c r="AD42" s="1089"/>
      <c r="AE42" s="1089">
        <v>10877</v>
      </c>
      <c r="AF42" s="1089"/>
      <c r="AG42" s="1089"/>
      <c r="AH42" s="1089">
        <v>0</v>
      </c>
      <c r="AI42" s="1089"/>
      <c r="AJ42" s="1089">
        <v>0</v>
      </c>
      <c r="AK42" s="1089"/>
      <c r="AL42" s="1089"/>
      <c r="AM42" s="1095">
        <v>0</v>
      </c>
      <c r="AN42" s="1095"/>
      <c r="AO42" s="1089">
        <v>0</v>
      </c>
      <c r="AP42" s="1089"/>
      <c r="AQ42" s="1089"/>
      <c r="AR42" s="1229"/>
    </row>
    <row r="43" spans="1:46" ht="15" customHeight="1">
      <c r="A43" s="105" t="s">
        <v>327</v>
      </c>
      <c r="B43" s="105"/>
      <c r="C43" s="105"/>
      <c r="D43" s="105"/>
      <c r="E43" s="105"/>
      <c r="F43" s="105"/>
      <c r="G43" s="105"/>
      <c r="H43" s="105"/>
      <c r="I43" s="105"/>
      <c r="J43" s="105"/>
      <c r="K43" s="105"/>
      <c r="L43" s="105"/>
      <c r="M43" s="105"/>
      <c r="N43" s="105"/>
      <c r="O43" s="105"/>
      <c r="P43" s="105"/>
      <c r="Q43" s="110"/>
      <c r="R43" s="257"/>
      <c r="S43" s="110"/>
      <c r="T43" s="110"/>
      <c r="U43" s="257"/>
      <c r="V43" s="257"/>
      <c r="W43" s="105"/>
      <c r="X43" s="105"/>
      <c r="Y43" s="105"/>
      <c r="Z43" s="105"/>
      <c r="AA43" s="105"/>
      <c r="AB43" s="105"/>
      <c r="AC43" s="105"/>
      <c r="AD43" s="105"/>
      <c r="AE43" s="105"/>
      <c r="AF43" s="105"/>
      <c r="AG43" s="105"/>
      <c r="AH43" s="105"/>
      <c r="AI43" s="105"/>
      <c r="AJ43" s="105"/>
      <c r="AK43" s="105"/>
      <c r="AL43" s="105"/>
      <c r="AM43" s="105"/>
      <c r="AO43" s="107"/>
      <c r="AP43" s="105"/>
      <c r="AQ43" s="105"/>
      <c r="AR43" s="107" t="s">
        <v>328</v>
      </c>
      <c r="AS43" s="105"/>
      <c r="AT43" s="105"/>
    </row>
    <row r="44" spans="1:46" ht="15" customHeight="1">
      <c r="A44" s="105" t="s">
        <v>600</v>
      </c>
      <c r="B44" s="105"/>
      <c r="C44" s="105"/>
      <c r="D44" s="105"/>
      <c r="E44" s="105"/>
      <c r="F44" s="105"/>
      <c r="G44" s="105"/>
      <c r="H44" s="105"/>
      <c r="I44" s="105"/>
      <c r="J44" s="105"/>
      <c r="K44" s="105"/>
      <c r="L44" s="105"/>
      <c r="M44" s="105"/>
      <c r="N44" s="105"/>
      <c r="O44" s="105"/>
      <c r="P44" s="105"/>
      <c r="Q44" s="105"/>
      <c r="R44" s="105"/>
      <c r="S44" s="110"/>
      <c r="T44" s="110"/>
      <c r="U44" s="105"/>
      <c r="V44" s="105"/>
      <c r="W44" s="105"/>
      <c r="X44" s="105"/>
      <c r="Y44" s="105"/>
      <c r="Z44" s="105"/>
      <c r="AC44" s="105"/>
      <c r="AD44" s="105"/>
      <c r="AE44" s="105"/>
      <c r="AF44" s="105"/>
      <c r="AG44" s="105"/>
      <c r="AH44" s="105"/>
      <c r="AI44" s="105"/>
      <c r="AJ44" s="105"/>
      <c r="AK44" s="105"/>
      <c r="AL44" s="105"/>
      <c r="AM44" s="105"/>
      <c r="AN44" s="105"/>
      <c r="AO44" s="105"/>
      <c r="AP44" s="105"/>
      <c r="AQ44" s="105"/>
      <c r="AR44" s="105"/>
      <c r="AS44" s="105"/>
      <c r="AT44" s="105"/>
    </row>
    <row r="45" spans="1:46" ht="9.75" customHeight="1">
      <c r="A45" s="105"/>
      <c r="B45" s="105"/>
      <c r="C45" s="105"/>
      <c r="D45" s="105"/>
      <c r="E45" s="105"/>
      <c r="F45" s="105"/>
      <c r="G45" s="105"/>
      <c r="H45" s="105"/>
      <c r="I45" s="105"/>
      <c r="J45" s="105"/>
      <c r="K45" s="105"/>
      <c r="L45" s="105"/>
      <c r="M45" s="105"/>
      <c r="N45" s="105"/>
      <c r="O45" s="105"/>
      <c r="P45" s="105"/>
      <c r="Q45" s="105"/>
      <c r="R45" s="105"/>
      <c r="S45" s="110"/>
      <c r="T45" s="110"/>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row>
    <row r="46" spans="1:46" ht="15" customHeight="1" thickBot="1">
      <c r="A46" s="105" t="s">
        <v>601</v>
      </c>
      <c r="B46" s="105"/>
      <c r="C46" s="105"/>
      <c r="D46" s="105"/>
      <c r="E46" s="105"/>
      <c r="F46" s="105"/>
      <c r="G46" s="105"/>
      <c r="H46" s="105"/>
      <c r="I46" s="105"/>
      <c r="J46" s="105"/>
      <c r="K46" s="105"/>
      <c r="L46" s="105"/>
      <c r="M46" s="105"/>
      <c r="N46" s="105"/>
      <c r="O46" s="102"/>
      <c r="P46" s="102"/>
      <c r="Q46" s="102"/>
      <c r="R46" s="102"/>
      <c r="S46" s="117"/>
      <c r="T46" s="110"/>
      <c r="U46" s="257"/>
      <c r="V46" s="257"/>
      <c r="W46" s="105"/>
      <c r="X46" s="105"/>
      <c r="Y46" s="105"/>
      <c r="Z46" s="105"/>
      <c r="AA46" s="105"/>
      <c r="AB46" s="105"/>
      <c r="AC46" s="105"/>
      <c r="AD46" s="105"/>
      <c r="AE46" s="105"/>
      <c r="AF46" s="105"/>
      <c r="AG46" s="105"/>
      <c r="AH46" s="105"/>
      <c r="AI46" s="105"/>
      <c r="AJ46" s="105"/>
      <c r="AL46" s="105"/>
      <c r="AM46" s="105"/>
      <c r="AO46" s="107"/>
      <c r="AP46" s="105"/>
      <c r="AQ46" s="105"/>
      <c r="AR46" s="107" t="s">
        <v>329</v>
      </c>
      <c r="AS46" s="381"/>
      <c r="AT46" s="105"/>
    </row>
    <row r="47" spans="1:46" ht="20.100000000000001" customHeight="1" thickBot="1">
      <c r="A47" s="1113" t="s">
        <v>330</v>
      </c>
      <c r="B47" s="1114"/>
      <c r="C47" s="1114"/>
      <c r="D47" s="1128" t="s">
        <v>331</v>
      </c>
      <c r="E47" s="1128"/>
      <c r="F47" s="1128"/>
      <c r="G47" s="1128"/>
      <c r="H47" s="1128"/>
      <c r="I47" s="1128" t="s">
        <v>332</v>
      </c>
      <c r="J47" s="1128"/>
      <c r="K47" s="1128"/>
      <c r="L47" s="1128"/>
      <c r="M47" s="1128"/>
      <c r="N47" s="1134"/>
      <c r="O47" s="1117" t="s">
        <v>333</v>
      </c>
      <c r="P47" s="1118"/>
      <c r="Q47" s="1118"/>
      <c r="R47" s="1118"/>
      <c r="S47" s="1119"/>
      <c r="T47" s="1042" t="s">
        <v>334</v>
      </c>
      <c r="U47" s="1042"/>
      <c r="V47" s="1042"/>
      <c r="W47" s="1042"/>
      <c r="X47" s="1042"/>
      <c r="Y47" s="1042" t="s">
        <v>335</v>
      </c>
      <c r="Z47" s="1042"/>
      <c r="AA47" s="1042"/>
      <c r="AB47" s="1042"/>
      <c r="AC47" s="1042"/>
      <c r="AD47" s="1042"/>
      <c r="AE47" s="1042" t="s">
        <v>336</v>
      </c>
      <c r="AF47" s="1042"/>
      <c r="AG47" s="1042"/>
      <c r="AH47" s="1042"/>
      <c r="AI47" s="1042" t="s">
        <v>337</v>
      </c>
      <c r="AJ47" s="1042"/>
      <c r="AK47" s="1042"/>
      <c r="AL47" s="1042"/>
      <c r="AM47" s="1042"/>
      <c r="AN47" s="1179" t="s">
        <v>338</v>
      </c>
      <c r="AO47" s="1179"/>
      <c r="AP47" s="1179"/>
      <c r="AQ47" s="1179"/>
      <c r="AR47" s="1180"/>
      <c r="AS47" s="257"/>
    </row>
    <row r="48" spans="1:46" ht="20.100000000000001" customHeight="1">
      <c r="A48" s="1115"/>
      <c r="B48" s="1116"/>
      <c r="C48" s="1116"/>
      <c r="D48" s="1049" t="s">
        <v>339</v>
      </c>
      <c r="E48" s="1049"/>
      <c r="F48" s="1049" t="s">
        <v>268</v>
      </c>
      <c r="G48" s="1049"/>
      <c r="H48" s="1049"/>
      <c r="I48" s="1049" t="s">
        <v>340</v>
      </c>
      <c r="J48" s="1049"/>
      <c r="K48" s="1049"/>
      <c r="L48" s="1049" t="s">
        <v>268</v>
      </c>
      <c r="M48" s="1049"/>
      <c r="N48" s="1082"/>
      <c r="O48" s="1078" t="s">
        <v>340</v>
      </c>
      <c r="P48" s="1079"/>
      <c r="Q48" s="1079" t="s">
        <v>268</v>
      </c>
      <c r="R48" s="1079"/>
      <c r="S48" s="1085"/>
      <c r="T48" s="1049" t="s">
        <v>340</v>
      </c>
      <c r="U48" s="1049"/>
      <c r="V48" s="1049" t="s">
        <v>268</v>
      </c>
      <c r="W48" s="1049"/>
      <c r="X48" s="1049"/>
      <c r="Y48" s="1049" t="s">
        <v>340</v>
      </c>
      <c r="Z48" s="1049"/>
      <c r="AA48" s="1049"/>
      <c r="AB48" s="1049"/>
      <c r="AC48" s="1049" t="s">
        <v>268</v>
      </c>
      <c r="AD48" s="1049"/>
      <c r="AE48" s="1049" t="s">
        <v>340</v>
      </c>
      <c r="AF48" s="1049"/>
      <c r="AG48" s="1178" t="s">
        <v>268</v>
      </c>
      <c r="AH48" s="1178"/>
      <c r="AI48" s="1049" t="s">
        <v>340</v>
      </c>
      <c r="AJ48" s="1049"/>
      <c r="AK48" s="1049" t="s">
        <v>268</v>
      </c>
      <c r="AL48" s="1049"/>
      <c r="AM48" s="1049"/>
      <c r="AN48" s="1049" t="s">
        <v>340</v>
      </c>
      <c r="AO48" s="1049"/>
      <c r="AP48" s="1181" t="s">
        <v>268</v>
      </c>
      <c r="AQ48" s="1181"/>
      <c r="AR48" s="1182"/>
      <c r="AS48" s="257"/>
    </row>
    <row r="49" spans="1:46" ht="17.100000000000001" customHeight="1">
      <c r="A49" s="1110" t="s">
        <v>643</v>
      </c>
      <c r="B49" s="1111"/>
      <c r="C49" s="1112"/>
      <c r="D49" s="1130">
        <v>352</v>
      </c>
      <c r="E49" s="1131"/>
      <c r="F49" s="1129">
        <v>53512</v>
      </c>
      <c r="G49" s="1129"/>
      <c r="H49" s="1129"/>
      <c r="I49" s="1129">
        <v>345</v>
      </c>
      <c r="J49" s="1129"/>
      <c r="K49" s="1129"/>
      <c r="L49" s="1129">
        <v>17581</v>
      </c>
      <c r="M49" s="1129"/>
      <c r="N49" s="1129"/>
      <c r="O49" s="1080">
        <v>350</v>
      </c>
      <c r="P49" s="1080"/>
      <c r="Q49" s="1080">
        <v>12133</v>
      </c>
      <c r="R49" s="1080"/>
      <c r="S49" s="1080"/>
      <c r="T49" s="1075">
        <v>292</v>
      </c>
      <c r="U49" s="1075"/>
      <c r="V49" s="1081">
        <v>3625</v>
      </c>
      <c r="W49" s="1081"/>
      <c r="X49" s="1081"/>
      <c r="Y49" s="1081">
        <v>355</v>
      </c>
      <c r="Z49" s="1081"/>
      <c r="AA49" s="1081"/>
      <c r="AB49" s="1081"/>
      <c r="AC49" s="1075">
        <v>9913</v>
      </c>
      <c r="AD49" s="1075"/>
      <c r="AE49" s="1075">
        <v>358</v>
      </c>
      <c r="AF49" s="1075"/>
      <c r="AG49" s="1075">
        <v>7188</v>
      </c>
      <c r="AH49" s="1075"/>
      <c r="AI49" s="1075">
        <v>151</v>
      </c>
      <c r="AJ49" s="1075"/>
      <c r="AK49" s="1075">
        <v>2946</v>
      </c>
      <c r="AL49" s="1075"/>
      <c r="AM49" s="1075"/>
      <c r="AN49" s="1075">
        <v>1</v>
      </c>
      <c r="AO49" s="1075"/>
      <c r="AP49" s="1075">
        <v>126</v>
      </c>
      <c r="AQ49" s="1075"/>
      <c r="AR49" s="1183"/>
      <c r="AS49" s="380"/>
    </row>
    <row r="50" spans="1:46" ht="17.100000000000001" customHeight="1">
      <c r="A50" s="1104">
        <v>23</v>
      </c>
      <c r="B50" s="1105"/>
      <c r="C50" s="1106"/>
      <c r="D50" s="1099">
        <v>350</v>
      </c>
      <c r="E50" s="1100"/>
      <c r="F50" s="1074">
        <v>51371</v>
      </c>
      <c r="G50" s="1074"/>
      <c r="H50" s="1074"/>
      <c r="I50" s="1074">
        <v>345</v>
      </c>
      <c r="J50" s="1074"/>
      <c r="K50" s="1074"/>
      <c r="L50" s="1074">
        <v>16751</v>
      </c>
      <c r="M50" s="1074"/>
      <c r="N50" s="1074"/>
      <c r="O50" s="1074">
        <v>340</v>
      </c>
      <c r="P50" s="1074"/>
      <c r="Q50" s="1074">
        <v>11063</v>
      </c>
      <c r="R50" s="1074"/>
      <c r="S50" s="1074"/>
      <c r="T50" s="1066">
        <v>248</v>
      </c>
      <c r="U50" s="1066"/>
      <c r="V50" s="1086">
        <v>3431</v>
      </c>
      <c r="W50" s="1086"/>
      <c r="X50" s="1086"/>
      <c r="Y50" s="1086">
        <v>349</v>
      </c>
      <c r="Z50" s="1086"/>
      <c r="AA50" s="1086"/>
      <c r="AB50" s="1086"/>
      <c r="AC50" s="1066">
        <v>9986</v>
      </c>
      <c r="AD50" s="1066"/>
      <c r="AE50" s="1066">
        <v>350</v>
      </c>
      <c r="AF50" s="1066"/>
      <c r="AG50" s="1066">
        <v>7185</v>
      </c>
      <c r="AH50" s="1066"/>
      <c r="AI50" s="1066">
        <v>151</v>
      </c>
      <c r="AJ50" s="1066"/>
      <c r="AK50" s="1066">
        <v>2828</v>
      </c>
      <c r="AL50" s="1066"/>
      <c r="AM50" s="1066"/>
      <c r="AN50" s="1066">
        <v>1</v>
      </c>
      <c r="AO50" s="1066"/>
      <c r="AP50" s="1066">
        <v>127</v>
      </c>
      <c r="AQ50" s="1066"/>
      <c r="AR50" s="1176"/>
      <c r="AS50" s="380"/>
    </row>
    <row r="51" spans="1:46" s="110" customFormat="1" ht="17.100000000000001" customHeight="1">
      <c r="A51" s="1101">
        <v>24</v>
      </c>
      <c r="B51" s="1102"/>
      <c r="C51" s="1102"/>
      <c r="D51" s="1103">
        <v>351</v>
      </c>
      <c r="E51" s="1103"/>
      <c r="F51" s="1074">
        <f>SUM(L51,Q51,V51,AC51,AG51,AK51,AP51)</f>
        <v>48442</v>
      </c>
      <c r="G51" s="1074"/>
      <c r="H51" s="1074"/>
      <c r="I51" s="1074">
        <v>338</v>
      </c>
      <c r="J51" s="1074"/>
      <c r="K51" s="1074"/>
      <c r="L51" s="1074">
        <v>16273</v>
      </c>
      <c r="M51" s="1074"/>
      <c r="N51" s="1074"/>
      <c r="O51" s="1074">
        <v>336</v>
      </c>
      <c r="P51" s="1074"/>
      <c r="Q51" s="1074">
        <v>11458</v>
      </c>
      <c r="R51" s="1074"/>
      <c r="S51" s="1074"/>
      <c r="T51" s="1083">
        <v>232</v>
      </c>
      <c r="U51" s="1083"/>
      <c r="V51" s="1084">
        <v>2787</v>
      </c>
      <c r="W51" s="1084"/>
      <c r="X51" s="1084"/>
      <c r="Y51" s="1084">
        <v>350</v>
      </c>
      <c r="Z51" s="1084"/>
      <c r="AA51" s="1084"/>
      <c r="AB51" s="1084"/>
      <c r="AC51" s="1074">
        <v>9829</v>
      </c>
      <c r="AD51" s="1074"/>
      <c r="AE51" s="1074">
        <v>351</v>
      </c>
      <c r="AF51" s="1074"/>
      <c r="AG51" s="1074">
        <v>6021</v>
      </c>
      <c r="AH51" s="1074"/>
      <c r="AI51" s="1074">
        <v>100</v>
      </c>
      <c r="AJ51" s="1074"/>
      <c r="AK51" s="1074">
        <v>1888</v>
      </c>
      <c r="AL51" s="1074"/>
      <c r="AM51" s="1074"/>
      <c r="AN51" s="1066">
        <v>3</v>
      </c>
      <c r="AO51" s="1066"/>
      <c r="AP51" s="1066">
        <v>186</v>
      </c>
      <c r="AQ51" s="1066"/>
      <c r="AR51" s="1176"/>
      <c r="AS51" s="380"/>
    </row>
    <row r="52" spans="1:46" s="110" customFormat="1" ht="17.100000000000001" customHeight="1" thickBot="1">
      <c r="A52" s="1223">
        <v>25</v>
      </c>
      <c r="B52" s="1224"/>
      <c r="C52" s="1224"/>
      <c r="D52" s="1225">
        <v>354</v>
      </c>
      <c r="E52" s="1225"/>
      <c r="F52" s="1073">
        <f>SUM(L52,Q52,V52,AC52,AG52,AK52,AP52)</f>
        <v>49834</v>
      </c>
      <c r="G52" s="1073"/>
      <c r="H52" s="1073"/>
      <c r="I52" s="1073">
        <v>347</v>
      </c>
      <c r="J52" s="1073"/>
      <c r="K52" s="1073"/>
      <c r="L52" s="1073">
        <v>15460</v>
      </c>
      <c r="M52" s="1073"/>
      <c r="N52" s="1073"/>
      <c r="O52" s="1073">
        <v>242</v>
      </c>
      <c r="P52" s="1073"/>
      <c r="Q52" s="1073">
        <v>12314</v>
      </c>
      <c r="R52" s="1073"/>
      <c r="S52" s="1073"/>
      <c r="T52" s="575">
        <v>243</v>
      </c>
      <c r="U52" s="575"/>
      <c r="V52" s="1226">
        <v>2732</v>
      </c>
      <c r="W52" s="1226"/>
      <c r="X52" s="1226"/>
      <c r="Y52" s="1226">
        <v>348</v>
      </c>
      <c r="Z52" s="1226"/>
      <c r="AA52" s="1226"/>
      <c r="AB52" s="1226"/>
      <c r="AC52" s="567">
        <v>9677</v>
      </c>
      <c r="AD52" s="567"/>
      <c r="AE52" s="567">
        <v>353</v>
      </c>
      <c r="AF52" s="567"/>
      <c r="AG52" s="567">
        <v>7406</v>
      </c>
      <c r="AH52" s="567"/>
      <c r="AI52" s="567">
        <v>99</v>
      </c>
      <c r="AJ52" s="567"/>
      <c r="AK52" s="567">
        <v>1968</v>
      </c>
      <c r="AL52" s="567"/>
      <c r="AM52" s="567"/>
      <c r="AN52" s="1227">
        <v>3</v>
      </c>
      <c r="AO52" s="1227"/>
      <c r="AP52" s="1227">
        <v>277</v>
      </c>
      <c r="AQ52" s="1227"/>
      <c r="AR52" s="1228"/>
      <c r="AS52" s="119"/>
    </row>
    <row r="53" spans="1:46" ht="15" customHeight="1">
      <c r="A53" s="120"/>
      <c r="B53" s="121"/>
      <c r="C53" s="121"/>
      <c r="D53" s="121"/>
      <c r="E53" s="121"/>
      <c r="F53" s="121"/>
      <c r="G53" s="121"/>
      <c r="H53" s="121"/>
      <c r="I53" s="121"/>
      <c r="J53" s="121"/>
      <c r="K53" s="121"/>
      <c r="L53" s="121"/>
      <c r="M53" s="121"/>
      <c r="N53" s="121"/>
      <c r="O53" s="121"/>
      <c r="P53" s="121"/>
      <c r="Q53" s="121"/>
      <c r="R53" s="121"/>
      <c r="S53" s="116"/>
      <c r="T53" s="116"/>
      <c r="U53" s="116"/>
      <c r="V53" s="116"/>
      <c r="W53" s="116"/>
      <c r="X53" s="116"/>
      <c r="Y53" s="116"/>
      <c r="Z53" s="116"/>
      <c r="AA53" s="122"/>
      <c r="AB53" s="122"/>
      <c r="AC53" s="116"/>
      <c r="AD53" s="122"/>
      <c r="AE53" s="116"/>
      <c r="AF53" s="116"/>
      <c r="AG53" s="122"/>
      <c r="AH53" s="116"/>
      <c r="AI53" s="116"/>
      <c r="AJ53" s="116"/>
      <c r="AK53" s="116"/>
      <c r="AL53" s="122"/>
      <c r="AM53" s="122"/>
      <c r="AN53" s="116"/>
      <c r="AO53" s="123"/>
      <c r="AP53" s="122"/>
      <c r="AQ53" s="122"/>
      <c r="AR53" s="123" t="s">
        <v>524</v>
      </c>
      <c r="AS53" s="124"/>
      <c r="AT53" s="257"/>
    </row>
    <row r="54" spans="1:46" ht="15.95" customHeight="1">
      <c r="A54" s="105"/>
      <c r="B54" s="105"/>
      <c r="C54" s="105"/>
      <c r="D54" s="257"/>
      <c r="E54" s="257"/>
      <c r="F54" s="105"/>
      <c r="G54" s="105"/>
      <c r="H54" s="105"/>
      <c r="I54" s="105"/>
      <c r="J54" s="105"/>
      <c r="K54" s="105"/>
      <c r="L54" s="105"/>
      <c r="M54" s="105"/>
      <c r="N54" s="105"/>
      <c r="O54" s="105"/>
      <c r="P54" s="105"/>
      <c r="Q54" s="107"/>
      <c r="R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row>
    <row r="55" spans="1:46" ht="15.95" customHeight="1">
      <c r="A55" s="105"/>
      <c r="B55" s="105"/>
      <c r="C55" s="105"/>
      <c r="D55" s="105"/>
      <c r="E55" s="105"/>
      <c r="F55" s="105"/>
      <c r="G55" s="105"/>
      <c r="H55" s="105"/>
      <c r="I55" s="105"/>
      <c r="J55" s="105"/>
      <c r="K55" s="105"/>
      <c r="L55" s="105"/>
      <c r="M55" s="105"/>
      <c r="N55" s="105"/>
      <c r="O55" s="105"/>
      <c r="P55" s="105"/>
      <c r="Q55" s="105"/>
      <c r="R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row>
  </sheetData>
  <sheetProtection selectLockedCells="1" selectUnlockedCells="1"/>
  <mergeCells count="418">
    <mergeCell ref="AO41:AR41"/>
    <mergeCell ref="AP52:AR52"/>
    <mergeCell ref="Y51:AB51"/>
    <mergeCell ref="AC51:AD51"/>
    <mergeCell ref="AE51:AF51"/>
    <mergeCell ref="AG51:AH51"/>
    <mergeCell ref="AI51:AJ51"/>
    <mergeCell ref="AK51:AM51"/>
    <mergeCell ref="AN51:AO51"/>
    <mergeCell ref="AP51:AR51"/>
    <mergeCell ref="Y52:AB52"/>
    <mergeCell ref="AC52:AD52"/>
    <mergeCell ref="AE52:AF52"/>
    <mergeCell ref="AG52:AH52"/>
    <mergeCell ref="AI52:AJ52"/>
    <mergeCell ref="AK52:AM52"/>
    <mergeCell ref="AN52:AO52"/>
    <mergeCell ref="AO42:AR42"/>
    <mergeCell ref="AM41:AN41"/>
    <mergeCell ref="AE49:AF49"/>
    <mergeCell ref="AE50:AF50"/>
    <mergeCell ref="Y50:AB50"/>
    <mergeCell ref="AN49:AO49"/>
    <mergeCell ref="AK50:AM50"/>
    <mergeCell ref="A52:C52"/>
    <mergeCell ref="D52:E52"/>
    <mergeCell ref="F52:H52"/>
    <mergeCell ref="I52:K52"/>
    <mergeCell ref="L52:N52"/>
    <mergeCell ref="O52:P52"/>
    <mergeCell ref="Q52:S52"/>
    <mergeCell ref="T52:U52"/>
    <mergeCell ref="V52:X52"/>
    <mergeCell ref="L48:N48"/>
    <mergeCell ref="I40:L40"/>
    <mergeCell ref="M40:O40"/>
    <mergeCell ref="L50:N50"/>
    <mergeCell ref="A41:B41"/>
    <mergeCell ref="D41:F41"/>
    <mergeCell ref="G41:H41"/>
    <mergeCell ref="I41:L41"/>
    <mergeCell ref="M41:O41"/>
    <mergeCell ref="A47:C48"/>
    <mergeCell ref="D47:H47"/>
    <mergeCell ref="I47:N47"/>
    <mergeCell ref="O47:S47"/>
    <mergeCell ref="A42:B42"/>
    <mergeCell ref="D48:E48"/>
    <mergeCell ref="F48:H48"/>
    <mergeCell ref="I50:K50"/>
    <mergeCell ref="I49:K49"/>
    <mergeCell ref="Q48:S48"/>
    <mergeCell ref="I48:K48"/>
    <mergeCell ref="L49:N49"/>
    <mergeCell ref="A51:C51"/>
    <mergeCell ref="D51:E51"/>
    <mergeCell ref="F51:H51"/>
    <mergeCell ref="I51:K51"/>
    <mergeCell ref="L51:N51"/>
    <mergeCell ref="O51:P51"/>
    <mergeCell ref="Q51:S51"/>
    <mergeCell ref="T51:U51"/>
    <mergeCell ref="V51:X51"/>
    <mergeCell ref="T47:X47"/>
    <mergeCell ref="Y47:AD47"/>
    <mergeCell ref="AE47:AH47"/>
    <mergeCell ref="AI47:AM47"/>
    <mergeCell ref="AN47:AR47"/>
    <mergeCell ref="D42:F42"/>
    <mergeCell ref="G42:H42"/>
    <mergeCell ref="I42:L42"/>
    <mergeCell ref="M42:O42"/>
    <mergeCell ref="P42:S42"/>
    <mergeCell ref="T42:V42"/>
    <mergeCell ref="W42:AB42"/>
    <mergeCell ref="AM42:AN42"/>
    <mergeCell ref="V48:X48"/>
    <mergeCell ref="T5:AA6"/>
    <mergeCell ref="A6:R6"/>
    <mergeCell ref="L25:N25"/>
    <mergeCell ref="G39:L39"/>
    <mergeCell ref="M39:S39"/>
    <mergeCell ref="T40:V40"/>
    <mergeCell ref="AH42:AI42"/>
    <mergeCell ref="AJ42:AL42"/>
    <mergeCell ref="W40:AB40"/>
    <mergeCell ref="D40:F40"/>
    <mergeCell ref="G40:H40"/>
    <mergeCell ref="P41:S41"/>
    <mergeCell ref="T41:V41"/>
    <mergeCell ref="W41:AB41"/>
    <mergeCell ref="AC41:AD41"/>
    <mergeCell ref="AE41:AG41"/>
    <mergeCell ref="AH41:AI41"/>
    <mergeCell ref="AJ41:AL41"/>
    <mergeCell ref="T11:AA11"/>
    <mergeCell ref="T17:AA17"/>
    <mergeCell ref="W24:AA24"/>
    <mergeCell ref="T25:V25"/>
    <mergeCell ref="T13:AA13"/>
    <mergeCell ref="B1:R1"/>
    <mergeCell ref="A4:R4"/>
    <mergeCell ref="A5:R5"/>
    <mergeCell ref="B26:C26"/>
    <mergeCell ref="D23:F24"/>
    <mergeCell ref="D25:F25"/>
    <mergeCell ref="G23:K23"/>
    <mergeCell ref="B25:C25"/>
    <mergeCell ref="G25:I25"/>
    <mergeCell ref="D26:F26"/>
    <mergeCell ref="G26:I26"/>
    <mergeCell ref="J24:K24"/>
    <mergeCell ref="J26:K26"/>
    <mergeCell ref="J25:K25"/>
    <mergeCell ref="A8:R8"/>
    <mergeCell ref="A9:R9"/>
    <mergeCell ref="A7:R7"/>
    <mergeCell ref="O26:Q26"/>
    <mergeCell ref="L26:N26"/>
    <mergeCell ref="W25:AA25"/>
    <mergeCell ref="T8:AA8"/>
    <mergeCell ref="T7:AA7"/>
    <mergeCell ref="L23:N24"/>
    <mergeCell ref="R24:S24"/>
    <mergeCell ref="O23:S23"/>
    <mergeCell ref="T16:AA16"/>
    <mergeCell ref="T20:AA20"/>
    <mergeCell ref="T10:AA10"/>
    <mergeCell ref="A11:R11"/>
    <mergeCell ref="A23:A24"/>
    <mergeCell ref="B23:C24"/>
    <mergeCell ref="O25:Q25"/>
    <mergeCell ref="A10:R10"/>
    <mergeCell ref="O24:Q24"/>
    <mergeCell ref="T18:AA18"/>
    <mergeCell ref="T19:AA19"/>
    <mergeCell ref="T23:AA23"/>
    <mergeCell ref="T24:V24"/>
    <mergeCell ref="G24:I24"/>
    <mergeCell ref="T9:AA9"/>
    <mergeCell ref="T12:AA12"/>
    <mergeCell ref="AB16:AF16"/>
    <mergeCell ref="AB15:AF15"/>
    <mergeCell ref="AB17:AF17"/>
    <mergeCell ref="AB10:AF10"/>
    <mergeCell ref="AB19:AF19"/>
    <mergeCell ref="AB14:AF14"/>
    <mergeCell ref="AB9:AF9"/>
    <mergeCell ref="AB11:AF11"/>
    <mergeCell ref="A13:R13"/>
    <mergeCell ref="AB18:AF18"/>
    <mergeCell ref="T15:AA15"/>
    <mergeCell ref="T14:AA14"/>
    <mergeCell ref="AB13:AF13"/>
    <mergeCell ref="AB12:AF12"/>
    <mergeCell ref="AK20:AN20"/>
    <mergeCell ref="AG16:AJ16"/>
    <mergeCell ref="AO18:AR18"/>
    <mergeCell ref="AO20:AR20"/>
    <mergeCell ref="AO19:AR19"/>
    <mergeCell ref="AG14:AJ14"/>
    <mergeCell ref="AK14:AN14"/>
    <mergeCell ref="AK18:AN18"/>
    <mergeCell ref="AK19:AN19"/>
    <mergeCell ref="AG20:AJ20"/>
    <mergeCell ref="AG19:AJ19"/>
    <mergeCell ref="AB20:AF20"/>
    <mergeCell ref="AK9:AN9"/>
    <mergeCell ref="AK13:AN13"/>
    <mergeCell ref="AG13:AJ13"/>
    <mergeCell ref="AG9:AJ9"/>
    <mergeCell ref="AO14:AR14"/>
    <mergeCell ref="AK16:AN16"/>
    <mergeCell ref="AG18:AJ18"/>
    <mergeCell ref="AO16:AR16"/>
    <mergeCell ref="AK17:AN17"/>
    <mergeCell ref="AO17:AR17"/>
    <mergeCell ref="AG15:AJ15"/>
    <mergeCell ref="AK15:AN15"/>
    <mergeCell ref="AO15:AR15"/>
    <mergeCell ref="AG17:AJ17"/>
    <mergeCell ref="AO10:AR10"/>
    <mergeCell ref="AO11:AR11"/>
    <mergeCell ref="AO9:AR9"/>
    <mergeCell ref="AK11:AN11"/>
    <mergeCell ref="AG11:AJ11"/>
    <mergeCell ref="AO13:AR13"/>
    <mergeCell ref="AG12:AJ12"/>
    <mergeCell ref="AO12:AR12"/>
    <mergeCell ref="AK12:AN12"/>
    <mergeCell ref="AG10:AJ10"/>
    <mergeCell ref="AB5:AF6"/>
    <mergeCell ref="AG5:AN5"/>
    <mergeCell ref="AG6:AJ6"/>
    <mergeCell ref="AO5:AR5"/>
    <mergeCell ref="AO8:AR8"/>
    <mergeCell ref="AK6:AN6"/>
    <mergeCell ref="AK7:AN7"/>
    <mergeCell ref="AB7:AF7"/>
    <mergeCell ref="AG7:AJ7"/>
    <mergeCell ref="AO7:AR7"/>
    <mergeCell ref="AK8:AN8"/>
    <mergeCell ref="AB8:AF8"/>
    <mergeCell ref="AG8:AJ8"/>
    <mergeCell ref="AO6:AR6"/>
    <mergeCell ref="AK10:AN10"/>
    <mergeCell ref="AH28:AI28"/>
    <mergeCell ref="AF28:AG28"/>
    <mergeCell ref="AD27:AE27"/>
    <mergeCell ref="AF27:AG27"/>
    <mergeCell ref="AO23:AR23"/>
    <mergeCell ref="AB24:AC24"/>
    <mergeCell ref="AH24:AI24"/>
    <mergeCell ref="AQ24:AR24"/>
    <mergeCell ref="AO24:AP24"/>
    <mergeCell ref="AO25:AP25"/>
    <mergeCell ref="AQ25:AR25"/>
    <mergeCell ref="AJ24:AK24"/>
    <mergeCell ref="AD24:AE24"/>
    <mergeCell ref="AF24:AG24"/>
    <mergeCell ref="AL24:AN24"/>
    <mergeCell ref="AF23:AI23"/>
    <mergeCell ref="AJ23:AN23"/>
    <mergeCell ref="AO28:AP28"/>
    <mergeCell ref="AB23:AE23"/>
    <mergeCell ref="AH25:AI25"/>
    <mergeCell ref="AH26:AI26"/>
    <mergeCell ref="AH27:AI27"/>
    <mergeCell ref="N35:P35"/>
    <mergeCell ref="T28:V28"/>
    <mergeCell ref="AD28:AE28"/>
    <mergeCell ref="AL25:AN25"/>
    <mergeCell ref="AJ25:AK25"/>
    <mergeCell ref="AL26:AN26"/>
    <mergeCell ref="AF26:AG26"/>
    <mergeCell ref="AD26:AE26"/>
    <mergeCell ref="AD25:AE25"/>
    <mergeCell ref="AB26:AC26"/>
    <mergeCell ref="AJ26:AK26"/>
    <mergeCell ref="AB25:AC25"/>
    <mergeCell ref="AF25:AG25"/>
    <mergeCell ref="AB28:AC28"/>
    <mergeCell ref="W27:AA27"/>
    <mergeCell ref="T27:V27"/>
    <mergeCell ref="AB27:AC27"/>
    <mergeCell ref="T26:V26"/>
    <mergeCell ref="W26:AA26"/>
    <mergeCell ref="W28:AA28"/>
    <mergeCell ref="AL27:AN27"/>
    <mergeCell ref="AJ28:AK28"/>
    <mergeCell ref="AJ27:AK27"/>
    <mergeCell ref="AL28:AN28"/>
    <mergeCell ref="X34:AC34"/>
    <mergeCell ref="V35:W35"/>
    <mergeCell ref="A31:D32"/>
    <mergeCell ref="AB35:AC35"/>
    <mergeCell ref="D27:F27"/>
    <mergeCell ref="I34:K34"/>
    <mergeCell ref="L35:M35"/>
    <mergeCell ref="O27:Q27"/>
    <mergeCell ref="G27:I27"/>
    <mergeCell ref="J27:K27"/>
    <mergeCell ref="B27:C27"/>
    <mergeCell ref="G28:I28"/>
    <mergeCell ref="J28:K28"/>
    <mergeCell ref="L27:N27"/>
    <mergeCell ref="O28:Q28"/>
    <mergeCell ref="B29:C29"/>
    <mergeCell ref="L29:N29"/>
    <mergeCell ref="D29:F29"/>
    <mergeCell ref="G29:I29"/>
    <mergeCell ref="J29:K29"/>
    <mergeCell ref="I35:J35"/>
    <mergeCell ref="B28:C28"/>
    <mergeCell ref="D28:F28"/>
    <mergeCell ref="L28:N28"/>
    <mergeCell ref="I36:J36"/>
    <mergeCell ref="G37:H37"/>
    <mergeCell ref="E37:F37"/>
    <mergeCell ref="G36:H36"/>
    <mergeCell ref="A37:B37"/>
    <mergeCell ref="I37:J37"/>
    <mergeCell ref="L36:M36"/>
    <mergeCell ref="L37:M37"/>
    <mergeCell ref="AF29:AG29"/>
    <mergeCell ref="A34:B35"/>
    <mergeCell ref="C34:D34"/>
    <mergeCell ref="E35:F35"/>
    <mergeCell ref="E34:H34"/>
    <mergeCell ref="G35:H35"/>
    <mergeCell ref="L34:P34"/>
    <mergeCell ref="T34:W34"/>
    <mergeCell ref="AD29:AE29"/>
    <mergeCell ref="T35:U35"/>
    <mergeCell ref="W29:AA29"/>
    <mergeCell ref="AB29:AC29"/>
    <mergeCell ref="O29:Q29"/>
    <mergeCell ref="R35:S35"/>
    <mergeCell ref="Q34:S34"/>
    <mergeCell ref="T29:V29"/>
    <mergeCell ref="A38:B38"/>
    <mergeCell ref="A50:C50"/>
    <mergeCell ref="D50:E50"/>
    <mergeCell ref="A49:C49"/>
    <mergeCell ref="D49:E49"/>
    <mergeCell ref="F49:H49"/>
    <mergeCell ref="G38:H38"/>
    <mergeCell ref="E38:F38"/>
    <mergeCell ref="A36:B36"/>
    <mergeCell ref="E36:F36"/>
    <mergeCell ref="A39:B40"/>
    <mergeCell ref="C39:F39"/>
    <mergeCell ref="F50:H50"/>
    <mergeCell ref="AH39:AL39"/>
    <mergeCell ref="P40:S40"/>
    <mergeCell ref="AI50:AJ50"/>
    <mergeCell ref="AK48:AM48"/>
    <mergeCell ref="T48:U48"/>
    <mergeCell ref="Y48:AB48"/>
    <mergeCell ref="O50:P50"/>
    <mergeCell ref="O48:P48"/>
    <mergeCell ref="O49:P49"/>
    <mergeCell ref="Q50:S50"/>
    <mergeCell ref="AJ40:AL40"/>
    <mergeCell ref="AM40:AN40"/>
    <mergeCell ref="T39:AB39"/>
    <mergeCell ref="AC39:AG39"/>
    <mergeCell ref="V49:X49"/>
    <mergeCell ref="Q49:S49"/>
    <mergeCell ref="T50:U50"/>
    <mergeCell ref="AG49:AH49"/>
    <mergeCell ref="AG48:AH48"/>
    <mergeCell ref="Y49:AB49"/>
    <mergeCell ref="T49:U49"/>
    <mergeCell ref="AC49:AD49"/>
    <mergeCell ref="AC50:AD50"/>
    <mergeCell ref="V50:X50"/>
    <mergeCell ref="AK49:AM49"/>
    <mergeCell ref="AI48:AJ48"/>
    <mergeCell ref="AI49:AJ49"/>
    <mergeCell ref="AN48:AO48"/>
    <mergeCell ref="AF38:AG38"/>
    <mergeCell ref="AF36:AG36"/>
    <mergeCell ref="AD36:AE36"/>
    <mergeCell ref="AM39:AR39"/>
    <mergeCell ref="AO40:AR40"/>
    <mergeCell ref="AC42:AD42"/>
    <mergeCell ref="AE42:AG42"/>
    <mergeCell ref="AE48:AF48"/>
    <mergeCell ref="AC48:AD48"/>
    <mergeCell ref="AB36:AC36"/>
    <mergeCell ref="AD37:AE37"/>
    <mergeCell ref="AC40:AD40"/>
    <mergeCell ref="AE40:AG40"/>
    <mergeCell ref="AH40:AI40"/>
    <mergeCell ref="AF37:AG37"/>
    <mergeCell ref="AQ38:AR38"/>
    <mergeCell ref="AO38:AP38"/>
    <mergeCell ref="AI38:AJ38"/>
    <mergeCell ref="AK37:AL37"/>
    <mergeCell ref="AI37:AJ37"/>
    <mergeCell ref="AG50:AH50"/>
    <mergeCell ref="AP50:AR50"/>
    <mergeCell ref="AN50:AO50"/>
    <mergeCell ref="AP48:AR48"/>
    <mergeCell ref="AP49:AR49"/>
    <mergeCell ref="AO26:AP26"/>
    <mergeCell ref="AQ26:AR26"/>
    <mergeCell ref="AM37:AN37"/>
    <mergeCell ref="AM38:AN38"/>
    <mergeCell ref="AK34:AN34"/>
    <mergeCell ref="AO34:AR34"/>
    <mergeCell ref="AQ35:AR35"/>
    <mergeCell ref="AQ37:AR37"/>
    <mergeCell ref="AK38:AL38"/>
    <mergeCell ref="AJ29:AK29"/>
    <mergeCell ref="AK35:AL35"/>
    <mergeCell ref="AQ27:AR27"/>
    <mergeCell ref="AO27:AP27"/>
    <mergeCell ref="AH34:AJ34"/>
    <mergeCell ref="AQ28:AR28"/>
    <mergeCell ref="AO29:AP29"/>
    <mergeCell ref="AH29:AI29"/>
    <mergeCell ref="AL29:AN29"/>
    <mergeCell ref="AQ36:AR36"/>
    <mergeCell ref="AN30:AR30"/>
    <mergeCell ref="AQ29:AR29"/>
    <mergeCell ref="AO36:AP36"/>
    <mergeCell ref="N38:P38"/>
    <mergeCell ref="L38:M38"/>
    <mergeCell ref="I38:J38"/>
    <mergeCell ref="AD38:AE38"/>
    <mergeCell ref="AB38:AC38"/>
    <mergeCell ref="X38:AA38"/>
    <mergeCell ref="V38:W38"/>
    <mergeCell ref="T38:U38"/>
    <mergeCell ref="R38:S38"/>
    <mergeCell ref="AO37:AP37"/>
    <mergeCell ref="X37:AA37"/>
    <mergeCell ref="V37:W37"/>
    <mergeCell ref="AB37:AC37"/>
    <mergeCell ref="T37:U37"/>
    <mergeCell ref="X35:AA35"/>
    <mergeCell ref="AD34:AG34"/>
    <mergeCell ref="X36:AA36"/>
    <mergeCell ref="T36:U36"/>
    <mergeCell ref="N37:P37"/>
    <mergeCell ref="R37:S37"/>
    <mergeCell ref="N36:P36"/>
    <mergeCell ref="AO35:AP35"/>
    <mergeCell ref="AM35:AN35"/>
    <mergeCell ref="AI36:AJ36"/>
    <mergeCell ref="V36:W36"/>
    <mergeCell ref="AF35:AG35"/>
    <mergeCell ref="AD35:AE35"/>
    <mergeCell ref="AI35:AJ35"/>
    <mergeCell ref="AM36:AN36"/>
    <mergeCell ref="AK36:AL36"/>
  </mergeCells>
  <phoneticPr fontId="22"/>
  <printOptions horizontalCentered="1"/>
  <pageMargins left="0.59055118110236227" right="0.59055118110236227" top="0.59055118110236227" bottom="0.59055118110236227" header="0.39370078740157483" footer="0.39370078740157483"/>
  <pageSetup paperSize="9" scale="93" firstPageNumber="121" orientation="portrait" useFirstPageNumber="1" verticalDpi="300" r:id="rId1"/>
  <headerFooter scaleWithDoc="0" alignWithMargins="0">
    <oddHeader>&amp;R社会･福祉</oddHeader>
    <oddFooter>&amp;C&amp;12&amp;A</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dimension ref="A1:O49"/>
  <sheetViews>
    <sheetView view="pageBreakPreview" zoomScale="90" zoomScaleNormal="100" zoomScaleSheetLayoutView="90" workbookViewId="0">
      <selection activeCell="G26" sqref="G26"/>
    </sheetView>
  </sheetViews>
  <sheetFormatPr defaultRowHeight="17.45" customHeight="1"/>
  <cols>
    <col min="1" max="1" width="14.7109375" style="7" customWidth="1"/>
    <col min="2" max="2" width="10.5703125" style="7" customWidth="1"/>
    <col min="3" max="3" width="12.42578125" style="7" customWidth="1"/>
    <col min="4" max="4" width="15.7109375" style="7" customWidth="1"/>
    <col min="5" max="5" width="15.85546875" style="7" customWidth="1"/>
    <col min="6" max="6" width="18.7109375" style="7" customWidth="1"/>
    <col min="7" max="7" width="12.85546875" style="7" customWidth="1"/>
    <col min="8" max="8" width="12" style="7" customWidth="1"/>
    <col min="9" max="9" width="13.85546875" style="7" customWidth="1"/>
    <col min="10" max="10" width="13.42578125" style="7" customWidth="1"/>
    <col min="11" max="15" width="12.28515625" style="7" customWidth="1"/>
    <col min="16" max="16384" width="9.140625" style="7"/>
  </cols>
  <sheetData>
    <row r="1" spans="1:15" ht="5.0999999999999996" customHeight="1"/>
    <row r="2" spans="1:15" ht="15" customHeight="1">
      <c r="A2" s="67" t="s">
        <v>341</v>
      </c>
      <c r="H2" s="29" t="s">
        <v>342</v>
      </c>
    </row>
    <row r="3" spans="1:15" ht="5.0999999999999996" customHeight="1">
      <c r="A3" s="277"/>
    </row>
    <row r="4" spans="1:15" ht="39.950000000000003" customHeight="1">
      <c r="A4" s="1255" t="s">
        <v>343</v>
      </c>
      <c r="B4" s="1255"/>
      <c r="C4" s="1255"/>
      <c r="D4" s="1255"/>
      <c r="E4" s="1255"/>
      <c r="F4" s="1255"/>
      <c r="G4" s="1255"/>
      <c r="H4" s="1255" t="s">
        <v>344</v>
      </c>
      <c r="I4" s="1255"/>
      <c r="J4" s="1255"/>
      <c r="K4" s="1255"/>
      <c r="L4" s="1255"/>
      <c r="M4" s="1255"/>
      <c r="N4" s="1255"/>
      <c r="O4" s="1255"/>
    </row>
    <row r="5" spans="1:15" ht="12" customHeight="1"/>
    <row r="6" spans="1:15" ht="15" customHeight="1" thickBot="1">
      <c r="A6" s="7" t="s">
        <v>602</v>
      </c>
      <c r="O6" s="28" t="s">
        <v>345</v>
      </c>
    </row>
    <row r="7" spans="1:15" ht="18.75" customHeight="1" thickBot="1">
      <c r="A7" s="597" t="s">
        <v>246</v>
      </c>
      <c r="B7" s="563" t="s">
        <v>346</v>
      </c>
      <c r="C7" s="563"/>
      <c r="D7" s="563"/>
      <c r="E7" s="563" t="s">
        <v>347</v>
      </c>
      <c r="F7" s="563"/>
      <c r="G7" s="563"/>
      <c r="H7" s="563" t="s">
        <v>348</v>
      </c>
      <c r="I7" s="563"/>
      <c r="J7" s="1256" t="s">
        <v>349</v>
      </c>
      <c r="K7" s="1257"/>
      <c r="L7" s="583" t="s">
        <v>350</v>
      </c>
      <c r="M7" s="583"/>
      <c r="N7" s="583"/>
      <c r="O7" s="584"/>
    </row>
    <row r="8" spans="1:15" ht="18.75" customHeight="1">
      <c r="A8" s="813"/>
      <c r="B8" s="804" t="s">
        <v>351</v>
      </c>
      <c r="C8" s="804"/>
      <c r="D8" s="289" t="s">
        <v>352</v>
      </c>
      <c r="E8" s="289" t="s">
        <v>75</v>
      </c>
      <c r="F8" s="804" t="s">
        <v>353</v>
      </c>
      <c r="G8" s="804"/>
      <c r="H8" s="68" t="s">
        <v>75</v>
      </c>
      <c r="I8" s="289" t="s">
        <v>354</v>
      </c>
      <c r="J8" s="1258" t="s">
        <v>355</v>
      </c>
      <c r="K8" s="1259"/>
      <c r="L8" s="804" t="s">
        <v>356</v>
      </c>
      <c r="M8" s="804"/>
      <c r="N8" s="981" t="s">
        <v>357</v>
      </c>
      <c r="O8" s="982"/>
    </row>
    <row r="9" spans="1:15" ht="18" customHeight="1">
      <c r="A9" s="267" t="s">
        <v>621</v>
      </c>
      <c r="B9" s="1261">
        <v>110894</v>
      </c>
      <c r="C9" s="1254"/>
      <c r="D9" s="293">
        <v>43388</v>
      </c>
      <c r="E9" s="293">
        <v>36338</v>
      </c>
      <c r="F9" s="1254">
        <v>18108</v>
      </c>
      <c r="G9" s="1254"/>
      <c r="H9" s="266">
        <v>32.799999999999997</v>
      </c>
      <c r="I9" s="266">
        <v>41.7</v>
      </c>
      <c r="J9" s="1254">
        <v>2215944</v>
      </c>
      <c r="K9" s="1254"/>
      <c r="L9" s="1254">
        <v>60981</v>
      </c>
      <c r="M9" s="1254"/>
      <c r="N9" s="1254">
        <v>122374</v>
      </c>
      <c r="O9" s="1260"/>
    </row>
    <row r="10" spans="1:15" ht="18" customHeight="1">
      <c r="A10" s="276">
        <v>22</v>
      </c>
      <c r="B10" s="1230">
        <v>111463</v>
      </c>
      <c r="C10" s="1231"/>
      <c r="D10" s="293">
        <v>43957</v>
      </c>
      <c r="E10" s="293">
        <v>36252</v>
      </c>
      <c r="F10" s="1231">
        <v>18164</v>
      </c>
      <c r="G10" s="1231"/>
      <c r="H10" s="266">
        <v>32.5</v>
      </c>
      <c r="I10" s="266">
        <v>41.3</v>
      </c>
      <c r="J10" s="1231">
        <v>2302648</v>
      </c>
      <c r="K10" s="1231"/>
      <c r="L10" s="1231">
        <v>63518</v>
      </c>
      <c r="M10" s="1231"/>
      <c r="N10" s="1231">
        <v>126770</v>
      </c>
      <c r="O10" s="1247"/>
    </row>
    <row r="11" spans="1:15" ht="18" customHeight="1">
      <c r="A11" s="276">
        <v>23</v>
      </c>
      <c r="B11" s="1230">
        <v>112413</v>
      </c>
      <c r="C11" s="1231"/>
      <c r="D11" s="293">
        <v>44915</v>
      </c>
      <c r="E11" s="293">
        <v>35906</v>
      </c>
      <c r="F11" s="1231">
        <v>18339</v>
      </c>
      <c r="G11" s="1231"/>
      <c r="H11" s="266">
        <v>31.9</v>
      </c>
      <c r="I11" s="266">
        <v>40.799999999999997</v>
      </c>
      <c r="J11" s="1231">
        <v>2328553</v>
      </c>
      <c r="K11" s="1231"/>
      <c r="L11" s="1231">
        <v>64851</v>
      </c>
      <c r="M11" s="1231"/>
      <c r="N11" s="1231">
        <v>126973</v>
      </c>
      <c r="O11" s="1247"/>
    </row>
    <row r="12" spans="1:15" s="291" customFormat="1" ht="18" customHeight="1">
      <c r="A12" s="276">
        <v>24</v>
      </c>
      <c r="B12" s="1232">
        <v>113332</v>
      </c>
      <c r="C12" s="1233"/>
      <c r="D12" s="294">
        <v>45563</v>
      </c>
      <c r="E12" s="294">
        <v>35833</v>
      </c>
      <c r="F12" s="1233">
        <v>18395</v>
      </c>
      <c r="G12" s="1233"/>
      <c r="H12" s="266">
        <f>E12/B12*100</f>
        <v>31.617724914410754</v>
      </c>
      <c r="I12" s="266">
        <f>F12/D12*100</f>
        <v>40.372670807453417</v>
      </c>
      <c r="J12" s="1233">
        <v>2286799</v>
      </c>
      <c r="K12" s="1233"/>
      <c r="L12" s="1233">
        <f>J12*1000/E12</f>
        <v>63818.240169675999</v>
      </c>
      <c r="M12" s="1233"/>
      <c r="N12" s="1248">
        <f>J12*1000/F12</f>
        <v>124316.33596085892</v>
      </c>
      <c r="O12" s="1249"/>
    </row>
    <row r="13" spans="1:15" s="291" customFormat="1" ht="18" customHeight="1" thickBot="1">
      <c r="A13" s="364">
        <v>25</v>
      </c>
      <c r="B13" s="411"/>
      <c r="C13" s="412">
        <v>113893</v>
      </c>
      <c r="D13" s="412">
        <v>46432</v>
      </c>
      <c r="E13" s="412">
        <v>34064</v>
      </c>
      <c r="F13" s="1262">
        <v>18041</v>
      </c>
      <c r="G13" s="1262"/>
      <c r="H13" s="286">
        <f>E13/C13*100</f>
        <v>29.908774024742524</v>
      </c>
      <c r="I13" s="286">
        <f>F13/D13*100</f>
        <v>38.854669193659547</v>
      </c>
      <c r="J13" s="1253">
        <v>2242503</v>
      </c>
      <c r="K13" s="1253"/>
      <c r="L13" s="1252">
        <f>J13*1000/E13</f>
        <v>65832.051432597465</v>
      </c>
      <c r="M13" s="1252"/>
      <c r="N13" s="1250">
        <f>J13*1000/F13</f>
        <v>124300.37137630951</v>
      </c>
      <c r="O13" s="1251"/>
    </row>
    <row r="14" spans="1:15" ht="15" customHeight="1">
      <c r="A14" s="7" t="s">
        <v>603</v>
      </c>
      <c r="O14" s="28" t="s">
        <v>358</v>
      </c>
    </row>
    <row r="15" spans="1:15" ht="12" customHeight="1"/>
    <row r="16" spans="1:15" ht="15" customHeight="1" thickBot="1">
      <c r="A16" s="7" t="s">
        <v>604</v>
      </c>
      <c r="O16" s="28" t="s">
        <v>245</v>
      </c>
    </row>
    <row r="17" spans="1:15" ht="20.100000000000001" customHeight="1">
      <c r="A17" s="154"/>
      <c r="B17" s="69" t="s">
        <v>359</v>
      </c>
      <c r="C17" s="155"/>
      <c r="D17" s="155"/>
      <c r="E17" s="155"/>
      <c r="F17" s="155"/>
      <c r="G17" s="155"/>
      <c r="H17" s="155" t="s">
        <v>360</v>
      </c>
      <c r="I17" s="155"/>
      <c r="J17" s="155"/>
      <c r="K17" s="563" t="s">
        <v>361</v>
      </c>
      <c r="L17" s="563"/>
      <c r="M17" s="583" t="s">
        <v>362</v>
      </c>
      <c r="N17" s="583"/>
      <c r="O17" s="584"/>
    </row>
    <row r="18" spans="1:15" ht="18.75" customHeight="1">
      <c r="A18" s="405" t="s">
        <v>246</v>
      </c>
      <c r="B18" s="804" t="s">
        <v>363</v>
      </c>
      <c r="C18" s="804"/>
      <c r="D18" s="804" t="s">
        <v>364</v>
      </c>
      <c r="E18" s="804" t="s">
        <v>365</v>
      </c>
      <c r="F18" s="804" t="s">
        <v>366</v>
      </c>
      <c r="G18" s="804" t="s">
        <v>367</v>
      </c>
      <c r="H18" s="287" t="s">
        <v>368</v>
      </c>
      <c r="I18" s="282" t="s">
        <v>369</v>
      </c>
      <c r="J18" s="292" t="s">
        <v>370</v>
      </c>
      <c r="K18" s="804" t="s">
        <v>324</v>
      </c>
      <c r="L18" s="804" t="s">
        <v>371</v>
      </c>
      <c r="M18" s="804" t="s">
        <v>324</v>
      </c>
      <c r="N18" s="804" t="s">
        <v>372</v>
      </c>
      <c r="O18" s="982" t="s">
        <v>373</v>
      </c>
    </row>
    <row r="19" spans="1:15" ht="18.75" customHeight="1">
      <c r="A19" s="156"/>
      <c r="B19" s="804"/>
      <c r="C19" s="804"/>
      <c r="D19" s="804"/>
      <c r="E19" s="804"/>
      <c r="F19" s="804"/>
      <c r="G19" s="804"/>
      <c r="H19" s="157" t="s">
        <v>566</v>
      </c>
      <c r="I19" s="281" t="s">
        <v>566</v>
      </c>
      <c r="J19" s="158" t="s">
        <v>374</v>
      </c>
      <c r="K19" s="804"/>
      <c r="L19" s="804"/>
      <c r="M19" s="804"/>
      <c r="N19" s="804"/>
      <c r="O19" s="982"/>
    </row>
    <row r="20" spans="1:15" ht="18" customHeight="1">
      <c r="A20" s="267" t="s">
        <v>621</v>
      </c>
      <c r="B20" s="1234">
        <v>427953</v>
      </c>
      <c r="C20" s="1235"/>
      <c r="D20" s="406">
        <v>9048043</v>
      </c>
      <c r="E20" s="406">
        <v>6541090</v>
      </c>
      <c r="F20" s="406">
        <v>2173369</v>
      </c>
      <c r="G20" s="406">
        <v>333585</v>
      </c>
      <c r="H20" s="280">
        <v>21</v>
      </c>
      <c r="I20" s="280">
        <v>245</v>
      </c>
      <c r="J20" s="280">
        <v>177</v>
      </c>
      <c r="K20" s="280">
        <v>11228</v>
      </c>
      <c r="L20" s="280">
        <v>869630</v>
      </c>
      <c r="M20" s="280">
        <v>419</v>
      </c>
      <c r="N20" s="280">
        <v>117610</v>
      </c>
      <c r="O20" s="159">
        <v>3690</v>
      </c>
    </row>
    <row r="21" spans="1:15" ht="18" customHeight="1">
      <c r="A21" s="405">
        <v>22</v>
      </c>
      <c r="B21" s="1237">
        <f>422248+13997</f>
        <v>436245</v>
      </c>
      <c r="C21" s="1238"/>
      <c r="D21" s="406">
        <v>9352705</v>
      </c>
      <c r="E21" s="406">
        <v>6771473</v>
      </c>
      <c r="F21" s="406">
        <v>2249046</v>
      </c>
      <c r="G21" s="406">
        <v>332186</v>
      </c>
      <c r="H21" s="280">
        <v>21</v>
      </c>
      <c r="I21" s="280">
        <v>258</v>
      </c>
      <c r="J21" s="280">
        <v>187</v>
      </c>
      <c r="K21" s="280">
        <v>12804</v>
      </c>
      <c r="L21" s="280">
        <v>955246</v>
      </c>
      <c r="M21" s="280">
        <v>458</v>
      </c>
      <c r="N21" s="280">
        <v>133288</v>
      </c>
      <c r="O21" s="159">
        <v>4020</v>
      </c>
    </row>
    <row r="22" spans="1:15" ht="18" customHeight="1">
      <c r="A22" s="70">
        <v>23</v>
      </c>
      <c r="B22" s="1239">
        <v>443029</v>
      </c>
      <c r="C22" s="1238"/>
      <c r="D22" s="406">
        <v>9406724</v>
      </c>
      <c r="E22" s="406">
        <v>6811957</v>
      </c>
      <c r="F22" s="406">
        <v>2249969</v>
      </c>
      <c r="G22" s="406">
        <v>344798</v>
      </c>
      <c r="H22" s="280">
        <v>21</v>
      </c>
      <c r="I22" s="280">
        <v>262</v>
      </c>
      <c r="J22" s="280">
        <v>190</v>
      </c>
      <c r="K22" s="280">
        <v>11712</v>
      </c>
      <c r="L22" s="280">
        <v>901663</v>
      </c>
      <c r="M22" s="280">
        <v>435</v>
      </c>
      <c r="N22" s="280">
        <v>137736</v>
      </c>
      <c r="O22" s="159">
        <v>3180</v>
      </c>
    </row>
    <row r="23" spans="1:15" s="291" customFormat="1" ht="18" customHeight="1">
      <c r="A23" s="405">
        <v>24</v>
      </c>
      <c r="B23" s="1237">
        <v>436794</v>
      </c>
      <c r="C23" s="1238"/>
      <c r="D23" s="406">
        <v>9686458</v>
      </c>
      <c r="E23" s="406">
        <v>7022802</v>
      </c>
      <c r="F23" s="406">
        <v>2319108</v>
      </c>
      <c r="G23" s="406">
        <v>344548</v>
      </c>
      <c r="H23" s="280">
        <v>22</v>
      </c>
      <c r="I23" s="280">
        <v>270</v>
      </c>
      <c r="J23" s="280">
        <v>196</v>
      </c>
      <c r="K23" s="280">
        <v>13106</v>
      </c>
      <c r="L23" s="280">
        <v>1030048</v>
      </c>
      <c r="M23" s="280">
        <v>408</v>
      </c>
      <c r="N23" s="280">
        <v>122902</v>
      </c>
      <c r="O23" s="159">
        <v>3420</v>
      </c>
    </row>
    <row r="24" spans="1:15" s="291" customFormat="1" ht="18" customHeight="1" thickBot="1">
      <c r="A24" s="364">
        <v>25</v>
      </c>
      <c r="B24" s="1240">
        <v>437832</v>
      </c>
      <c r="C24" s="1241"/>
      <c r="D24" s="410">
        <v>9685225</v>
      </c>
      <c r="E24" s="410">
        <v>7006784</v>
      </c>
      <c r="F24" s="410">
        <v>2331170</v>
      </c>
      <c r="G24" s="410">
        <v>347271</v>
      </c>
      <c r="H24" s="285">
        <v>22</v>
      </c>
      <c r="I24" s="285">
        <v>284</v>
      </c>
      <c r="J24" s="285">
        <v>206</v>
      </c>
      <c r="K24" s="285">
        <v>12592</v>
      </c>
      <c r="L24" s="285">
        <v>1021084</v>
      </c>
      <c r="M24" s="285">
        <v>400</v>
      </c>
      <c r="N24" s="285">
        <v>122233</v>
      </c>
      <c r="O24" s="270">
        <v>3300</v>
      </c>
    </row>
    <row r="25" spans="1:15" ht="15" customHeight="1">
      <c r="A25" s="7" t="s">
        <v>655</v>
      </c>
      <c r="O25" s="28" t="s">
        <v>358</v>
      </c>
    </row>
    <row r="26" spans="1:15" ht="12" customHeight="1"/>
    <row r="27" spans="1:15" ht="15" customHeight="1" thickBot="1">
      <c r="A27" s="7" t="s">
        <v>605</v>
      </c>
      <c r="O27" s="28" t="s">
        <v>375</v>
      </c>
    </row>
    <row r="28" spans="1:15" ht="18.75" customHeight="1" thickBot="1">
      <c r="A28" s="597" t="s">
        <v>246</v>
      </c>
      <c r="B28" s="69"/>
      <c r="C28" s="155"/>
      <c r="D28" s="155"/>
      <c r="E28" s="278" t="s">
        <v>376</v>
      </c>
      <c r="F28" s="155"/>
      <c r="G28" s="160"/>
      <c r="H28" s="580" t="s">
        <v>377</v>
      </c>
      <c r="I28" s="580"/>
      <c r="J28" s="580"/>
      <c r="K28" s="580"/>
      <c r="L28" s="580"/>
      <c r="M28" s="583" t="s">
        <v>378</v>
      </c>
      <c r="N28" s="583"/>
      <c r="O28" s="584"/>
    </row>
    <row r="29" spans="1:15" ht="18.75" customHeight="1">
      <c r="A29" s="813"/>
      <c r="B29" s="59" t="s">
        <v>379</v>
      </c>
      <c r="C29" s="59"/>
      <c r="D29" s="289" t="s">
        <v>380</v>
      </c>
      <c r="E29" s="289" t="s">
        <v>381</v>
      </c>
      <c r="F29" s="289" t="s">
        <v>382</v>
      </c>
      <c r="G29" s="283" t="s">
        <v>383</v>
      </c>
      <c r="H29" s="68" t="s">
        <v>21</v>
      </c>
      <c r="I29" s="289" t="s">
        <v>384</v>
      </c>
      <c r="J29" s="289" t="s">
        <v>385</v>
      </c>
      <c r="K29" s="289" t="s">
        <v>386</v>
      </c>
      <c r="L29" s="289" t="s">
        <v>387</v>
      </c>
      <c r="M29" s="986" t="s">
        <v>388</v>
      </c>
      <c r="N29" s="986"/>
      <c r="O29" s="288" t="s">
        <v>128</v>
      </c>
    </row>
    <row r="30" spans="1:15" ht="18" customHeight="1">
      <c r="A30" s="267" t="s">
        <v>621</v>
      </c>
      <c r="B30" s="1236">
        <f>SUM(D30:F30)</f>
        <v>30142</v>
      </c>
      <c r="C30" s="1236"/>
      <c r="D30" s="280">
        <v>22466</v>
      </c>
      <c r="E30" s="280">
        <v>284</v>
      </c>
      <c r="F30" s="280">
        <v>7392</v>
      </c>
      <c r="G30" s="280">
        <v>100</v>
      </c>
      <c r="H30" s="280">
        <f>SUM(I30:L30)</f>
        <v>11346</v>
      </c>
      <c r="I30" s="280">
        <v>1372</v>
      </c>
      <c r="J30" s="280">
        <v>7833</v>
      </c>
      <c r="K30" s="80">
        <v>1476</v>
      </c>
      <c r="L30" s="280">
        <v>665</v>
      </c>
      <c r="M30" s="884" t="s">
        <v>389</v>
      </c>
      <c r="N30" s="884"/>
      <c r="O30" s="284">
        <v>38.299999999999997</v>
      </c>
    </row>
    <row r="31" spans="1:15" ht="18" customHeight="1">
      <c r="A31" s="276">
        <v>22</v>
      </c>
      <c r="B31" s="1236">
        <f>SUM(D31:F31)</f>
        <v>29914</v>
      </c>
      <c r="C31" s="1236"/>
      <c r="D31" s="280">
        <v>22274</v>
      </c>
      <c r="E31" s="280">
        <v>316</v>
      </c>
      <c r="F31" s="280">
        <v>7324</v>
      </c>
      <c r="G31" s="279">
        <v>0</v>
      </c>
      <c r="H31" s="280">
        <f>SUM(I31:L31)</f>
        <v>11604</v>
      </c>
      <c r="I31" s="280">
        <v>1482</v>
      </c>
      <c r="J31" s="280">
        <v>7900</v>
      </c>
      <c r="K31" s="80">
        <v>1495</v>
      </c>
      <c r="L31" s="280">
        <v>727</v>
      </c>
      <c r="M31" s="799" t="s">
        <v>516</v>
      </c>
      <c r="N31" s="799"/>
      <c r="O31" s="284">
        <v>38.1</v>
      </c>
    </row>
    <row r="32" spans="1:15" ht="18" customHeight="1">
      <c r="A32" s="70">
        <v>23</v>
      </c>
      <c r="B32" s="1236">
        <f>SUM(D32:F32)</f>
        <v>29327</v>
      </c>
      <c r="C32" s="1236"/>
      <c r="D32" s="280">
        <v>21791</v>
      </c>
      <c r="E32" s="280">
        <v>286</v>
      </c>
      <c r="F32" s="280">
        <v>7250</v>
      </c>
      <c r="G32" s="279">
        <v>0</v>
      </c>
      <c r="H32" s="280">
        <f>SUM(I32:L32)</f>
        <v>12027</v>
      </c>
      <c r="I32" s="280">
        <v>1546</v>
      </c>
      <c r="J32" s="280">
        <v>8045</v>
      </c>
      <c r="K32" s="80">
        <v>1652</v>
      </c>
      <c r="L32" s="280">
        <v>784</v>
      </c>
      <c r="M32" s="799" t="s">
        <v>517</v>
      </c>
      <c r="N32" s="799"/>
      <c r="O32" s="284">
        <v>38.1</v>
      </c>
    </row>
    <row r="33" spans="1:15" s="291" customFormat="1" ht="18" customHeight="1">
      <c r="A33" s="276">
        <v>24</v>
      </c>
      <c r="B33" s="1236">
        <f>SUM(D33:F33)</f>
        <v>28657</v>
      </c>
      <c r="C33" s="1236"/>
      <c r="D33" s="290">
        <v>21241</v>
      </c>
      <c r="E33" s="290">
        <v>264</v>
      </c>
      <c r="F33" s="290">
        <v>7152</v>
      </c>
      <c r="G33" s="271">
        <v>0</v>
      </c>
      <c r="H33" s="280">
        <f>SUM(I33:L33)</f>
        <v>12046</v>
      </c>
      <c r="I33" s="280">
        <v>1602</v>
      </c>
      <c r="J33" s="280">
        <v>8006</v>
      </c>
      <c r="K33" s="272">
        <v>1667</v>
      </c>
      <c r="L33" s="280">
        <v>771</v>
      </c>
      <c r="M33" s="1246" t="s">
        <v>644</v>
      </c>
      <c r="N33" s="799"/>
      <c r="O33" s="284">
        <v>38.299999999999997</v>
      </c>
    </row>
    <row r="34" spans="1:15" s="291" customFormat="1" ht="18" customHeight="1" thickBot="1">
      <c r="A34" s="364">
        <v>25</v>
      </c>
      <c r="B34" s="1244">
        <f>SUM(D34:F34)</f>
        <v>27582</v>
      </c>
      <c r="C34" s="1244"/>
      <c r="D34" s="340">
        <v>20214</v>
      </c>
      <c r="E34" s="340">
        <v>260</v>
      </c>
      <c r="F34" s="340">
        <v>7108</v>
      </c>
      <c r="G34" s="365">
        <v>0</v>
      </c>
      <c r="H34" s="295">
        <f>SUM(I34:L34)</f>
        <v>12512</v>
      </c>
      <c r="I34" s="295">
        <v>1622</v>
      </c>
      <c r="J34" s="295">
        <v>8353</v>
      </c>
      <c r="K34" s="297">
        <v>1661</v>
      </c>
      <c r="L34" s="295">
        <v>876</v>
      </c>
      <c r="M34" s="1243" t="s">
        <v>654</v>
      </c>
      <c r="N34" s="1243"/>
      <c r="O34" s="298">
        <v>43.5</v>
      </c>
    </row>
    <row r="35" spans="1:15" ht="15" customHeight="1">
      <c r="A35" s="1245" t="s">
        <v>689</v>
      </c>
      <c r="B35" s="942"/>
      <c r="C35" s="942"/>
      <c r="D35" s="942"/>
      <c r="E35" s="942"/>
      <c r="F35" s="277"/>
      <c r="O35" s="28" t="s">
        <v>391</v>
      </c>
    </row>
    <row r="36" spans="1:15" ht="12" customHeight="1">
      <c r="A36" s="7" t="s">
        <v>392</v>
      </c>
      <c r="F36" s="277"/>
    </row>
    <row r="37" spans="1:15" ht="15" customHeight="1" thickBot="1">
      <c r="A37" s="7" t="s">
        <v>656</v>
      </c>
      <c r="O37" s="28" t="s">
        <v>245</v>
      </c>
    </row>
    <row r="38" spans="1:15" ht="18.75" customHeight="1" thickBot="1">
      <c r="A38" s="161"/>
      <c r="B38" s="563" t="s">
        <v>393</v>
      </c>
      <c r="C38" s="563"/>
      <c r="D38" s="69" t="s">
        <v>394</v>
      </c>
      <c r="E38" s="155"/>
      <c r="F38" s="155"/>
      <c r="G38" s="155"/>
      <c r="H38" s="155" t="s">
        <v>395</v>
      </c>
      <c r="I38" s="39"/>
      <c r="J38" s="39"/>
      <c r="K38" s="39"/>
      <c r="L38" s="563" t="s">
        <v>396</v>
      </c>
      <c r="M38" s="563"/>
      <c r="N38" s="583" t="s">
        <v>397</v>
      </c>
      <c r="O38" s="584"/>
    </row>
    <row r="39" spans="1:15" ht="18.75" customHeight="1">
      <c r="A39" s="276" t="s">
        <v>246</v>
      </c>
      <c r="B39" s="59" t="s">
        <v>398</v>
      </c>
      <c r="C39" s="162"/>
      <c r="D39" s="59" t="s">
        <v>399</v>
      </c>
      <c r="E39" s="162"/>
      <c r="F39" s="59" t="s">
        <v>400</v>
      </c>
      <c r="G39" s="162"/>
      <c r="H39" s="804" t="s">
        <v>401</v>
      </c>
      <c r="I39" s="804"/>
      <c r="J39" s="804" t="s">
        <v>402</v>
      </c>
      <c r="K39" s="804"/>
      <c r="L39" s="855"/>
      <c r="M39" s="855"/>
      <c r="N39" s="974"/>
      <c r="O39" s="1242"/>
    </row>
    <row r="40" spans="1:15" ht="18.75" customHeight="1">
      <c r="A40" s="156"/>
      <c r="B40" s="289" t="s">
        <v>324</v>
      </c>
      <c r="C40" s="289" t="s">
        <v>403</v>
      </c>
      <c r="D40" s="289" t="s">
        <v>324</v>
      </c>
      <c r="E40" s="289" t="s">
        <v>403</v>
      </c>
      <c r="F40" s="289" t="s">
        <v>324</v>
      </c>
      <c r="G40" s="283" t="s">
        <v>403</v>
      </c>
      <c r="H40" s="68" t="s">
        <v>324</v>
      </c>
      <c r="I40" s="283" t="s">
        <v>403</v>
      </c>
      <c r="J40" s="289" t="s">
        <v>324</v>
      </c>
      <c r="K40" s="283" t="s">
        <v>403</v>
      </c>
      <c r="L40" s="289" t="s">
        <v>324</v>
      </c>
      <c r="M40" s="283" t="s">
        <v>403</v>
      </c>
      <c r="N40" s="68" t="s">
        <v>324</v>
      </c>
      <c r="O40" s="288" t="s">
        <v>403</v>
      </c>
    </row>
    <row r="41" spans="1:15" ht="18" customHeight="1">
      <c r="A41" s="267" t="s">
        <v>621</v>
      </c>
      <c r="B41" s="42">
        <v>7</v>
      </c>
      <c r="C41" s="40">
        <v>2716</v>
      </c>
      <c r="D41" s="40">
        <f>F41+H41+J41</f>
        <v>16717</v>
      </c>
      <c r="E41" s="40">
        <f t="shared" ref="D41:E45" si="0">G41+I41+K41</f>
        <v>11223658</v>
      </c>
      <c r="F41" s="3">
        <v>14499</v>
      </c>
      <c r="G41" s="3">
        <v>9282265</v>
      </c>
      <c r="H41" s="3">
        <v>1967</v>
      </c>
      <c r="I41" s="3">
        <v>1750482</v>
      </c>
      <c r="J41" s="3">
        <v>251</v>
      </c>
      <c r="K41" s="3">
        <v>190911</v>
      </c>
      <c r="L41" s="3">
        <v>23</v>
      </c>
      <c r="M41" s="3">
        <v>9319</v>
      </c>
      <c r="N41" s="3">
        <v>33</v>
      </c>
      <c r="O41" s="43">
        <v>4752</v>
      </c>
    </row>
    <row r="42" spans="1:15" ht="18" customHeight="1">
      <c r="A42" s="276">
        <v>22</v>
      </c>
      <c r="B42" s="42">
        <v>4</v>
      </c>
      <c r="C42" s="40">
        <v>1579</v>
      </c>
      <c r="D42" s="40">
        <f t="shared" si="0"/>
        <v>17000</v>
      </c>
      <c r="E42" s="40">
        <f t="shared" si="0"/>
        <v>11432561</v>
      </c>
      <c r="F42" s="40">
        <v>14685</v>
      </c>
      <c r="G42" s="3">
        <v>9413329</v>
      </c>
      <c r="H42" s="3">
        <v>2040</v>
      </c>
      <c r="I42" s="3">
        <v>1816050</v>
      </c>
      <c r="J42" s="3">
        <v>275</v>
      </c>
      <c r="K42" s="3">
        <v>203182</v>
      </c>
      <c r="L42" s="3">
        <v>19</v>
      </c>
      <c r="M42" s="3">
        <v>7570</v>
      </c>
      <c r="N42" s="3">
        <v>22</v>
      </c>
      <c r="O42" s="43">
        <v>3040</v>
      </c>
    </row>
    <row r="43" spans="1:15" ht="18" customHeight="1">
      <c r="A43" s="70">
        <v>23</v>
      </c>
      <c r="B43" s="42">
        <v>2</v>
      </c>
      <c r="C43" s="40">
        <v>767</v>
      </c>
      <c r="D43" s="40">
        <f t="shared" si="0"/>
        <v>17520</v>
      </c>
      <c r="E43" s="40">
        <f>G43+I43+K43</f>
        <v>11756531</v>
      </c>
      <c r="F43" s="3">
        <v>15099</v>
      </c>
      <c r="G43" s="3">
        <v>9634811</v>
      </c>
      <c r="H43" s="3">
        <v>2133</v>
      </c>
      <c r="I43" s="3">
        <v>1909453</v>
      </c>
      <c r="J43" s="3">
        <v>288</v>
      </c>
      <c r="K43" s="3">
        <v>212267</v>
      </c>
      <c r="L43" s="3">
        <v>20</v>
      </c>
      <c r="M43" s="3">
        <v>7886</v>
      </c>
      <c r="N43" s="3">
        <v>15</v>
      </c>
      <c r="O43" s="43">
        <v>2200</v>
      </c>
    </row>
    <row r="44" spans="1:15" s="291" customFormat="1" ht="18" customHeight="1">
      <c r="A44" s="276">
        <v>24</v>
      </c>
      <c r="B44" s="42">
        <v>1</v>
      </c>
      <c r="C44" s="40">
        <v>364</v>
      </c>
      <c r="D44" s="40">
        <f t="shared" si="0"/>
        <v>18468</v>
      </c>
      <c r="E44" s="471">
        <f>G44+I44+K44</f>
        <v>12338362</v>
      </c>
      <c r="F44" s="3">
        <v>15970</v>
      </c>
      <c r="G44" s="40">
        <v>10160830</v>
      </c>
      <c r="H44" s="40">
        <v>2201</v>
      </c>
      <c r="I44" s="40">
        <v>1959871</v>
      </c>
      <c r="J44" s="40">
        <v>297</v>
      </c>
      <c r="K44" s="40">
        <v>217661</v>
      </c>
      <c r="L44" s="40">
        <v>19</v>
      </c>
      <c r="M44" s="40">
        <v>7421</v>
      </c>
      <c r="N44" s="40">
        <v>15</v>
      </c>
      <c r="O44" s="273">
        <v>1883</v>
      </c>
    </row>
    <row r="45" spans="1:15" s="291" customFormat="1" ht="18" customHeight="1" thickBot="1">
      <c r="A45" s="364">
        <v>25</v>
      </c>
      <c r="B45" s="366">
        <v>0</v>
      </c>
      <c r="C45" s="367">
        <v>0</v>
      </c>
      <c r="D45" s="368">
        <f t="shared" si="0"/>
        <v>18003</v>
      </c>
      <c r="E45" s="368">
        <f>G45+I45+K45</f>
        <v>12197604</v>
      </c>
      <c r="F45" s="367">
        <v>15530</v>
      </c>
      <c r="G45" s="367">
        <v>10037704</v>
      </c>
      <c r="H45" s="274">
        <v>2192</v>
      </c>
      <c r="I45" s="274">
        <v>1943685</v>
      </c>
      <c r="J45" s="274">
        <v>281</v>
      </c>
      <c r="K45" s="274">
        <v>216215</v>
      </c>
      <c r="L45" s="274">
        <v>13</v>
      </c>
      <c r="M45" s="274">
        <v>4923</v>
      </c>
      <c r="N45" s="274">
        <v>15</v>
      </c>
      <c r="O45" s="296">
        <v>2475</v>
      </c>
    </row>
    <row r="46" spans="1:15" ht="15" customHeight="1">
      <c r="O46" s="28" t="s">
        <v>391</v>
      </c>
    </row>
    <row r="48" spans="1:15" ht="17.45" customHeight="1">
      <c r="G48" s="71"/>
    </row>
    <row r="49" spans="7:7" ht="17.45" customHeight="1">
      <c r="G49" s="49"/>
    </row>
  </sheetData>
  <sheetProtection selectLockedCells="1" selectUnlockedCells="1"/>
  <mergeCells count="74">
    <mergeCell ref="F13:G13"/>
    <mergeCell ref="F10:G10"/>
    <mergeCell ref="F11:G11"/>
    <mergeCell ref="F12:G12"/>
    <mergeCell ref="F8:G8"/>
    <mergeCell ref="L7:O7"/>
    <mergeCell ref="F9:G9"/>
    <mergeCell ref="A4:G4"/>
    <mergeCell ref="H4:O4"/>
    <mergeCell ref="A7:A8"/>
    <mergeCell ref="B7:D7"/>
    <mergeCell ref="E7:G7"/>
    <mergeCell ref="H7:I7"/>
    <mergeCell ref="B8:C8"/>
    <mergeCell ref="L8:M8"/>
    <mergeCell ref="J7:K7"/>
    <mergeCell ref="N8:O8"/>
    <mergeCell ref="J8:K8"/>
    <mergeCell ref="J9:K9"/>
    <mergeCell ref="N9:O9"/>
    <mergeCell ref="B9:C9"/>
    <mergeCell ref="L12:M12"/>
    <mergeCell ref="L9:M9"/>
    <mergeCell ref="J10:K10"/>
    <mergeCell ref="J11:K11"/>
    <mergeCell ref="L10:M10"/>
    <mergeCell ref="N10:O10"/>
    <mergeCell ref="N11:O11"/>
    <mergeCell ref="L11:M11"/>
    <mergeCell ref="M30:N30"/>
    <mergeCell ref="K17:L17"/>
    <mergeCell ref="M17:O17"/>
    <mergeCell ref="N12:O12"/>
    <mergeCell ref="N13:O13"/>
    <mergeCell ref="L13:M13"/>
    <mergeCell ref="J13:K13"/>
    <mergeCell ref="H28:L28"/>
    <mergeCell ref="M28:O28"/>
    <mergeCell ref="M29:N29"/>
    <mergeCell ref="O18:O19"/>
    <mergeCell ref="K18:K19"/>
    <mergeCell ref="J12:K12"/>
    <mergeCell ref="B31:C31"/>
    <mergeCell ref="B33:C33"/>
    <mergeCell ref="B32:C32"/>
    <mergeCell ref="B34:C34"/>
    <mergeCell ref="L38:M39"/>
    <mergeCell ref="A35:E35"/>
    <mergeCell ref="M32:N32"/>
    <mergeCell ref="M33:N33"/>
    <mergeCell ref="M31:N31"/>
    <mergeCell ref="B38:C38"/>
    <mergeCell ref="N18:N19"/>
    <mergeCell ref="L18:L19"/>
    <mergeCell ref="M18:M19"/>
    <mergeCell ref="N38:O39"/>
    <mergeCell ref="H39:I39"/>
    <mergeCell ref="J39:K39"/>
    <mergeCell ref="M34:N34"/>
    <mergeCell ref="F18:F19"/>
    <mergeCell ref="G18:G19"/>
    <mergeCell ref="B30:C30"/>
    <mergeCell ref="B18:C19"/>
    <mergeCell ref="D18:D19"/>
    <mergeCell ref="E18:E19"/>
    <mergeCell ref="B21:C21"/>
    <mergeCell ref="B22:C22"/>
    <mergeCell ref="B23:C23"/>
    <mergeCell ref="B24:C24"/>
    <mergeCell ref="B10:C10"/>
    <mergeCell ref="B11:C11"/>
    <mergeCell ref="B12:C12"/>
    <mergeCell ref="B20:C20"/>
    <mergeCell ref="A28:A29"/>
  </mergeCells>
  <phoneticPr fontId="22"/>
  <printOptions horizontalCentered="1"/>
  <pageMargins left="0.59055118110236227" right="0.59055118110236227" top="0.59055118110236227" bottom="0.59055118110236227" header="0.39370078740157483" footer="0.39370078740157483"/>
  <pageSetup paperSize="9" firstPageNumber="122" orientation="portrait" useFirstPageNumber="1" verticalDpi="300" r:id="rId1"/>
  <headerFooter scaleWithDoc="0" alignWithMargins="0">
    <oddHeader>&amp;L社会･福祉</oddHeader>
    <oddFooter>&amp;C&amp;12&amp;A</oddFooter>
  </headerFooter>
</worksheet>
</file>

<file path=xl/worksheets/sheet11.xml><?xml version="1.0" encoding="utf-8"?>
<worksheet xmlns="http://schemas.openxmlformats.org/spreadsheetml/2006/main" xmlns:r="http://schemas.openxmlformats.org/officeDocument/2006/relationships">
  <dimension ref="A1:O49"/>
  <sheetViews>
    <sheetView view="pageBreakPreview" topLeftCell="G1" zoomScaleNormal="100" zoomScaleSheetLayoutView="100" workbookViewId="0">
      <selection activeCell="H36" sqref="H36"/>
    </sheetView>
  </sheetViews>
  <sheetFormatPr defaultRowHeight="17.45" customHeight="1"/>
  <cols>
    <col min="1" max="1" width="14.7109375" style="7" customWidth="1"/>
    <col min="2" max="2" width="10.5703125" style="7" customWidth="1"/>
    <col min="3" max="3" width="12.42578125" style="7" customWidth="1"/>
    <col min="4" max="4" width="15.7109375" style="7" customWidth="1"/>
    <col min="5" max="5" width="15.85546875" style="7" customWidth="1"/>
    <col min="6" max="6" width="18.7109375" style="7" customWidth="1"/>
    <col min="7" max="7" width="12.85546875" style="7" customWidth="1"/>
    <col min="8" max="8" width="12" style="7" customWidth="1"/>
    <col min="9" max="9" width="13.85546875" style="7" customWidth="1"/>
    <col min="10" max="10" width="13.42578125" style="7" customWidth="1"/>
    <col min="11" max="15" width="12.28515625" style="7" customWidth="1"/>
    <col min="16" max="16384" width="9.140625" style="7"/>
  </cols>
  <sheetData>
    <row r="1" spans="1:15" ht="5.0999999999999996" customHeight="1"/>
    <row r="2" spans="1:15" ht="15" customHeight="1">
      <c r="A2" s="67" t="s">
        <v>341</v>
      </c>
      <c r="H2" s="29" t="s">
        <v>342</v>
      </c>
    </row>
    <row r="3" spans="1:15" ht="5.0999999999999996" customHeight="1">
      <c r="A3" s="334"/>
    </row>
    <row r="4" spans="1:15" ht="39.950000000000003" customHeight="1">
      <c r="A4" s="1255" t="s">
        <v>343</v>
      </c>
      <c r="B4" s="1255"/>
      <c r="C4" s="1255"/>
      <c r="D4" s="1255"/>
      <c r="E4" s="1255"/>
      <c r="F4" s="1255"/>
      <c r="G4" s="1255"/>
      <c r="H4" s="1255" t="s">
        <v>344</v>
      </c>
      <c r="I4" s="1255"/>
      <c r="J4" s="1255"/>
      <c r="K4" s="1255"/>
      <c r="L4" s="1255"/>
      <c r="M4" s="1255"/>
      <c r="N4" s="1255"/>
      <c r="O4" s="1255"/>
    </row>
    <row r="5" spans="1:15" ht="12" customHeight="1"/>
    <row r="6" spans="1:15" ht="15" customHeight="1" thickBot="1">
      <c r="A6" s="7" t="s">
        <v>602</v>
      </c>
      <c r="O6" s="28" t="s">
        <v>345</v>
      </c>
    </row>
    <row r="7" spans="1:15" ht="18.75" customHeight="1" thickBot="1">
      <c r="A7" s="597" t="s">
        <v>246</v>
      </c>
      <c r="B7" s="563" t="s">
        <v>346</v>
      </c>
      <c r="C7" s="563"/>
      <c r="D7" s="563"/>
      <c r="E7" s="563" t="s">
        <v>347</v>
      </c>
      <c r="F7" s="563"/>
      <c r="G7" s="563"/>
      <c r="H7" s="563" t="s">
        <v>348</v>
      </c>
      <c r="I7" s="563"/>
      <c r="J7" s="1256" t="s">
        <v>349</v>
      </c>
      <c r="K7" s="1257"/>
      <c r="L7" s="583" t="s">
        <v>350</v>
      </c>
      <c r="M7" s="583"/>
      <c r="N7" s="583"/>
      <c r="O7" s="584"/>
    </row>
    <row r="8" spans="1:15" ht="18.75" customHeight="1">
      <c r="A8" s="813"/>
      <c r="B8" s="804" t="s">
        <v>351</v>
      </c>
      <c r="C8" s="804"/>
      <c r="D8" s="342" t="s">
        <v>352</v>
      </c>
      <c r="E8" s="342" t="s">
        <v>75</v>
      </c>
      <c r="F8" s="804" t="s">
        <v>353</v>
      </c>
      <c r="G8" s="986"/>
      <c r="H8" s="531" t="s">
        <v>75</v>
      </c>
      <c r="I8" s="342" t="s">
        <v>354</v>
      </c>
      <c r="J8" s="1258" t="s">
        <v>355</v>
      </c>
      <c r="K8" s="1259"/>
      <c r="L8" s="804" t="s">
        <v>356</v>
      </c>
      <c r="M8" s="804"/>
      <c r="N8" s="981" t="s">
        <v>357</v>
      </c>
      <c r="O8" s="982"/>
    </row>
    <row r="9" spans="1:15" ht="18" customHeight="1">
      <c r="A9" s="267" t="s">
        <v>621</v>
      </c>
      <c r="B9" s="1261">
        <v>110894</v>
      </c>
      <c r="C9" s="1254"/>
      <c r="D9" s="346">
        <v>43388</v>
      </c>
      <c r="E9" s="346">
        <v>36338</v>
      </c>
      <c r="F9" s="1254">
        <v>18108</v>
      </c>
      <c r="G9" s="1254"/>
      <c r="H9" s="266">
        <v>32.799999999999997</v>
      </c>
      <c r="I9" s="266">
        <v>41.7</v>
      </c>
      <c r="J9" s="1254">
        <v>2215944</v>
      </c>
      <c r="K9" s="1254"/>
      <c r="L9" s="1254">
        <v>60981</v>
      </c>
      <c r="M9" s="1254"/>
      <c r="N9" s="1254">
        <v>122374</v>
      </c>
      <c r="O9" s="1260"/>
    </row>
    <row r="10" spans="1:15" ht="18" customHeight="1">
      <c r="A10" s="332">
        <v>22</v>
      </c>
      <c r="B10" s="1230">
        <v>111463</v>
      </c>
      <c r="C10" s="1231"/>
      <c r="D10" s="346">
        <v>43957</v>
      </c>
      <c r="E10" s="346">
        <v>36252</v>
      </c>
      <c r="F10" s="1231">
        <v>18164</v>
      </c>
      <c r="G10" s="1231"/>
      <c r="H10" s="266">
        <v>32.5</v>
      </c>
      <c r="I10" s="266">
        <v>41.3</v>
      </c>
      <c r="J10" s="1231">
        <v>2302648</v>
      </c>
      <c r="K10" s="1231"/>
      <c r="L10" s="1231">
        <v>63518</v>
      </c>
      <c r="M10" s="1231"/>
      <c r="N10" s="1231">
        <v>126770</v>
      </c>
      <c r="O10" s="1247"/>
    </row>
    <row r="11" spans="1:15" ht="18" customHeight="1">
      <c r="A11" s="332">
        <v>23</v>
      </c>
      <c r="B11" s="1230">
        <v>112413</v>
      </c>
      <c r="C11" s="1231"/>
      <c r="D11" s="346">
        <v>44915</v>
      </c>
      <c r="E11" s="346">
        <v>35906</v>
      </c>
      <c r="F11" s="1231">
        <v>18339</v>
      </c>
      <c r="G11" s="1231"/>
      <c r="H11" s="266">
        <v>31.9</v>
      </c>
      <c r="I11" s="266">
        <v>40.799999999999997</v>
      </c>
      <c r="J11" s="1231">
        <v>2328553</v>
      </c>
      <c r="K11" s="1231"/>
      <c r="L11" s="1231">
        <v>64851</v>
      </c>
      <c r="M11" s="1231"/>
      <c r="N11" s="1231">
        <v>126973</v>
      </c>
      <c r="O11" s="1247"/>
    </row>
    <row r="12" spans="1:15" s="344" customFormat="1" ht="18" customHeight="1">
      <c r="A12" s="332">
        <v>24</v>
      </c>
      <c r="B12" s="1232">
        <v>113332</v>
      </c>
      <c r="C12" s="1233"/>
      <c r="D12" s="347">
        <v>45563</v>
      </c>
      <c r="E12" s="347">
        <v>35833</v>
      </c>
      <c r="F12" s="1233">
        <v>18395</v>
      </c>
      <c r="G12" s="1233"/>
      <c r="H12" s="266">
        <f>E12/B12*100</f>
        <v>31.617724914410754</v>
      </c>
      <c r="I12" s="266">
        <f>F12/D12*100</f>
        <v>40.372670807453417</v>
      </c>
      <c r="J12" s="1233">
        <v>2286799</v>
      </c>
      <c r="K12" s="1233"/>
      <c r="L12" s="1233">
        <f>J12*1000/E12</f>
        <v>63818.240169675999</v>
      </c>
      <c r="M12" s="1233"/>
      <c r="N12" s="1248">
        <f>J12*1000/F12</f>
        <v>124316.33596085892</v>
      </c>
      <c r="O12" s="1249"/>
    </row>
    <row r="13" spans="1:15" s="344" customFormat="1" ht="18" customHeight="1" thickBot="1">
      <c r="A13" s="268">
        <v>25</v>
      </c>
      <c r="B13" s="269"/>
      <c r="C13" s="363">
        <v>113893</v>
      </c>
      <c r="D13" s="363">
        <v>46432</v>
      </c>
      <c r="E13" s="363">
        <v>34064</v>
      </c>
      <c r="F13" s="1253">
        <v>18041</v>
      </c>
      <c r="G13" s="1253"/>
      <c r="H13" s="413">
        <f>E13/C13*100</f>
        <v>29.908774024742524</v>
      </c>
      <c r="I13" s="413">
        <f>F13/D13*100</f>
        <v>38.854669193659547</v>
      </c>
      <c r="J13" s="1262">
        <v>2242503</v>
      </c>
      <c r="K13" s="1262"/>
      <c r="L13" s="1265">
        <f>J13*1000/E13</f>
        <v>65832.051432597465</v>
      </c>
      <c r="M13" s="1265"/>
      <c r="N13" s="1267">
        <f>J13*1000/F13</f>
        <v>124300.37137630951</v>
      </c>
      <c r="O13" s="1268"/>
    </row>
    <row r="14" spans="1:15" ht="15" customHeight="1">
      <c r="A14" s="7" t="s">
        <v>603</v>
      </c>
      <c r="O14" s="28" t="s">
        <v>358</v>
      </c>
    </row>
    <row r="15" spans="1:15" ht="12" customHeight="1"/>
    <row r="16" spans="1:15" ht="15" customHeight="1" thickBot="1">
      <c r="A16" s="7" t="s">
        <v>604</v>
      </c>
      <c r="O16" s="28" t="s">
        <v>245</v>
      </c>
    </row>
    <row r="17" spans="1:15" ht="20.100000000000001" customHeight="1">
      <c r="A17" s="154"/>
      <c r="B17" s="69" t="s">
        <v>359</v>
      </c>
      <c r="C17" s="155"/>
      <c r="D17" s="155"/>
      <c r="E17" s="155"/>
      <c r="F17" s="155"/>
      <c r="G17" s="155"/>
      <c r="H17" s="155" t="s">
        <v>360</v>
      </c>
      <c r="I17" s="155"/>
      <c r="J17" s="155"/>
      <c r="K17" s="563" t="s">
        <v>361</v>
      </c>
      <c r="L17" s="563"/>
      <c r="M17" s="583" t="s">
        <v>362</v>
      </c>
      <c r="N17" s="583"/>
      <c r="O17" s="584"/>
    </row>
    <row r="18" spans="1:15" ht="18.75" customHeight="1">
      <c r="A18" s="332" t="s">
        <v>246</v>
      </c>
      <c r="B18" s="804" t="s">
        <v>363</v>
      </c>
      <c r="C18" s="804"/>
      <c r="D18" s="804" t="s">
        <v>364</v>
      </c>
      <c r="E18" s="804" t="s">
        <v>365</v>
      </c>
      <c r="F18" s="804" t="s">
        <v>366</v>
      </c>
      <c r="G18" s="986" t="s">
        <v>367</v>
      </c>
      <c r="H18" s="532" t="s">
        <v>368</v>
      </c>
      <c r="I18" s="409" t="s">
        <v>369</v>
      </c>
      <c r="J18" s="345" t="s">
        <v>370</v>
      </c>
      <c r="K18" s="804" t="s">
        <v>324</v>
      </c>
      <c r="L18" s="804" t="s">
        <v>371</v>
      </c>
      <c r="M18" s="804" t="s">
        <v>324</v>
      </c>
      <c r="N18" s="804" t="s">
        <v>372</v>
      </c>
      <c r="O18" s="982" t="s">
        <v>373</v>
      </c>
    </row>
    <row r="19" spans="1:15" ht="18.75" customHeight="1">
      <c r="A19" s="156"/>
      <c r="B19" s="804"/>
      <c r="C19" s="804"/>
      <c r="D19" s="804"/>
      <c r="E19" s="804"/>
      <c r="F19" s="804"/>
      <c r="G19" s="986"/>
      <c r="H19" s="533" t="s">
        <v>566</v>
      </c>
      <c r="I19" s="408" t="s">
        <v>566</v>
      </c>
      <c r="J19" s="158" t="s">
        <v>374</v>
      </c>
      <c r="K19" s="804"/>
      <c r="L19" s="804"/>
      <c r="M19" s="804"/>
      <c r="N19" s="804"/>
      <c r="O19" s="982"/>
    </row>
    <row r="20" spans="1:15" ht="18" customHeight="1">
      <c r="A20" s="267" t="s">
        <v>621</v>
      </c>
      <c r="B20" s="1234">
        <v>427953</v>
      </c>
      <c r="C20" s="1235"/>
      <c r="D20" s="333">
        <v>9048043</v>
      </c>
      <c r="E20" s="333">
        <v>6541090</v>
      </c>
      <c r="F20" s="333">
        <v>2173369</v>
      </c>
      <c r="G20" s="333">
        <v>333585</v>
      </c>
      <c r="H20" s="407">
        <v>21</v>
      </c>
      <c r="I20" s="407">
        <v>245</v>
      </c>
      <c r="J20" s="407">
        <v>177</v>
      </c>
      <c r="K20" s="407">
        <v>11228</v>
      </c>
      <c r="L20" s="407">
        <v>869630</v>
      </c>
      <c r="M20" s="407">
        <v>419</v>
      </c>
      <c r="N20" s="407">
        <v>117610</v>
      </c>
      <c r="O20" s="159">
        <v>3690</v>
      </c>
    </row>
    <row r="21" spans="1:15" ht="18" customHeight="1">
      <c r="A21" s="332">
        <v>22</v>
      </c>
      <c r="B21" s="1237">
        <f>422248+13997</f>
        <v>436245</v>
      </c>
      <c r="C21" s="1238"/>
      <c r="D21" s="333">
        <v>9352705</v>
      </c>
      <c r="E21" s="333">
        <v>6771473</v>
      </c>
      <c r="F21" s="333">
        <v>2249046</v>
      </c>
      <c r="G21" s="333">
        <v>332186</v>
      </c>
      <c r="H21" s="407">
        <v>21</v>
      </c>
      <c r="I21" s="407">
        <v>258</v>
      </c>
      <c r="J21" s="407">
        <v>187</v>
      </c>
      <c r="K21" s="407">
        <v>12804</v>
      </c>
      <c r="L21" s="407">
        <v>955246</v>
      </c>
      <c r="M21" s="407">
        <v>458</v>
      </c>
      <c r="N21" s="407">
        <v>133288</v>
      </c>
      <c r="O21" s="159">
        <v>4020</v>
      </c>
    </row>
    <row r="22" spans="1:15" ht="18" customHeight="1">
      <c r="A22" s="70">
        <v>23</v>
      </c>
      <c r="B22" s="1239">
        <v>443029</v>
      </c>
      <c r="C22" s="1238"/>
      <c r="D22" s="333">
        <v>9406724</v>
      </c>
      <c r="E22" s="333">
        <v>6811957</v>
      </c>
      <c r="F22" s="333">
        <v>2249969</v>
      </c>
      <c r="G22" s="333">
        <v>344798</v>
      </c>
      <c r="H22" s="407">
        <v>21</v>
      </c>
      <c r="I22" s="407">
        <v>262</v>
      </c>
      <c r="J22" s="407">
        <v>190</v>
      </c>
      <c r="K22" s="407">
        <v>11712</v>
      </c>
      <c r="L22" s="407">
        <v>901663</v>
      </c>
      <c r="M22" s="407">
        <v>435</v>
      </c>
      <c r="N22" s="407">
        <v>137736</v>
      </c>
      <c r="O22" s="159">
        <v>3180</v>
      </c>
    </row>
    <row r="23" spans="1:15" s="344" customFormat="1" ht="18" customHeight="1">
      <c r="A23" s="332">
        <v>24</v>
      </c>
      <c r="B23" s="1237">
        <v>436794</v>
      </c>
      <c r="C23" s="1238"/>
      <c r="D23" s="333">
        <v>9686458</v>
      </c>
      <c r="E23" s="333">
        <v>7022802</v>
      </c>
      <c r="F23" s="333">
        <v>2319108</v>
      </c>
      <c r="G23" s="333">
        <v>344548</v>
      </c>
      <c r="H23" s="407">
        <v>22</v>
      </c>
      <c r="I23" s="407">
        <v>270</v>
      </c>
      <c r="J23" s="407">
        <v>196</v>
      </c>
      <c r="K23" s="407">
        <v>13106</v>
      </c>
      <c r="L23" s="407">
        <v>1030048</v>
      </c>
      <c r="M23" s="407">
        <v>408</v>
      </c>
      <c r="N23" s="407">
        <v>122902</v>
      </c>
      <c r="O23" s="159">
        <v>3420</v>
      </c>
    </row>
    <row r="24" spans="1:15" s="344" customFormat="1" ht="18" customHeight="1" thickBot="1">
      <c r="A24" s="268">
        <v>25</v>
      </c>
      <c r="B24" s="1263">
        <v>437832</v>
      </c>
      <c r="C24" s="1264"/>
      <c r="D24" s="362">
        <v>9685225</v>
      </c>
      <c r="E24" s="362">
        <v>7006784</v>
      </c>
      <c r="F24" s="362">
        <v>2331170</v>
      </c>
      <c r="G24" s="362">
        <v>347271</v>
      </c>
      <c r="H24" s="369">
        <v>22</v>
      </c>
      <c r="I24" s="369">
        <v>284</v>
      </c>
      <c r="J24" s="369">
        <v>206</v>
      </c>
      <c r="K24" s="369">
        <v>12592</v>
      </c>
      <c r="L24" s="369">
        <v>1021084</v>
      </c>
      <c r="M24" s="369">
        <v>400</v>
      </c>
      <c r="N24" s="369">
        <v>122233</v>
      </c>
      <c r="O24" s="414">
        <v>3300</v>
      </c>
    </row>
    <row r="25" spans="1:15" ht="15" customHeight="1">
      <c r="A25" s="7" t="s">
        <v>655</v>
      </c>
      <c r="O25" s="28" t="s">
        <v>358</v>
      </c>
    </row>
    <row r="26" spans="1:15" ht="12" customHeight="1"/>
    <row r="27" spans="1:15" ht="15" customHeight="1" thickBot="1">
      <c r="A27" s="7" t="s">
        <v>605</v>
      </c>
      <c r="O27" s="28" t="s">
        <v>375</v>
      </c>
    </row>
    <row r="28" spans="1:15" ht="18.75" customHeight="1" thickBot="1">
      <c r="A28" s="597" t="s">
        <v>246</v>
      </c>
      <c r="B28" s="69"/>
      <c r="C28" s="155"/>
      <c r="D28" s="155"/>
      <c r="E28" s="335" t="s">
        <v>376</v>
      </c>
      <c r="F28" s="155"/>
      <c r="G28" s="160"/>
      <c r="H28" s="580" t="s">
        <v>377</v>
      </c>
      <c r="I28" s="580"/>
      <c r="J28" s="580"/>
      <c r="K28" s="580"/>
      <c r="L28" s="580"/>
      <c r="M28" s="583" t="s">
        <v>378</v>
      </c>
      <c r="N28" s="583"/>
      <c r="O28" s="584"/>
    </row>
    <row r="29" spans="1:15" ht="18.75" customHeight="1">
      <c r="A29" s="813"/>
      <c r="B29" s="59" t="s">
        <v>379</v>
      </c>
      <c r="C29" s="59"/>
      <c r="D29" s="342" t="s">
        <v>380</v>
      </c>
      <c r="E29" s="342" t="s">
        <v>381</v>
      </c>
      <c r="F29" s="342" t="s">
        <v>382</v>
      </c>
      <c r="G29" s="528" t="s">
        <v>383</v>
      </c>
      <c r="H29" s="531" t="s">
        <v>21</v>
      </c>
      <c r="I29" s="342" t="s">
        <v>384</v>
      </c>
      <c r="J29" s="342" t="s">
        <v>385</v>
      </c>
      <c r="K29" s="342" t="s">
        <v>386</v>
      </c>
      <c r="L29" s="342" t="s">
        <v>387</v>
      </c>
      <c r="M29" s="986" t="s">
        <v>388</v>
      </c>
      <c r="N29" s="986"/>
      <c r="O29" s="341" t="s">
        <v>128</v>
      </c>
    </row>
    <row r="30" spans="1:15" ht="18" customHeight="1">
      <c r="A30" s="267" t="s">
        <v>621</v>
      </c>
      <c r="B30" s="1236">
        <f>SUM(D30:F30)</f>
        <v>30142</v>
      </c>
      <c r="C30" s="1236"/>
      <c r="D30" s="337">
        <v>22466</v>
      </c>
      <c r="E30" s="337">
        <v>284</v>
      </c>
      <c r="F30" s="337">
        <v>7392</v>
      </c>
      <c r="G30" s="337">
        <v>100</v>
      </c>
      <c r="H30" s="337">
        <f>SUM(I30:L30)</f>
        <v>11346</v>
      </c>
      <c r="I30" s="337">
        <v>1372</v>
      </c>
      <c r="J30" s="337">
        <v>7833</v>
      </c>
      <c r="K30" s="80">
        <v>1476</v>
      </c>
      <c r="L30" s="337">
        <v>665</v>
      </c>
      <c r="M30" s="884" t="s">
        <v>389</v>
      </c>
      <c r="N30" s="884"/>
      <c r="O30" s="339">
        <v>38.299999999999997</v>
      </c>
    </row>
    <row r="31" spans="1:15" ht="18" customHeight="1">
      <c r="A31" s="332">
        <v>22</v>
      </c>
      <c r="B31" s="1236">
        <f>SUM(D31:F31)</f>
        <v>29914</v>
      </c>
      <c r="C31" s="1236"/>
      <c r="D31" s="337">
        <v>22274</v>
      </c>
      <c r="E31" s="337">
        <v>316</v>
      </c>
      <c r="F31" s="337">
        <v>7324</v>
      </c>
      <c r="G31" s="336">
        <v>0</v>
      </c>
      <c r="H31" s="337">
        <f>SUM(I31:L31)</f>
        <v>11604</v>
      </c>
      <c r="I31" s="337">
        <v>1482</v>
      </c>
      <c r="J31" s="337">
        <v>7900</v>
      </c>
      <c r="K31" s="80">
        <v>1495</v>
      </c>
      <c r="L31" s="337">
        <v>727</v>
      </c>
      <c r="M31" s="799" t="s">
        <v>516</v>
      </c>
      <c r="N31" s="799"/>
      <c r="O31" s="339">
        <v>38.1</v>
      </c>
    </row>
    <row r="32" spans="1:15" ht="18" customHeight="1">
      <c r="A32" s="70">
        <v>23</v>
      </c>
      <c r="B32" s="1236">
        <f>SUM(D32:F32)</f>
        <v>29327</v>
      </c>
      <c r="C32" s="1236"/>
      <c r="D32" s="337">
        <v>21791</v>
      </c>
      <c r="E32" s="337">
        <v>286</v>
      </c>
      <c r="F32" s="337">
        <v>7250</v>
      </c>
      <c r="G32" s="336">
        <v>0</v>
      </c>
      <c r="H32" s="337">
        <f>SUM(I32:L32)</f>
        <v>12027</v>
      </c>
      <c r="I32" s="337">
        <v>1546</v>
      </c>
      <c r="J32" s="337">
        <v>8045</v>
      </c>
      <c r="K32" s="80">
        <v>1652</v>
      </c>
      <c r="L32" s="337">
        <v>784</v>
      </c>
      <c r="M32" s="799" t="s">
        <v>517</v>
      </c>
      <c r="N32" s="799"/>
      <c r="O32" s="339">
        <v>38.1</v>
      </c>
    </row>
    <row r="33" spans="1:15" s="344" customFormat="1" ht="18" customHeight="1">
      <c r="A33" s="332">
        <v>24</v>
      </c>
      <c r="B33" s="1236">
        <f>SUM(D33:F33)</f>
        <v>28657</v>
      </c>
      <c r="C33" s="1236"/>
      <c r="D33" s="343">
        <v>21241</v>
      </c>
      <c r="E33" s="343">
        <v>264</v>
      </c>
      <c r="F33" s="343">
        <v>7152</v>
      </c>
      <c r="G33" s="271">
        <v>0</v>
      </c>
      <c r="H33" s="337">
        <f>SUM(I33:L33)</f>
        <v>12046</v>
      </c>
      <c r="I33" s="337">
        <v>1602</v>
      </c>
      <c r="J33" s="337">
        <v>8006</v>
      </c>
      <c r="K33" s="272">
        <v>1667</v>
      </c>
      <c r="L33" s="337">
        <v>771</v>
      </c>
      <c r="M33" s="1246" t="s">
        <v>644</v>
      </c>
      <c r="N33" s="799"/>
      <c r="O33" s="339">
        <v>38.299999999999997</v>
      </c>
    </row>
    <row r="34" spans="1:15" s="344" customFormat="1" ht="18" customHeight="1" thickBot="1">
      <c r="A34" s="364">
        <v>25</v>
      </c>
      <c r="B34" s="1244">
        <f>SUM(D34:F34)</f>
        <v>27582</v>
      </c>
      <c r="C34" s="1244"/>
      <c r="D34" s="340">
        <v>20214</v>
      </c>
      <c r="E34" s="340">
        <v>260</v>
      </c>
      <c r="F34" s="340">
        <v>7108</v>
      </c>
      <c r="G34" s="365">
        <v>0</v>
      </c>
      <c r="H34" s="369">
        <f>SUM(I34:L34)</f>
        <v>12512</v>
      </c>
      <c r="I34" s="369">
        <v>1622</v>
      </c>
      <c r="J34" s="369">
        <v>8353</v>
      </c>
      <c r="K34" s="370">
        <v>1661</v>
      </c>
      <c r="L34" s="369">
        <v>876</v>
      </c>
      <c r="M34" s="1266" t="s">
        <v>654</v>
      </c>
      <c r="N34" s="1266"/>
      <c r="O34" s="371">
        <v>43.5</v>
      </c>
    </row>
    <row r="35" spans="1:15" ht="15" customHeight="1">
      <c r="A35" s="942" t="s">
        <v>390</v>
      </c>
      <c r="B35" s="942"/>
      <c r="C35" s="942"/>
      <c r="D35" s="942"/>
      <c r="E35" s="942"/>
      <c r="F35" s="334"/>
      <c r="O35" s="28" t="s">
        <v>391</v>
      </c>
    </row>
    <row r="36" spans="1:15" ht="12" customHeight="1">
      <c r="A36" s="7" t="s">
        <v>392</v>
      </c>
      <c r="F36" s="334"/>
    </row>
    <row r="37" spans="1:15" ht="15" customHeight="1" thickBot="1">
      <c r="A37" s="7" t="s">
        <v>656</v>
      </c>
      <c r="O37" s="28" t="s">
        <v>245</v>
      </c>
    </row>
    <row r="38" spans="1:15" ht="18.75" customHeight="1" thickBot="1">
      <c r="A38" s="161"/>
      <c r="B38" s="563" t="s">
        <v>393</v>
      </c>
      <c r="C38" s="563"/>
      <c r="D38" s="69" t="s">
        <v>394</v>
      </c>
      <c r="E38" s="155"/>
      <c r="F38" s="155"/>
      <c r="G38" s="155"/>
      <c r="H38" s="155" t="s">
        <v>395</v>
      </c>
      <c r="I38" s="39"/>
      <c r="J38" s="39"/>
      <c r="K38" s="39"/>
      <c r="L38" s="563" t="s">
        <v>396</v>
      </c>
      <c r="M38" s="563"/>
      <c r="N38" s="583" t="s">
        <v>397</v>
      </c>
      <c r="O38" s="584"/>
    </row>
    <row r="39" spans="1:15" ht="18.75" customHeight="1">
      <c r="A39" s="332" t="s">
        <v>246</v>
      </c>
      <c r="B39" s="59" t="s">
        <v>398</v>
      </c>
      <c r="C39" s="162"/>
      <c r="D39" s="59" t="s">
        <v>399</v>
      </c>
      <c r="E39" s="162"/>
      <c r="F39" s="59" t="s">
        <v>400</v>
      </c>
      <c r="G39" s="162"/>
      <c r="H39" s="804" t="s">
        <v>401</v>
      </c>
      <c r="I39" s="804"/>
      <c r="J39" s="804" t="s">
        <v>402</v>
      </c>
      <c r="K39" s="804"/>
      <c r="L39" s="855"/>
      <c r="M39" s="855"/>
      <c r="N39" s="974"/>
      <c r="O39" s="1242"/>
    </row>
    <row r="40" spans="1:15" ht="18.75" customHeight="1">
      <c r="A40" s="156"/>
      <c r="B40" s="342" t="s">
        <v>324</v>
      </c>
      <c r="C40" s="342" t="s">
        <v>403</v>
      </c>
      <c r="D40" s="342" t="s">
        <v>324</v>
      </c>
      <c r="E40" s="342" t="s">
        <v>403</v>
      </c>
      <c r="F40" s="342" t="s">
        <v>324</v>
      </c>
      <c r="G40" s="528" t="s">
        <v>403</v>
      </c>
      <c r="H40" s="531" t="s">
        <v>324</v>
      </c>
      <c r="I40" s="338" t="s">
        <v>403</v>
      </c>
      <c r="J40" s="342" t="s">
        <v>324</v>
      </c>
      <c r="K40" s="338" t="s">
        <v>403</v>
      </c>
      <c r="L40" s="342" t="s">
        <v>324</v>
      </c>
      <c r="M40" s="338" t="s">
        <v>403</v>
      </c>
      <c r="N40" s="68" t="s">
        <v>324</v>
      </c>
      <c r="O40" s="341" t="s">
        <v>403</v>
      </c>
    </row>
    <row r="41" spans="1:15" ht="18" customHeight="1">
      <c r="A41" s="267" t="s">
        <v>621</v>
      </c>
      <c r="B41" s="42">
        <v>7</v>
      </c>
      <c r="C41" s="40">
        <v>2716</v>
      </c>
      <c r="D41" s="40">
        <f>F41+H41+J41</f>
        <v>16717</v>
      </c>
      <c r="E41" s="40">
        <f t="shared" ref="D41:E45" si="0">G41+I41+K41</f>
        <v>11223658</v>
      </c>
      <c r="F41" s="3">
        <v>14499</v>
      </c>
      <c r="G41" s="3">
        <v>9282265</v>
      </c>
      <c r="H41" s="3">
        <v>1967</v>
      </c>
      <c r="I41" s="3">
        <v>1750482</v>
      </c>
      <c r="J41" s="3">
        <v>251</v>
      </c>
      <c r="K41" s="3">
        <v>190911</v>
      </c>
      <c r="L41" s="3">
        <v>23</v>
      </c>
      <c r="M41" s="3">
        <v>9319</v>
      </c>
      <c r="N41" s="3">
        <v>33</v>
      </c>
      <c r="O41" s="43">
        <v>4752</v>
      </c>
    </row>
    <row r="42" spans="1:15" ht="18" customHeight="1">
      <c r="A42" s="332">
        <v>22</v>
      </c>
      <c r="B42" s="42">
        <v>4</v>
      </c>
      <c r="C42" s="40">
        <v>1579</v>
      </c>
      <c r="D42" s="40">
        <f t="shared" si="0"/>
        <v>17000</v>
      </c>
      <c r="E42" s="40">
        <f t="shared" si="0"/>
        <v>11432561</v>
      </c>
      <c r="F42" s="3">
        <v>14685</v>
      </c>
      <c r="G42" s="3">
        <v>9413329</v>
      </c>
      <c r="H42" s="3">
        <v>2040</v>
      </c>
      <c r="I42" s="3">
        <v>1816050</v>
      </c>
      <c r="J42" s="3">
        <v>275</v>
      </c>
      <c r="K42" s="3">
        <v>203182</v>
      </c>
      <c r="L42" s="3">
        <v>19</v>
      </c>
      <c r="M42" s="3">
        <v>7570</v>
      </c>
      <c r="N42" s="3">
        <v>22</v>
      </c>
      <c r="O42" s="43">
        <v>3040</v>
      </c>
    </row>
    <row r="43" spans="1:15" ht="18" customHeight="1">
      <c r="A43" s="70">
        <v>23</v>
      </c>
      <c r="B43" s="42">
        <v>2</v>
      </c>
      <c r="C43" s="40">
        <v>767</v>
      </c>
      <c r="D43" s="40">
        <f t="shared" si="0"/>
        <v>17520</v>
      </c>
      <c r="E43" s="40">
        <f>G43+I43+K43</f>
        <v>11756531</v>
      </c>
      <c r="F43" s="3">
        <v>15099</v>
      </c>
      <c r="G43" s="3">
        <v>9634811</v>
      </c>
      <c r="H43" s="3">
        <v>2133</v>
      </c>
      <c r="I43" s="3">
        <v>1909453</v>
      </c>
      <c r="J43" s="3">
        <v>288</v>
      </c>
      <c r="K43" s="3">
        <v>212267</v>
      </c>
      <c r="L43" s="3">
        <v>20</v>
      </c>
      <c r="M43" s="3">
        <v>7886</v>
      </c>
      <c r="N43" s="3">
        <v>15</v>
      </c>
      <c r="O43" s="43">
        <v>2200</v>
      </c>
    </row>
    <row r="44" spans="1:15" s="344" customFormat="1" ht="18" customHeight="1">
      <c r="A44" s="332">
        <v>24</v>
      </c>
      <c r="B44" s="42">
        <v>1</v>
      </c>
      <c r="C44" s="40">
        <v>364</v>
      </c>
      <c r="D44" s="40">
        <f t="shared" si="0"/>
        <v>18468</v>
      </c>
      <c r="E44" s="275">
        <f>G44+I44+K44</f>
        <v>12338362</v>
      </c>
      <c r="F44" s="40">
        <v>15970</v>
      </c>
      <c r="G44" s="40">
        <v>10160830</v>
      </c>
      <c r="H44" s="40">
        <v>2201</v>
      </c>
      <c r="I44" s="40">
        <v>1959871</v>
      </c>
      <c r="J44" s="40">
        <v>297</v>
      </c>
      <c r="K44" s="40">
        <v>217661</v>
      </c>
      <c r="L44" s="40">
        <v>19</v>
      </c>
      <c r="M44" s="40">
        <v>7421</v>
      </c>
      <c r="N44" s="40">
        <v>15</v>
      </c>
      <c r="O44" s="273">
        <v>1883</v>
      </c>
    </row>
    <row r="45" spans="1:15" s="344" customFormat="1" ht="18" customHeight="1" thickBot="1">
      <c r="A45" s="364">
        <v>25</v>
      </c>
      <c r="B45" s="366">
        <v>0</v>
      </c>
      <c r="C45" s="367">
        <v>0</v>
      </c>
      <c r="D45" s="368">
        <f t="shared" si="0"/>
        <v>18003</v>
      </c>
      <c r="E45" s="368">
        <f>G45+I45+K45</f>
        <v>12197604</v>
      </c>
      <c r="F45" s="367">
        <v>15530</v>
      </c>
      <c r="G45" s="367">
        <v>10037704</v>
      </c>
      <c r="H45" s="367">
        <v>2192</v>
      </c>
      <c r="I45" s="367">
        <v>1943685</v>
      </c>
      <c r="J45" s="367">
        <v>281</v>
      </c>
      <c r="K45" s="367">
        <v>216215</v>
      </c>
      <c r="L45" s="367">
        <v>13</v>
      </c>
      <c r="M45" s="367">
        <v>4923</v>
      </c>
      <c r="N45" s="367">
        <v>15</v>
      </c>
      <c r="O45" s="372">
        <v>2475</v>
      </c>
    </row>
    <row r="46" spans="1:15" ht="15" customHeight="1">
      <c r="O46" s="28" t="s">
        <v>391</v>
      </c>
    </row>
    <row r="48" spans="1:15" ht="17.45" customHeight="1">
      <c r="G48" s="71"/>
    </row>
    <row r="49" spans="7:7" ht="17.45" customHeight="1">
      <c r="G49" s="49"/>
    </row>
  </sheetData>
  <sheetProtection selectLockedCells="1" selectUnlockedCells="1"/>
  <mergeCells count="74">
    <mergeCell ref="B18:C19"/>
    <mergeCell ref="F9:G9"/>
    <mergeCell ref="E18:E19"/>
    <mergeCell ref="F18:F19"/>
    <mergeCell ref="D18:D19"/>
    <mergeCell ref="F12:G12"/>
    <mergeCell ref="F13:G13"/>
    <mergeCell ref="F10:G10"/>
    <mergeCell ref="B9:C9"/>
    <mergeCell ref="B10:C10"/>
    <mergeCell ref="B11:C11"/>
    <mergeCell ref="B12:C12"/>
    <mergeCell ref="N9:O9"/>
    <mergeCell ref="O18:O19"/>
    <mergeCell ref="L18:L19"/>
    <mergeCell ref="F11:G11"/>
    <mergeCell ref="J11:K11"/>
    <mergeCell ref="G18:G19"/>
    <mergeCell ref="J12:K12"/>
    <mergeCell ref="L12:M12"/>
    <mergeCell ref="J10:K10"/>
    <mergeCell ref="N10:O10"/>
    <mergeCell ref="N12:O12"/>
    <mergeCell ref="L10:M10"/>
    <mergeCell ref="J9:K9"/>
    <mergeCell ref="L9:M9"/>
    <mergeCell ref="N11:O11"/>
    <mergeCell ref="J13:K13"/>
    <mergeCell ref="A4:G4"/>
    <mergeCell ref="H4:O4"/>
    <mergeCell ref="A7:A8"/>
    <mergeCell ref="B7:D7"/>
    <mergeCell ref="E7:G7"/>
    <mergeCell ref="L7:O7"/>
    <mergeCell ref="F8:G8"/>
    <mergeCell ref="L8:M8"/>
    <mergeCell ref="H7:I7"/>
    <mergeCell ref="J8:K8"/>
    <mergeCell ref="N8:O8"/>
    <mergeCell ref="J7:K7"/>
    <mergeCell ref="B8:C8"/>
    <mergeCell ref="N13:O13"/>
    <mergeCell ref="K18:K19"/>
    <mergeCell ref="M18:M19"/>
    <mergeCell ref="N18:N19"/>
    <mergeCell ref="K17:L17"/>
    <mergeCell ref="M17:O17"/>
    <mergeCell ref="L11:M11"/>
    <mergeCell ref="L13:M13"/>
    <mergeCell ref="M29:N29"/>
    <mergeCell ref="A28:A29"/>
    <mergeCell ref="M34:N34"/>
    <mergeCell ref="M32:N32"/>
    <mergeCell ref="B34:C34"/>
    <mergeCell ref="M30:N30"/>
    <mergeCell ref="B32:C32"/>
    <mergeCell ref="B33:C33"/>
    <mergeCell ref="B31:C31"/>
    <mergeCell ref="B30:C30"/>
    <mergeCell ref="H28:L28"/>
    <mergeCell ref="M28:O28"/>
    <mergeCell ref="M33:N33"/>
    <mergeCell ref="M31:N31"/>
    <mergeCell ref="B38:C38"/>
    <mergeCell ref="L38:M39"/>
    <mergeCell ref="J39:K39"/>
    <mergeCell ref="N38:O39"/>
    <mergeCell ref="H39:I39"/>
    <mergeCell ref="B20:C20"/>
    <mergeCell ref="B21:C21"/>
    <mergeCell ref="B22:C22"/>
    <mergeCell ref="B23:C23"/>
    <mergeCell ref="A35:E35"/>
    <mergeCell ref="B24:C24"/>
  </mergeCells>
  <phoneticPr fontId="22"/>
  <printOptions horizontalCentered="1"/>
  <pageMargins left="0.59055118110236227" right="0.59055118110236227" top="0.59055118110236227" bottom="0.59055118110236227" header="0.39370078740157483" footer="0.39370078740157483"/>
  <pageSetup paperSize="9" firstPageNumber="123" orientation="portrait" useFirstPageNumber="1" verticalDpi="300" r:id="rId1"/>
  <headerFooter scaleWithDoc="0" alignWithMargins="0">
    <oddHeader>&amp;R社会･福祉</oddHeader>
    <oddFooter>&amp;C&amp;12&amp;A</oddFooter>
  </headerFooter>
  <legacyDrawing r:id="rId2"/>
</worksheet>
</file>

<file path=xl/worksheets/sheet12.xml><?xml version="1.0" encoding="utf-8"?>
<worksheet xmlns="http://schemas.openxmlformats.org/spreadsheetml/2006/main" xmlns:r="http://schemas.openxmlformats.org/officeDocument/2006/relationships">
  <dimension ref="A1:Q50"/>
  <sheetViews>
    <sheetView view="pageBreakPreview" topLeftCell="A37" zoomScaleNormal="100" zoomScaleSheetLayoutView="100" workbookViewId="0">
      <selection activeCell="F5" sqref="F5"/>
    </sheetView>
  </sheetViews>
  <sheetFormatPr defaultRowHeight="15.95" customHeight="1"/>
  <cols>
    <col min="1" max="1" width="11.7109375" style="106" customWidth="1"/>
    <col min="2" max="12" width="8" style="106" customWidth="1"/>
    <col min="13" max="16384" width="9.140625" style="106"/>
  </cols>
  <sheetData>
    <row r="1" spans="1:17" ht="5.0999999999999996" customHeight="1">
      <c r="B1" s="105"/>
      <c r="C1" s="105"/>
      <c r="D1" s="105"/>
      <c r="E1" s="105"/>
      <c r="F1" s="105"/>
      <c r="G1" s="105"/>
      <c r="H1" s="105"/>
      <c r="I1" s="105"/>
      <c r="J1" s="105"/>
      <c r="K1" s="105"/>
      <c r="L1" s="105"/>
      <c r="M1" s="105"/>
      <c r="N1" s="105"/>
      <c r="O1" s="105"/>
      <c r="P1" s="105"/>
      <c r="Q1" s="105"/>
    </row>
    <row r="2" spans="1:17" ht="15" customHeight="1">
      <c r="A2" s="108" t="s">
        <v>404</v>
      </c>
      <c r="B2" s="105"/>
      <c r="C2" s="105"/>
      <c r="D2" s="105"/>
      <c r="E2" s="105"/>
      <c r="F2" s="105"/>
      <c r="G2" s="105"/>
      <c r="H2" s="105"/>
      <c r="I2" s="105"/>
      <c r="J2" s="105"/>
      <c r="K2" s="105"/>
      <c r="L2" s="105"/>
      <c r="M2" s="105"/>
      <c r="N2" s="105"/>
      <c r="O2" s="105"/>
      <c r="P2" s="105"/>
      <c r="Q2" s="105"/>
    </row>
    <row r="3" spans="1:17" ht="5.0999999999999996" customHeight="1">
      <c r="B3" s="105"/>
      <c r="C3" s="105"/>
      <c r="D3" s="105"/>
      <c r="E3" s="105"/>
      <c r="F3" s="105"/>
      <c r="G3" s="105"/>
      <c r="H3" s="105"/>
      <c r="I3" s="105"/>
      <c r="J3" s="105"/>
      <c r="K3" s="105"/>
      <c r="L3" s="105"/>
      <c r="M3" s="105"/>
      <c r="N3" s="105"/>
      <c r="O3" s="105"/>
      <c r="P3" s="105"/>
      <c r="Q3" s="105"/>
    </row>
    <row r="4" spans="1:17" ht="50.1" customHeight="1">
      <c r="A4" s="1277" t="s">
        <v>405</v>
      </c>
      <c r="B4" s="1277"/>
      <c r="C4" s="1277"/>
      <c r="D4" s="1277"/>
      <c r="E4" s="1277"/>
      <c r="F4" s="1277"/>
      <c r="G4" s="1277"/>
      <c r="H4" s="1277"/>
      <c r="I4" s="1277"/>
      <c r="J4" s="1277"/>
      <c r="K4" s="1277"/>
      <c r="L4" s="1277"/>
      <c r="M4" s="105"/>
      <c r="N4" s="105"/>
      <c r="O4" s="105"/>
      <c r="P4" s="105"/>
      <c r="Q4" s="105"/>
    </row>
    <row r="5" spans="1:17" ht="15" customHeight="1">
      <c r="A5" s="105"/>
      <c r="B5" s="105"/>
      <c r="C5" s="105"/>
      <c r="D5" s="105"/>
      <c r="E5" s="105"/>
      <c r="F5" s="105"/>
      <c r="G5" s="105"/>
      <c r="H5" s="105"/>
      <c r="I5" s="105"/>
      <c r="J5" s="105"/>
      <c r="K5" s="105"/>
      <c r="L5" s="105"/>
      <c r="M5" s="105"/>
      <c r="N5" s="105"/>
      <c r="O5" s="105"/>
      <c r="P5" s="105"/>
      <c r="Q5" s="105"/>
    </row>
    <row r="6" spans="1:17" ht="15" customHeight="1">
      <c r="A6" s="105" t="s">
        <v>571</v>
      </c>
      <c r="B6" s="105"/>
      <c r="C6" s="105"/>
      <c r="D6" s="105"/>
      <c r="E6" s="105"/>
      <c r="F6" s="105"/>
      <c r="G6" s="105"/>
      <c r="H6" s="105"/>
      <c r="I6" s="105"/>
      <c r="J6" s="105"/>
      <c r="K6" s="105"/>
      <c r="L6" s="107" t="s">
        <v>406</v>
      </c>
      <c r="M6" s="105"/>
      <c r="N6" s="105"/>
      <c r="O6" s="105"/>
      <c r="P6" s="105"/>
      <c r="Q6" s="105"/>
    </row>
    <row r="7" spans="1:17" ht="20.100000000000001" customHeight="1">
      <c r="A7" s="1113" t="s">
        <v>407</v>
      </c>
      <c r="B7" s="1128" t="s">
        <v>408</v>
      </c>
      <c r="C7" s="1128"/>
      <c r="D7" s="127" t="s">
        <v>409</v>
      </c>
      <c r="E7" s="127" t="s">
        <v>410</v>
      </c>
      <c r="F7" s="128" t="s">
        <v>411</v>
      </c>
      <c r="G7" s="128" t="s">
        <v>412</v>
      </c>
      <c r="H7" s="128" t="s">
        <v>413</v>
      </c>
      <c r="I7" s="128" t="s">
        <v>414</v>
      </c>
      <c r="J7" s="128" t="s">
        <v>415</v>
      </c>
      <c r="K7" s="128" t="s">
        <v>416</v>
      </c>
      <c r="L7" s="1278" t="s">
        <v>35</v>
      </c>
      <c r="M7" s="229"/>
      <c r="N7" s="105"/>
      <c r="O7" s="105"/>
      <c r="P7" s="105"/>
    </row>
    <row r="8" spans="1:17" ht="20.100000000000001" customHeight="1">
      <c r="A8" s="1115"/>
      <c r="B8" s="1042"/>
      <c r="C8" s="1042"/>
      <c r="D8" s="129" t="s">
        <v>417</v>
      </c>
      <c r="E8" s="129" t="s">
        <v>418</v>
      </c>
      <c r="F8" s="130" t="s">
        <v>419</v>
      </c>
      <c r="G8" s="130" t="s">
        <v>419</v>
      </c>
      <c r="H8" s="130" t="s">
        <v>419</v>
      </c>
      <c r="I8" s="130" t="s">
        <v>419</v>
      </c>
      <c r="J8" s="130" t="s">
        <v>419</v>
      </c>
      <c r="K8" s="130" t="s">
        <v>420</v>
      </c>
      <c r="L8" s="1279"/>
      <c r="M8" s="229"/>
      <c r="N8" s="105"/>
      <c r="O8" s="105"/>
      <c r="P8" s="105"/>
    </row>
    <row r="9" spans="1:17" s="108" customFormat="1" ht="15" customHeight="1">
      <c r="A9" s="126" t="s">
        <v>621</v>
      </c>
      <c r="B9" s="1272">
        <f>SUM(D9:L9)</f>
        <v>1193</v>
      </c>
      <c r="C9" s="1272"/>
      <c r="D9" s="249">
        <v>8</v>
      </c>
      <c r="E9" s="249">
        <v>10</v>
      </c>
      <c r="F9" s="249">
        <v>123</v>
      </c>
      <c r="G9" s="249">
        <v>2</v>
      </c>
      <c r="H9" s="249">
        <v>46</v>
      </c>
      <c r="I9" s="249">
        <v>8</v>
      </c>
      <c r="J9" s="249">
        <v>41</v>
      </c>
      <c r="K9" s="249">
        <v>1</v>
      </c>
      <c r="L9" s="255">
        <v>954</v>
      </c>
      <c r="M9" s="131"/>
      <c r="N9" s="125"/>
      <c r="O9" s="125"/>
      <c r="P9" s="125"/>
    </row>
    <row r="10" spans="1:17" ht="15" customHeight="1">
      <c r="A10" s="126">
        <v>22</v>
      </c>
      <c r="B10" s="1272">
        <f>SUM(D10:L10)</f>
        <v>1187</v>
      </c>
      <c r="C10" s="1272"/>
      <c r="D10" s="250">
        <v>6</v>
      </c>
      <c r="E10" s="250">
        <v>6</v>
      </c>
      <c r="F10" s="250">
        <v>121</v>
      </c>
      <c r="G10" s="250">
        <v>3</v>
      </c>
      <c r="H10" s="250">
        <v>42</v>
      </c>
      <c r="I10" s="250">
        <v>9</v>
      </c>
      <c r="J10" s="250">
        <v>43</v>
      </c>
      <c r="K10" s="250">
        <v>14</v>
      </c>
      <c r="L10" s="256">
        <v>943</v>
      </c>
      <c r="M10" s="229"/>
      <c r="N10" s="105"/>
      <c r="O10" s="105"/>
      <c r="P10" s="105"/>
    </row>
    <row r="11" spans="1:17" ht="15" customHeight="1">
      <c r="A11" s="126">
        <v>23</v>
      </c>
      <c r="B11" s="1272">
        <f>SUM(D11:L11)</f>
        <v>1604</v>
      </c>
      <c r="C11" s="1272"/>
      <c r="D11" s="250">
        <v>5</v>
      </c>
      <c r="E11" s="250">
        <v>33</v>
      </c>
      <c r="F11" s="250">
        <v>118</v>
      </c>
      <c r="G11" s="250">
        <v>8</v>
      </c>
      <c r="H11" s="250">
        <v>39</v>
      </c>
      <c r="I11" s="250">
        <v>9</v>
      </c>
      <c r="J11" s="250">
        <v>14</v>
      </c>
      <c r="K11" s="250">
        <v>13</v>
      </c>
      <c r="L11" s="256">
        <v>1365</v>
      </c>
      <c r="M11" s="229"/>
      <c r="N11" s="105"/>
      <c r="O11" s="105"/>
      <c r="P11" s="105"/>
    </row>
    <row r="12" spans="1:17" ht="15" customHeight="1">
      <c r="A12" s="132">
        <v>24</v>
      </c>
      <c r="B12" s="1275">
        <f>SUM(D12:L12)</f>
        <v>1485</v>
      </c>
      <c r="C12" s="1276"/>
      <c r="D12" s="250">
        <v>12</v>
      </c>
      <c r="E12" s="250">
        <v>27</v>
      </c>
      <c r="F12" s="250">
        <v>62</v>
      </c>
      <c r="G12" s="250">
        <v>11</v>
      </c>
      <c r="H12" s="250">
        <v>29</v>
      </c>
      <c r="I12" s="250">
        <v>11</v>
      </c>
      <c r="J12" s="250">
        <v>15</v>
      </c>
      <c r="K12" s="250">
        <v>4</v>
      </c>
      <c r="L12" s="256">
        <v>1314</v>
      </c>
      <c r="M12" s="229"/>
      <c r="N12" s="105"/>
      <c r="O12" s="105"/>
      <c r="P12" s="105"/>
    </row>
    <row r="13" spans="1:17" ht="15" customHeight="1">
      <c r="A13" s="348">
        <v>25</v>
      </c>
      <c r="B13" s="1273">
        <f>SUM(D13:L13)</f>
        <v>1473</v>
      </c>
      <c r="C13" s="1273"/>
      <c r="D13" s="349">
        <f>SUM($D$15:$D$26)</f>
        <v>8</v>
      </c>
      <c r="E13" s="349">
        <f>SUM($E$15:$E$26)</f>
        <v>27</v>
      </c>
      <c r="F13" s="349">
        <f>SUM($F$15:$F$26)</f>
        <v>85</v>
      </c>
      <c r="G13" s="349">
        <f>SUM($G$15:$G$26)</f>
        <v>13</v>
      </c>
      <c r="H13" s="349">
        <f>SUM($H$15:$H$26)</f>
        <v>32</v>
      </c>
      <c r="I13" s="349">
        <f>SUM($I$15:$I$26)</f>
        <v>10</v>
      </c>
      <c r="J13" s="349">
        <f>SUM($J$15:$J$26)</f>
        <v>10</v>
      </c>
      <c r="K13" s="349">
        <f>SUM($K$15:$K$26)</f>
        <v>8</v>
      </c>
      <c r="L13" s="350">
        <f>SUM($L$15:$L$26)</f>
        <v>1280</v>
      </c>
      <c r="M13" s="229"/>
      <c r="N13" s="105"/>
      <c r="O13" s="105"/>
      <c r="P13" s="105"/>
    </row>
    <row r="14" spans="1:17" ht="15" customHeight="1">
      <c r="A14" s="133"/>
      <c r="B14" s="1274"/>
      <c r="C14" s="1274"/>
      <c r="D14" s="330"/>
      <c r="E14" s="330"/>
      <c r="F14" s="330"/>
      <c r="G14" s="330"/>
      <c r="H14" s="330"/>
      <c r="I14" s="330"/>
      <c r="J14" s="330"/>
      <c r="K14" s="330"/>
      <c r="L14" s="134"/>
      <c r="M14" s="229"/>
      <c r="N14" s="105"/>
      <c r="O14" s="105"/>
      <c r="P14" s="105"/>
    </row>
    <row r="15" spans="1:17" ht="15" customHeight="1">
      <c r="A15" s="351" t="s">
        <v>645</v>
      </c>
      <c r="B15" s="1269">
        <f t="shared" ref="B15:B26" si="0">SUM(D15:L15)</f>
        <v>114</v>
      </c>
      <c r="C15" s="1269"/>
      <c r="D15" s="328">
        <v>1</v>
      </c>
      <c r="E15" s="328">
        <v>2</v>
      </c>
      <c r="F15" s="328">
        <v>8</v>
      </c>
      <c r="G15" s="328">
        <v>2</v>
      </c>
      <c r="H15" s="328">
        <v>2</v>
      </c>
      <c r="I15" s="328">
        <v>0</v>
      </c>
      <c r="J15" s="328">
        <v>0</v>
      </c>
      <c r="K15" s="328">
        <v>2</v>
      </c>
      <c r="L15" s="352">
        <v>97</v>
      </c>
      <c r="M15" s="229"/>
      <c r="N15" s="105"/>
      <c r="O15" s="105"/>
      <c r="P15" s="105"/>
    </row>
    <row r="16" spans="1:17" ht="15" customHeight="1">
      <c r="A16" s="353" t="s">
        <v>647</v>
      </c>
      <c r="B16" s="1269">
        <f t="shared" si="0"/>
        <v>119</v>
      </c>
      <c r="C16" s="1269"/>
      <c r="D16" s="328">
        <v>1</v>
      </c>
      <c r="E16" s="328">
        <v>3</v>
      </c>
      <c r="F16" s="328">
        <v>6</v>
      </c>
      <c r="G16" s="328">
        <v>0</v>
      </c>
      <c r="H16" s="328">
        <v>3</v>
      </c>
      <c r="I16" s="328">
        <v>1</v>
      </c>
      <c r="J16" s="328">
        <v>2</v>
      </c>
      <c r="K16" s="328">
        <v>1</v>
      </c>
      <c r="L16" s="352">
        <v>102</v>
      </c>
      <c r="M16" s="229"/>
      <c r="N16" s="105"/>
      <c r="O16" s="105"/>
      <c r="P16" s="105"/>
    </row>
    <row r="17" spans="1:17" ht="15" customHeight="1">
      <c r="A17" s="353" t="s">
        <v>541</v>
      </c>
      <c r="B17" s="1269">
        <f t="shared" si="0"/>
        <v>129</v>
      </c>
      <c r="C17" s="1269"/>
      <c r="D17" s="328">
        <v>0</v>
      </c>
      <c r="E17" s="328">
        <v>4</v>
      </c>
      <c r="F17" s="328">
        <v>7</v>
      </c>
      <c r="G17" s="328">
        <v>1</v>
      </c>
      <c r="H17" s="328">
        <v>1</v>
      </c>
      <c r="I17" s="328">
        <v>0</v>
      </c>
      <c r="J17" s="328">
        <v>1</v>
      </c>
      <c r="K17" s="328">
        <v>0</v>
      </c>
      <c r="L17" s="352">
        <v>115</v>
      </c>
      <c r="M17" s="229"/>
      <c r="N17" s="105"/>
      <c r="O17" s="105"/>
      <c r="P17" s="105"/>
    </row>
    <row r="18" spans="1:17" ht="15" customHeight="1">
      <c r="A18" s="353" t="s">
        <v>666</v>
      </c>
      <c r="B18" s="1269">
        <f>SUM(D18:L18)</f>
        <v>142</v>
      </c>
      <c r="C18" s="1269"/>
      <c r="D18" s="328">
        <v>1</v>
      </c>
      <c r="E18" s="328">
        <v>3</v>
      </c>
      <c r="F18" s="328">
        <v>10</v>
      </c>
      <c r="G18" s="328">
        <v>2</v>
      </c>
      <c r="H18" s="328">
        <v>3</v>
      </c>
      <c r="I18" s="328">
        <v>0</v>
      </c>
      <c r="J18" s="328">
        <v>2</v>
      </c>
      <c r="K18" s="328">
        <v>1</v>
      </c>
      <c r="L18" s="352">
        <v>120</v>
      </c>
      <c r="M18" s="229"/>
      <c r="N18" s="105"/>
      <c r="O18" s="105"/>
      <c r="P18" s="105"/>
    </row>
    <row r="19" spans="1:17" ht="15" customHeight="1">
      <c r="A19" s="353" t="s">
        <v>543</v>
      </c>
      <c r="B19" s="1269">
        <f t="shared" si="0"/>
        <v>105</v>
      </c>
      <c r="C19" s="1269"/>
      <c r="D19" s="328">
        <v>0</v>
      </c>
      <c r="E19" s="328">
        <v>4</v>
      </c>
      <c r="F19" s="328">
        <v>6</v>
      </c>
      <c r="G19" s="328">
        <v>1</v>
      </c>
      <c r="H19" s="328">
        <v>3</v>
      </c>
      <c r="I19" s="328">
        <v>1</v>
      </c>
      <c r="J19" s="328">
        <v>2</v>
      </c>
      <c r="K19" s="328">
        <v>0</v>
      </c>
      <c r="L19" s="352">
        <v>88</v>
      </c>
      <c r="M19" s="229"/>
      <c r="N19" s="105"/>
      <c r="O19" s="105"/>
      <c r="P19" s="105"/>
    </row>
    <row r="20" spans="1:17" ht="15" customHeight="1">
      <c r="A20" s="353" t="s">
        <v>544</v>
      </c>
      <c r="B20" s="1269">
        <f t="shared" si="0"/>
        <v>118</v>
      </c>
      <c r="C20" s="1269"/>
      <c r="D20" s="328">
        <v>0</v>
      </c>
      <c r="E20" s="328">
        <v>3</v>
      </c>
      <c r="F20" s="328">
        <v>8</v>
      </c>
      <c r="G20" s="328">
        <v>2</v>
      </c>
      <c r="H20" s="328">
        <v>0</v>
      </c>
      <c r="I20" s="328">
        <v>0</v>
      </c>
      <c r="J20" s="328">
        <v>0</v>
      </c>
      <c r="K20" s="328">
        <v>1</v>
      </c>
      <c r="L20" s="352">
        <v>104</v>
      </c>
      <c r="M20" s="229"/>
      <c r="N20" s="105"/>
      <c r="O20" s="105"/>
      <c r="P20" s="105"/>
    </row>
    <row r="21" spans="1:17" ht="15" customHeight="1">
      <c r="A21" s="353" t="s">
        <v>545</v>
      </c>
      <c r="B21" s="1269">
        <f t="shared" si="0"/>
        <v>149</v>
      </c>
      <c r="C21" s="1269"/>
      <c r="D21" s="328">
        <v>1</v>
      </c>
      <c r="E21" s="328">
        <v>1</v>
      </c>
      <c r="F21" s="328">
        <v>8</v>
      </c>
      <c r="G21" s="328">
        <v>1</v>
      </c>
      <c r="H21" s="328">
        <v>0</v>
      </c>
      <c r="I21" s="328">
        <v>0</v>
      </c>
      <c r="J21" s="328">
        <v>0</v>
      </c>
      <c r="K21" s="328">
        <v>0</v>
      </c>
      <c r="L21" s="352">
        <v>138</v>
      </c>
      <c r="M21" s="229"/>
      <c r="N21" s="105"/>
      <c r="O21" s="105"/>
      <c r="P21" s="105"/>
    </row>
    <row r="22" spans="1:17" ht="15" customHeight="1">
      <c r="A22" s="353" t="s">
        <v>546</v>
      </c>
      <c r="B22" s="1269">
        <f t="shared" si="0"/>
        <v>114</v>
      </c>
      <c r="C22" s="1269"/>
      <c r="D22" s="328">
        <v>1</v>
      </c>
      <c r="E22" s="328">
        <v>0</v>
      </c>
      <c r="F22" s="328">
        <v>4</v>
      </c>
      <c r="G22" s="328">
        <v>1</v>
      </c>
      <c r="H22" s="328">
        <v>1</v>
      </c>
      <c r="I22" s="328">
        <v>4</v>
      </c>
      <c r="J22" s="328">
        <v>1</v>
      </c>
      <c r="K22" s="328">
        <v>1</v>
      </c>
      <c r="L22" s="352">
        <v>101</v>
      </c>
      <c r="M22" s="229"/>
      <c r="N22" s="105"/>
      <c r="O22" s="105"/>
      <c r="P22" s="105"/>
    </row>
    <row r="23" spans="1:17" ht="15" customHeight="1">
      <c r="A23" s="353" t="s">
        <v>547</v>
      </c>
      <c r="B23" s="1269">
        <f t="shared" si="0"/>
        <v>109</v>
      </c>
      <c r="C23" s="1269"/>
      <c r="D23" s="328">
        <v>0</v>
      </c>
      <c r="E23" s="328">
        <v>3</v>
      </c>
      <c r="F23" s="328">
        <v>5</v>
      </c>
      <c r="G23" s="328">
        <v>0</v>
      </c>
      <c r="H23" s="328">
        <v>4</v>
      </c>
      <c r="I23" s="328">
        <v>0</v>
      </c>
      <c r="J23" s="328">
        <v>0</v>
      </c>
      <c r="K23" s="328">
        <v>0</v>
      </c>
      <c r="L23" s="352">
        <v>97</v>
      </c>
      <c r="M23" s="229"/>
      <c r="N23" s="105"/>
      <c r="O23" s="105"/>
      <c r="P23" s="105"/>
    </row>
    <row r="24" spans="1:17" ht="15" customHeight="1">
      <c r="A24" s="351" t="s">
        <v>646</v>
      </c>
      <c r="B24" s="1269">
        <f t="shared" si="0"/>
        <v>125</v>
      </c>
      <c r="C24" s="1269"/>
      <c r="D24" s="328">
        <v>1</v>
      </c>
      <c r="E24" s="328">
        <v>0</v>
      </c>
      <c r="F24" s="328">
        <v>6</v>
      </c>
      <c r="G24" s="328">
        <v>1</v>
      </c>
      <c r="H24" s="328">
        <v>4</v>
      </c>
      <c r="I24" s="328">
        <v>2</v>
      </c>
      <c r="J24" s="328">
        <v>1</v>
      </c>
      <c r="K24" s="328">
        <v>0</v>
      </c>
      <c r="L24" s="352">
        <v>110</v>
      </c>
      <c r="M24" s="229"/>
      <c r="N24" s="105"/>
      <c r="O24" s="105"/>
      <c r="P24" s="105"/>
    </row>
    <row r="25" spans="1:17" ht="15" customHeight="1">
      <c r="A25" s="353" t="s">
        <v>548</v>
      </c>
      <c r="B25" s="1269">
        <f t="shared" si="0"/>
        <v>125</v>
      </c>
      <c r="C25" s="1269"/>
      <c r="D25" s="328">
        <v>1</v>
      </c>
      <c r="E25" s="328">
        <v>3</v>
      </c>
      <c r="F25" s="328">
        <v>6</v>
      </c>
      <c r="G25" s="328">
        <v>2</v>
      </c>
      <c r="H25" s="328">
        <v>2</v>
      </c>
      <c r="I25" s="328">
        <v>2</v>
      </c>
      <c r="J25" s="328">
        <v>0</v>
      </c>
      <c r="K25" s="328">
        <v>2</v>
      </c>
      <c r="L25" s="352">
        <v>107</v>
      </c>
      <c r="M25" s="229"/>
      <c r="N25" s="105"/>
      <c r="O25" s="105"/>
      <c r="P25" s="105"/>
    </row>
    <row r="26" spans="1:17" ht="15" customHeight="1">
      <c r="A26" s="354" t="s">
        <v>549</v>
      </c>
      <c r="B26" s="1271">
        <f t="shared" si="0"/>
        <v>124</v>
      </c>
      <c r="C26" s="1271"/>
      <c r="D26" s="355">
        <v>1</v>
      </c>
      <c r="E26" s="355">
        <v>1</v>
      </c>
      <c r="F26" s="355">
        <v>11</v>
      </c>
      <c r="G26" s="355">
        <v>0</v>
      </c>
      <c r="H26" s="355">
        <v>9</v>
      </c>
      <c r="I26" s="355">
        <v>0</v>
      </c>
      <c r="J26" s="355">
        <v>1</v>
      </c>
      <c r="K26" s="355">
        <v>0</v>
      </c>
      <c r="L26" s="356">
        <v>101</v>
      </c>
      <c r="M26" s="229"/>
      <c r="N26" s="105"/>
      <c r="O26" s="105"/>
      <c r="P26" s="105"/>
    </row>
    <row r="27" spans="1:17" ht="15" customHeight="1">
      <c r="A27" s="105"/>
      <c r="B27" s="105"/>
      <c r="C27" s="105"/>
      <c r="D27" s="105"/>
      <c r="E27" s="105"/>
      <c r="F27" s="105"/>
      <c r="G27" s="105"/>
      <c r="H27" s="105"/>
      <c r="K27" s="105"/>
      <c r="L27" s="107" t="s">
        <v>421</v>
      </c>
      <c r="M27" s="105"/>
      <c r="N27" s="105"/>
      <c r="O27" s="105"/>
      <c r="P27" s="105"/>
      <c r="Q27" s="105"/>
    </row>
    <row r="28" spans="1:17" ht="15" customHeight="1">
      <c r="A28" s="105"/>
      <c r="B28" s="105"/>
      <c r="C28" s="105"/>
      <c r="D28" s="105"/>
      <c r="E28" s="105"/>
      <c r="F28" s="105"/>
      <c r="G28" s="105"/>
      <c r="H28" s="105"/>
      <c r="I28" s="105"/>
      <c r="J28" s="105"/>
      <c r="K28" s="105"/>
      <c r="L28" s="105"/>
      <c r="M28" s="105"/>
      <c r="N28" s="105"/>
      <c r="O28" s="105"/>
      <c r="P28" s="105"/>
      <c r="Q28" s="105"/>
    </row>
    <row r="29" spans="1:17" ht="15" customHeight="1">
      <c r="A29" s="105" t="s">
        <v>606</v>
      </c>
      <c r="B29" s="105"/>
      <c r="C29" s="105"/>
      <c r="D29" s="105"/>
      <c r="E29" s="105"/>
      <c r="F29" s="105"/>
      <c r="G29" s="105"/>
      <c r="H29" s="105"/>
      <c r="I29" s="105"/>
      <c r="J29" s="105"/>
      <c r="K29" s="105"/>
      <c r="L29" s="107" t="s">
        <v>406</v>
      </c>
      <c r="M29" s="105"/>
      <c r="N29" s="105"/>
      <c r="O29" s="105"/>
      <c r="P29" s="105"/>
      <c r="Q29" s="105"/>
    </row>
    <row r="30" spans="1:17" ht="20.100000000000001" customHeight="1">
      <c r="A30" s="1113" t="s">
        <v>407</v>
      </c>
      <c r="B30" s="1128" t="s">
        <v>422</v>
      </c>
      <c r="C30" s="1128" t="s">
        <v>423</v>
      </c>
      <c r="D30" s="1128" t="s">
        <v>424</v>
      </c>
      <c r="E30" s="1128" t="s">
        <v>425</v>
      </c>
      <c r="F30" s="1128" t="s">
        <v>426</v>
      </c>
      <c r="G30" s="217" t="s">
        <v>427</v>
      </c>
      <c r="H30" s="135" t="s">
        <v>428</v>
      </c>
      <c r="I30" s="1128" t="s">
        <v>429</v>
      </c>
      <c r="J30" s="217" t="s">
        <v>430</v>
      </c>
      <c r="K30" s="1128" t="s">
        <v>431</v>
      </c>
      <c r="L30" s="1270" t="s">
        <v>35</v>
      </c>
      <c r="M30" s="229"/>
    </row>
    <row r="31" spans="1:17" ht="20.100000000000001" customHeight="1">
      <c r="A31" s="1115"/>
      <c r="B31" s="1042"/>
      <c r="C31" s="1042"/>
      <c r="D31" s="1042"/>
      <c r="E31" s="1042"/>
      <c r="F31" s="1042"/>
      <c r="G31" s="228" t="s">
        <v>432</v>
      </c>
      <c r="H31" s="166" t="s">
        <v>433</v>
      </c>
      <c r="I31" s="1042"/>
      <c r="J31" s="228" t="s">
        <v>434</v>
      </c>
      <c r="K31" s="1042"/>
      <c r="L31" s="1180"/>
      <c r="M31" s="229"/>
    </row>
    <row r="32" spans="1:17" ht="15" customHeight="1">
      <c r="A32" s="126" t="s">
        <v>621</v>
      </c>
      <c r="B32" s="230">
        <f>SUM(C32:L32)</f>
        <v>654</v>
      </c>
      <c r="C32" s="249">
        <v>78</v>
      </c>
      <c r="D32" s="249">
        <v>55</v>
      </c>
      <c r="E32" s="249">
        <v>139</v>
      </c>
      <c r="F32" s="249">
        <v>124</v>
      </c>
      <c r="G32" s="249">
        <v>19</v>
      </c>
      <c r="H32" s="249">
        <v>42</v>
      </c>
      <c r="I32" s="249">
        <v>6</v>
      </c>
      <c r="J32" s="249">
        <v>89</v>
      </c>
      <c r="K32" s="249">
        <v>11</v>
      </c>
      <c r="L32" s="255">
        <v>91</v>
      </c>
      <c r="M32" s="229"/>
    </row>
    <row r="33" spans="1:16" ht="15" customHeight="1">
      <c r="A33" s="126">
        <v>22</v>
      </c>
      <c r="B33" s="230">
        <f>SUM(C33:L33)</f>
        <v>739</v>
      </c>
      <c r="C33" s="249">
        <v>88</v>
      </c>
      <c r="D33" s="249">
        <v>47</v>
      </c>
      <c r="E33" s="249">
        <v>129</v>
      </c>
      <c r="F33" s="249">
        <v>154</v>
      </c>
      <c r="G33" s="249">
        <v>30</v>
      </c>
      <c r="H33" s="249">
        <v>52</v>
      </c>
      <c r="I33" s="249">
        <v>7</v>
      </c>
      <c r="J33" s="249">
        <v>95</v>
      </c>
      <c r="K33" s="249">
        <v>14</v>
      </c>
      <c r="L33" s="255">
        <v>123</v>
      </c>
      <c r="M33" s="229"/>
    </row>
    <row r="34" spans="1:16" ht="15" customHeight="1">
      <c r="A34" s="126">
        <v>23</v>
      </c>
      <c r="B34" s="230">
        <f>SUM(C34:L34)</f>
        <v>607</v>
      </c>
      <c r="C34" s="249">
        <v>54</v>
      </c>
      <c r="D34" s="249">
        <v>48</v>
      </c>
      <c r="E34" s="249">
        <v>88</v>
      </c>
      <c r="F34" s="249">
        <v>137</v>
      </c>
      <c r="G34" s="249">
        <v>14</v>
      </c>
      <c r="H34" s="249">
        <v>53</v>
      </c>
      <c r="I34" s="249">
        <v>6</v>
      </c>
      <c r="J34" s="249">
        <v>67</v>
      </c>
      <c r="K34" s="249">
        <v>15</v>
      </c>
      <c r="L34" s="255">
        <v>125</v>
      </c>
      <c r="M34" s="229"/>
    </row>
    <row r="35" spans="1:16" ht="15" customHeight="1">
      <c r="A35" s="126">
        <v>24</v>
      </c>
      <c r="B35" s="230">
        <v>452</v>
      </c>
      <c r="C35" s="249">
        <v>57</v>
      </c>
      <c r="D35" s="249">
        <v>31</v>
      </c>
      <c r="E35" s="249">
        <v>34</v>
      </c>
      <c r="F35" s="249">
        <v>113</v>
      </c>
      <c r="G35" s="249">
        <v>8</v>
      </c>
      <c r="H35" s="249">
        <v>36</v>
      </c>
      <c r="I35" s="249">
        <v>4</v>
      </c>
      <c r="J35" s="249">
        <v>53</v>
      </c>
      <c r="K35" s="249">
        <v>22</v>
      </c>
      <c r="L35" s="255">
        <v>94</v>
      </c>
      <c r="M35" s="229"/>
    </row>
    <row r="36" spans="1:16" ht="15" customHeight="1">
      <c r="A36" s="133">
        <v>25</v>
      </c>
      <c r="B36" s="357">
        <f>SUM(C36:L36)</f>
        <v>440</v>
      </c>
      <c r="C36" s="136">
        <f>SUM($C$38:$C$49)</f>
        <v>40</v>
      </c>
      <c r="D36" s="136">
        <f>SUM($D$38:$D$49)</f>
        <v>23</v>
      </c>
      <c r="E36" s="136">
        <f>SUM($E$38:$E$49)</f>
        <v>34</v>
      </c>
      <c r="F36" s="136">
        <f>SUM($F$38:$F$49)</f>
        <v>134</v>
      </c>
      <c r="G36" s="136">
        <f>SUM($G$38:$G$49)</f>
        <v>14</v>
      </c>
      <c r="H36" s="136">
        <f>SUM($H$38:$H$49)</f>
        <v>22</v>
      </c>
      <c r="I36" s="136">
        <f>SUM($I$38:$I$49)</f>
        <v>2</v>
      </c>
      <c r="J36" s="136">
        <f>SUM($J$38:$J$49)</f>
        <v>41</v>
      </c>
      <c r="K36" s="136">
        <f>SUM($K$38:$K$49)</f>
        <v>23</v>
      </c>
      <c r="L36" s="137">
        <f>SUM($L$38:$L$49)</f>
        <v>107</v>
      </c>
      <c r="M36" s="229"/>
    </row>
    <row r="37" spans="1:16" ht="15" customHeight="1">
      <c r="A37" s="133"/>
      <c r="B37" s="331"/>
      <c r="C37" s="329"/>
      <c r="D37" s="136"/>
      <c r="E37" s="136"/>
      <c r="F37" s="136"/>
      <c r="G37" s="136"/>
      <c r="H37" s="136"/>
      <c r="I37" s="136"/>
      <c r="J37" s="136"/>
      <c r="K37" s="136"/>
      <c r="L37" s="137"/>
      <c r="M37" s="229"/>
      <c r="N37" s="105"/>
      <c r="O37" s="105"/>
      <c r="P37" s="105"/>
    </row>
    <row r="38" spans="1:16" ht="15" customHeight="1">
      <c r="A38" s="351" t="s">
        <v>648</v>
      </c>
      <c r="B38" s="331">
        <f t="shared" ref="B38:B49" si="1">SUM(C38:L38)</f>
        <v>40</v>
      </c>
      <c r="C38" s="327">
        <v>4</v>
      </c>
      <c r="D38" s="327">
        <v>2</v>
      </c>
      <c r="E38" s="327">
        <v>3</v>
      </c>
      <c r="F38" s="327">
        <v>9</v>
      </c>
      <c r="G38" s="327">
        <v>0</v>
      </c>
      <c r="H38" s="327">
        <v>0</v>
      </c>
      <c r="I38" s="327">
        <v>0</v>
      </c>
      <c r="J38" s="327">
        <v>5</v>
      </c>
      <c r="K38" s="327">
        <v>3</v>
      </c>
      <c r="L38" s="358">
        <v>14</v>
      </c>
      <c r="M38" s="229"/>
    </row>
    <row r="39" spans="1:16" ht="15" customHeight="1">
      <c r="A39" s="353" t="s">
        <v>540</v>
      </c>
      <c r="B39" s="331">
        <f t="shared" si="1"/>
        <v>36</v>
      </c>
      <c r="C39" s="327">
        <v>5</v>
      </c>
      <c r="D39" s="327">
        <v>1</v>
      </c>
      <c r="E39" s="327">
        <v>4</v>
      </c>
      <c r="F39" s="327">
        <v>9</v>
      </c>
      <c r="G39" s="327">
        <v>3</v>
      </c>
      <c r="H39" s="327">
        <v>1</v>
      </c>
      <c r="I39" s="327">
        <v>0</v>
      </c>
      <c r="J39" s="327">
        <v>3</v>
      </c>
      <c r="K39" s="327">
        <v>1</v>
      </c>
      <c r="L39" s="358">
        <v>9</v>
      </c>
      <c r="M39" s="229"/>
    </row>
    <row r="40" spans="1:16" ht="15" customHeight="1">
      <c r="A40" s="353" t="s">
        <v>541</v>
      </c>
      <c r="B40" s="331">
        <f t="shared" si="1"/>
        <v>40</v>
      </c>
      <c r="C40" s="327">
        <v>4</v>
      </c>
      <c r="D40" s="327">
        <v>2</v>
      </c>
      <c r="E40" s="327">
        <v>4</v>
      </c>
      <c r="F40" s="327">
        <v>13</v>
      </c>
      <c r="G40" s="327">
        <v>1</v>
      </c>
      <c r="H40" s="327">
        <v>2</v>
      </c>
      <c r="I40" s="327">
        <v>0</v>
      </c>
      <c r="J40" s="327">
        <v>6</v>
      </c>
      <c r="K40" s="327">
        <v>3</v>
      </c>
      <c r="L40" s="358">
        <v>5</v>
      </c>
      <c r="M40" s="229"/>
    </row>
    <row r="41" spans="1:16" ht="15" customHeight="1">
      <c r="A41" s="353" t="s">
        <v>542</v>
      </c>
      <c r="B41" s="331">
        <f t="shared" si="1"/>
        <v>47</v>
      </c>
      <c r="C41" s="327">
        <v>3</v>
      </c>
      <c r="D41" s="327">
        <v>4</v>
      </c>
      <c r="E41" s="327">
        <v>3</v>
      </c>
      <c r="F41" s="327">
        <v>12</v>
      </c>
      <c r="G41" s="327">
        <v>1</v>
      </c>
      <c r="H41" s="327">
        <v>3</v>
      </c>
      <c r="I41" s="327">
        <v>1</v>
      </c>
      <c r="J41" s="327">
        <v>3</v>
      </c>
      <c r="K41" s="327">
        <v>2</v>
      </c>
      <c r="L41" s="358">
        <v>15</v>
      </c>
      <c r="M41" s="229"/>
    </row>
    <row r="42" spans="1:16" ht="15" customHeight="1">
      <c r="A42" s="353" t="s">
        <v>543</v>
      </c>
      <c r="B42" s="331">
        <f t="shared" si="1"/>
        <v>25</v>
      </c>
      <c r="C42" s="327">
        <v>4</v>
      </c>
      <c r="D42" s="327">
        <v>2</v>
      </c>
      <c r="E42" s="327">
        <v>3</v>
      </c>
      <c r="F42" s="327">
        <v>5</v>
      </c>
      <c r="G42" s="327">
        <v>2</v>
      </c>
      <c r="H42" s="327">
        <v>1</v>
      </c>
      <c r="I42" s="327">
        <v>0</v>
      </c>
      <c r="J42" s="327">
        <v>1</v>
      </c>
      <c r="K42" s="327">
        <v>0</v>
      </c>
      <c r="L42" s="358">
        <v>7</v>
      </c>
      <c r="M42" s="229"/>
    </row>
    <row r="43" spans="1:16" ht="15" customHeight="1">
      <c r="A43" s="353" t="s">
        <v>544</v>
      </c>
      <c r="B43" s="331">
        <f t="shared" si="1"/>
        <v>32</v>
      </c>
      <c r="C43" s="327">
        <v>3</v>
      </c>
      <c r="D43" s="327">
        <v>4</v>
      </c>
      <c r="E43" s="327">
        <v>5</v>
      </c>
      <c r="F43" s="327">
        <v>6</v>
      </c>
      <c r="G43" s="327">
        <v>1</v>
      </c>
      <c r="H43" s="327">
        <v>1</v>
      </c>
      <c r="I43" s="327">
        <v>0</v>
      </c>
      <c r="J43" s="327">
        <v>4</v>
      </c>
      <c r="K43" s="327">
        <v>1</v>
      </c>
      <c r="L43" s="358">
        <v>7</v>
      </c>
      <c r="M43" s="229"/>
    </row>
    <row r="44" spans="1:16" ht="15" customHeight="1">
      <c r="A44" s="353" t="s">
        <v>545</v>
      </c>
      <c r="B44" s="331">
        <f t="shared" si="1"/>
        <v>44</v>
      </c>
      <c r="C44" s="327">
        <v>2</v>
      </c>
      <c r="D44" s="327">
        <v>2</v>
      </c>
      <c r="E44" s="327">
        <v>2</v>
      </c>
      <c r="F44" s="327">
        <v>19</v>
      </c>
      <c r="G44" s="327">
        <v>1</v>
      </c>
      <c r="H44" s="327">
        <v>4</v>
      </c>
      <c r="I44" s="327">
        <v>0</v>
      </c>
      <c r="J44" s="327">
        <v>5</v>
      </c>
      <c r="K44" s="327">
        <v>1</v>
      </c>
      <c r="L44" s="358">
        <v>8</v>
      </c>
      <c r="M44" s="229"/>
    </row>
    <row r="45" spans="1:16" ht="15" customHeight="1">
      <c r="A45" s="353" t="s">
        <v>546</v>
      </c>
      <c r="B45" s="331">
        <f t="shared" si="1"/>
        <v>31</v>
      </c>
      <c r="C45" s="327">
        <v>5</v>
      </c>
      <c r="D45" s="327">
        <v>0</v>
      </c>
      <c r="E45" s="327">
        <v>3</v>
      </c>
      <c r="F45" s="327">
        <v>9</v>
      </c>
      <c r="G45" s="327">
        <v>0</v>
      </c>
      <c r="H45" s="327">
        <v>2</v>
      </c>
      <c r="I45" s="327">
        <v>0</v>
      </c>
      <c r="J45" s="327">
        <v>4</v>
      </c>
      <c r="K45" s="327">
        <v>4</v>
      </c>
      <c r="L45" s="358">
        <v>4</v>
      </c>
      <c r="M45" s="229"/>
    </row>
    <row r="46" spans="1:16" ht="15" customHeight="1">
      <c r="A46" s="353" t="s">
        <v>547</v>
      </c>
      <c r="B46" s="331">
        <f t="shared" si="1"/>
        <v>34</v>
      </c>
      <c r="C46" s="327">
        <v>3</v>
      </c>
      <c r="D46" s="327">
        <v>2</v>
      </c>
      <c r="E46" s="327">
        <v>3</v>
      </c>
      <c r="F46" s="327">
        <v>8</v>
      </c>
      <c r="G46" s="327">
        <v>3</v>
      </c>
      <c r="H46" s="327">
        <v>2</v>
      </c>
      <c r="I46" s="327">
        <v>1</v>
      </c>
      <c r="J46" s="327">
        <v>2</v>
      </c>
      <c r="K46" s="327">
        <v>1</v>
      </c>
      <c r="L46" s="358">
        <v>9</v>
      </c>
      <c r="M46" s="229"/>
    </row>
    <row r="47" spans="1:16" ht="15" customHeight="1">
      <c r="A47" s="351" t="s">
        <v>649</v>
      </c>
      <c r="B47" s="331">
        <f t="shared" si="1"/>
        <v>37</v>
      </c>
      <c r="C47" s="327">
        <v>3</v>
      </c>
      <c r="D47" s="327">
        <v>0</v>
      </c>
      <c r="E47" s="327">
        <v>1</v>
      </c>
      <c r="F47" s="327">
        <v>17</v>
      </c>
      <c r="G47" s="327">
        <v>1</v>
      </c>
      <c r="H47" s="327">
        <v>3</v>
      </c>
      <c r="I47" s="327">
        <v>0</v>
      </c>
      <c r="J47" s="327">
        <v>5</v>
      </c>
      <c r="K47" s="327">
        <v>0</v>
      </c>
      <c r="L47" s="358">
        <v>7</v>
      </c>
      <c r="M47" s="229"/>
    </row>
    <row r="48" spans="1:16" ht="15" customHeight="1">
      <c r="A48" s="353" t="s">
        <v>548</v>
      </c>
      <c r="B48" s="331">
        <f t="shared" si="1"/>
        <v>39</v>
      </c>
      <c r="C48" s="327">
        <v>1</v>
      </c>
      <c r="D48" s="327">
        <v>4</v>
      </c>
      <c r="E48" s="327">
        <v>2</v>
      </c>
      <c r="F48" s="327">
        <v>15</v>
      </c>
      <c r="G48" s="327">
        <v>1</v>
      </c>
      <c r="H48" s="327">
        <v>2</v>
      </c>
      <c r="I48" s="327">
        <v>0</v>
      </c>
      <c r="J48" s="327">
        <v>2</v>
      </c>
      <c r="K48" s="327">
        <v>3</v>
      </c>
      <c r="L48" s="358">
        <v>9</v>
      </c>
      <c r="M48" s="229"/>
    </row>
    <row r="49" spans="1:17" ht="15" customHeight="1">
      <c r="A49" s="354" t="s">
        <v>549</v>
      </c>
      <c r="B49" s="359">
        <f t="shared" si="1"/>
        <v>35</v>
      </c>
      <c r="C49" s="360">
        <v>3</v>
      </c>
      <c r="D49" s="360">
        <v>0</v>
      </c>
      <c r="E49" s="360">
        <v>1</v>
      </c>
      <c r="F49" s="360">
        <v>12</v>
      </c>
      <c r="G49" s="360">
        <v>0</v>
      </c>
      <c r="H49" s="360">
        <v>1</v>
      </c>
      <c r="I49" s="360">
        <v>0</v>
      </c>
      <c r="J49" s="360">
        <v>1</v>
      </c>
      <c r="K49" s="360">
        <v>4</v>
      </c>
      <c r="L49" s="361">
        <v>13</v>
      </c>
      <c r="M49" s="229"/>
    </row>
    <row r="50" spans="1:17" ht="15" customHeight="1">
      <c r="A50" s="105"/>
      <c r="B50" s="105"/>
      <c r="C50" s="105"/>
      <c r="D50" s="105"/>
      <c r="E50" s="105"/>
      <c r="F50" s="105"/>
      <c r="G50" s="105"/>
      <c r="H50" s="105"/>
      <c r="I50" s="105"/>
      <c r="K50" s="105"/>
      <c r="L50" s="107" t="s">
        <v>421</v>
      </c>
      <c r="M50" s="105"/>
      <c r="N50" s="105"/>
      <c r="O50" s="105"/>
      <c r="P50" s="105"/>
      <c r="Q50" s="105"/>
    </row>
  </sheetData>
  <sheetProtection selectLockedCells="1" selectUnlockedCells="1"/>
  <mergeCells count="31">
    <mergeCell ref="B9:C9"/>
    <mergeCell ref="B10:C10"/>
    <mergeCell ref="A4:L4"/>
    <mergeCell ref="A7:A8"/>
    <mergeCell ref="B7:C8"/>
    <mergeCell ref="L7:L8"/>
    <mergeCell ref="B11:C11"/>
    <mergeCell ref="F30:F31"/>
    <mergeCell ref="B13:C13"/>
    <mergeCell ref="B14:C14"/>
    <mergeCell ref="B12:C12"/>
    <mergeCell ref="B21:C21"/>
    <mergeCell ref="B15:C15"/>
    <mergeCell ref="B16:C16"/>
    <mergeCell ref="A30:A31"/>
    <mergeCell ref="B30:B31"/>
    <mergeCell ref="C30:C31"/>
    <mergeCell ref="B17:C17"/>
    <mergeCell ref="B18:C18"/>
    <mergeCell ref="B19:C19"/>
    <mergeCell ref="B20:C20"/>
    <mergeCell ref="I30:I31"/>
    <mergeCell ref="B22:C22"/>
    <mergeCell ref="K30:K31"/>
    <mergeCell ref="L30:L31"/>
    <mergeCell ref="B23:C23"/>
    <mergeCell ref="B24:C24"/>
    <mergeCell ref="B25:C25"/>
    <mergeCell ref="B26:C26"/>
    <mergeCell ref="D30:D31"/>
    <mergeCell ref="E30:E31"/>
  </mergeCells>
  <phoneticPr fontId="22"/>
  <printOptions horizontalCentered="1"/>
  <pageMargins left="0.59055118110236227" right="0.59055118110236227" top="0.59055118110236227" bottom="0.59055118110236227" header="0.39370078740157483" footer="0.39370078740157483"/>
  <pageSetup paperSize="9" firstPageNumber="124" orientation="portrait" useFirstPageNumber="1" horizontalDpi="300" verticalDpi="300" r:id="rId1"/>
  <headerFooter scaleWithDoc="0" alignWithMargins="0">
    <oddHeader>&amp;L社会・福祉</oddHeader>
    <oddFooter>&amp;C&amp;12&amp;A</oddFooter>
  </headerFooter>
</worksheet>
</file>

<file path=xl/worksheets/sheet13.xml><?xml version="1.0" encoding="utf-8"?>
<worksheet xmlns="http://schemas.openxmlformats.org/spreadsheetml/2006/main" xmlns:r="http://schemas.openxmlformats.org/officeDocument/2006/relationships">
  <dimension ref="A1:M31"/>
  <sheetViews>
    <sheetView view="pageBreakPreview" zoomScaleNormal="100" zoomScaleSheetLayoutView="100" workbookViewId="0">
      <selection activeCell="I9" sqref="I9"/>
    </sheetView>
  </sheetViews>
  <sheetFormatPr defaultRowHeight="23.1" customHeight="1"/>
  <cols>
    <col min="1" max="1" width="1.5703125" style="106" customWidth="1"/>
    <col min="2" max="2" width="10.7109375" style="106" customWidth="1"/>
    <col min="3" max="3" width="6.42578125" style="106" customWidth="1"/>
    <col min="4" max="4" width="1.7109375" style="106" customWidth="1"/>
    <col min="5" max="6" width="15.5703125" style="106" customWidth="1"/>
    <col min="7" max="7" width="17.42578125" style="106" customWidth="1"/>
    <col min="8" max="8" width="15.5703125" style="106" customWidth="1"/>
    <col min="9" max="9" width="16.28515625" style="106" customWidth="1"/>
    <col min="10" max="16384" width="9.140625" style="106"/>
  </cols>
  <sheetData>
    <row r="1" spans="1:10" ht="5.0999999999999996" customHeight="1">
      <c r="B1" s="1286"/>
      <c r="C1" s="1286"/>
      <c r="D1" s="1286"/>
      <c r="E1" s="1286"/>
      <c r="F1" s="1286"/>
      <c r="G1" s="1286"/>
      <c r="I1" s="225"/>
      <c r="J1" s="105"/>
    </row>
    <row r="2" spans="1:10" ht="15" customHeight="1">
      <c r="B2" s="1286" t="s">
        <v>607</v>
      </c>
      <c r="C2" s="1286"/>
      <c r="D2" s="1286"/>
      <c r="E2" s="1286"/>
      <c r="F2" s="1286"/>
      <c r="G2" s="1286"/>
      <c r="I2" s="138" t="s">
        <v>435</v>
      </c>
      <c r="J2" s="105"/>
    </row>
    <row r="3" spans="1:10" ht="43.5" customHeight="1">
      <c r="A3" s="1116" t="s">
        <v>2</v>
      </c>
      <c r="B3" s="1116"/>
      <c r="C3" s="1116"/>
      <c r="D3" s="1116"/>
      <c r="E3" s="167" t="s">
        <v>650</v>
      </c>
      <c r="F3" s="254" t="s">
        <v>651</v>
      </c>
      <c r="G3" s="167" t="s">
        <v>652</v>
      </c>
      <c r="H3" s="254" t="s">
        <v>653</v>
      </c>
      <c r="I3" s="308" t="s">
        <v>636</v>
      </c>
      <c r="J3" s="105"/>
    </row>
    <row r="4" spans="1:10" ht="27" customHeight="1">
      <c r="A4" s="139"/>
      <c r="B4" s="1287" t="s">
        <v>436</v>
      </c>
      <c r="C4" s="1287"/>
      <c r="D4" s="140"/>
      <c r="E4" s="141">
        <v>543</v>
      </c>
      <c r="F4" s="142">
        <v>531</v>
      </c>
      <c r="G4" s="142">
        <v>508</v>
      </c>
      <c r="H4" s="142">
        <v>481</v>
      </c>
      <c r="I4" s="309">
        <v>479</v>
      </c>
      <c r="J4" s="105"/>
    </row>
    <row r="5" spans="1:10" ht="27" customHeight="1">
      <c r="A5" s="139"/>
      <c r="B5" s="1215" t="s">
        <v>437</v>
      </c>
      <c r="C5" s="1215"/>
      <c r="D5" s="140"/>
      <c r="E5" s="143">
        <v>2693</v>
      </c>
      <c r="F5" s="144">
        <v>2563</v>
      </c>
      <c r="G5" s="144">
        <v>2571</v>
      </c>
      <c r="H5" s="144">
        <v>2369</v>
      </c>
      <c r="I5" s="310">
        <v>2077</v>
      </c>
      <c r="J5" s="105"/>
    </row>
    <row r="6" spans="1:10" ht="27" customHeight="1">
      <c r="A6" s="139"/>
      <c r="B6" s="1215" t="s">
        <v>438</v>
      </c>
      <c r="C6" s="1215"/>
      <c r="D6" s="140"/>
      <c r="E6" s="143">
        <v>254050865</v>
      </c>
      <c r="F6" s="144">
        <v>251039683</v>
      </c>
      <c r="G6" s="144">
        <v>229105166</v>
      </c>
      <c r="H6" s="144">
        <v>208905065</v>
      </c>
      <c r="I6" s="310">
        <v>208606309</v>
      </c>
      <c r="J6" s="105"/>
    </row>
    <row r="7" spans="1:10" ht="27" customHeight="1">
      <c r="A7" s="139"/>
      <c r="B7" s="1285" t="s">
        <v>439</v>
      </c>
      <c r="C7" s="1285"/>
      <c r="D7" s="145"/>
      <c r="E7" s="143">
        <v>49310</v>
      </c>
      <c r="F7" s="144">
        <v>48116</v>
      </c>
      <c r="G7" s="144">
        <v>46364</v>
      </c>
      <c r="H7" s="144">
        <v>41653</v>
      </c>
      <c r="I7" s="310">
        <v>41239</v>
      </c>
      <c r="J7" s="105"/>
    </row>
    <row r="8" spans="1:10" ht="27" customHeight="1">
      <c r="A8" s="139"/>
      <c r="B8" s="1285" t="s">
        <v>440</v>
      </c>
      <c r="C8" s="1285"/>
      <c r="D8" s="145"/>
      <c r="E8" s="143">
        <v>448</v>
      </c>
      <c r="F8" s="144">
        <v>447</v>
      </c>
      <c r="G8" s="144">
        <v>400</v>
      </c>
      <c r="H8" s="144">
        <v>383</v>
      </c>
      <c r="I8" s="310">
        <v>415</v>
      </c>
      <c r="J8" s="105"/>
    </row>
    <row r="9" spans="1:10" ht="27" customHeight="1">
      <c r="A9" s="146"/>
      <c r="B9" s="1284" t="s">
        <v>441</v>
      </c>
      <c r="C9" s="1284"/>
      <c r="D9" s="147"/>
      <c r="E9" s="148">
        <v>82.5</v>
      </c>
      <c r="F9" s="148">
        <v>84.2</v>
      </c>
      <c r="G9" s="148">
        <v>78.7</v>
      </c>
      <c r="H9" s="148">
        <v>79.599999999999994</v>
      </c>
      <c r="I9" s="311">
        <v>86.6</v>
      </c>
      <c r="J9" s="105"/>
    </row>
    <row r="10" spans="1:10" ht="15" customHeight="1">
      <c r="C10" s="105"/>
      <c r="D10" s="105"/>
      <c r="E10" s="105"/>
      <c r="F10" s="105"/>
      <c r="G10" s="105"/>
      <c r="H10" s="105"/>
      <c r="I10" s="107" t="s">
        <v>442</v>
      </c>
      <c r="J10" s="105"/>
    </row>
    <row r="11" spans="1:10" ht="12" customHeight="1">
      <c r="B11" s="105"/>
      <c r="C11" s="105"/>
      <c r="D11" s="105"/>
      <c r="E11" s="105"/>
      <c r="F11" s="105"/>
      <c r="G11" s="105"/>
      <c r="H11" s="105"/>
      <c r="I11" s="105"/>
      <c r="J11" s="105"/>
    </row>
    <row r="12" spans="1:10" ht="15" customHeight="1">
      <c r="B12" s="105" t="s">
        <v>657</v>
      </c>
      <c r="C12" s="105"/>
      <c r="D12" s="105"/>
      <c r="E12" s="105"/>
      <c r="F12" s="105"/>
      <c r="G12" s="105"/>
      <c r="H12" s="105"/>
      <c r="I12" s="107" t="s">
        <v>443</v>
      </c>
      <c r="J12" s="105"/>
    </row>
    <row r="13" spans="1:10" ht="42" customHeight="1">
      <c r="A13" s="1113" t="s">
        <v>444</v>
      </c>
      <c r="B13" s="1114"/>
      <c r="C13" s="1128" t="s">
        <v>125</v>
      </c>
      <c r="D13" s="1128"/>
      <c r="E13" s="218" t="s">
        <v>437</v>
      </c>
      <c r="F13" s="219" t="s">
        <v>439</v>
      </c>
      <c r="G13" s="219" t="s">
        <v>445</v>
      </c>
      <c r="H13" s="149" t="s">
        <v>446</v>
      </c>
      <c r="I13" s="227" t="s">
        <v>447</v>
      </c>
      <c r="J13" s="229"/>
    </row>
    <row r="14" spans="1:10" ht="27" customHeight="1">
      <c r="A14" s="1282" t="s">
        <v>448</v>
      </c>
      <c r="B14" s="1283"/>
      <c r="C14" s="1049" t="s">
        <v>449</v>
      </c>
      <c r="D14" s="1049"/>
      <c r="E14" s="312">
        <v>0</v>
      </c>
      <c r="F14" s="313">
        <v>0</v>
      </c>
      <c r="G14" s="313">
        <v>0</v>
      </c>
      <c r="H14" s="314">
        <f>G14/G28*100</f>
        <v>0</v>
      </c>
      <c r="I14" s="315">
        <v>0</v>
      </c>
      <c r="J14" s="229"/>
    </row>
    <row r="15" spans="1:10" ht="27" customHeight="1">
      <c r="A15" s="1282"/>
      <c r="B15" s="1283"/>
      <c r="C15" s="1049" t="s">
        <v>450</v>
      </c>
      <c r="D15" s="1049"/>
      <c r="E15" s="316">
        <v>14</v>
      </c>
      <c r="F15" s="306">
        <v>17</v>
      </c>
      <c r="G15" s="306">
        <v>109038</v>
      </c>
      <c r="H15" s="317">
        <f>G15/G29*100</f>
        <v>0.10447099107662061</v>
      </c>
      <c r="I15" s="307">
        <v>3671</v>
      </c>
      <c r="J15" s="229"/>
    </row>
    <row r="16" spans="1:10" ht="27" customHeight="1">
      <c r="A16" s="1282" t="s">
        <v>451</v>
      </c>
      <c r="B16" s="1283"/>
      <c r="C16" s="1049" t="s">
        <v>449</v>
      </c>
      <c r="D16" s="1049"/>
      <c r="E16" s="316">
        <v>59</v>
      </c>
      <c r="F16" s="306">
        <v>1225</v>
      </c>
      <c r="G16" s="306">
        <v>6752088</v>
      </c>
      <c r="H16" s="317">
        <f>G16/G28*100</f>
        <v>6.4777704848379161</v>
      </c>
      <c r="I16" s="307">
        <v>4402</v>
      </c>
      <c r="J16" s="229"/>
    </row>
    <row r="17" spans="1:13" ht="27" customHeight="1">
      <c r="A17" s="1282"/>
      <c r="B17" s="1283"/>
      <c r="C17" s="1049" t="s">
        <v>450</v>
      </c>
      <c r="D17" s="1049"/>
      <c r="E17" s="316">
        <v>410</v>
      </c>
      <c r="F17" s="306">
        <v>1790</v>
      </c>
      <c r="G17" s="306">
        <v>14456933</v>
      </c>
      <c r="H17" s="317">
        <f>G17/G29*100</f>
        <v>13.851410686534072</v>
      </c>
      <c r="I17" s="307">
        <v>4731</v>
      </c>
      <c r="J17" s="229"/>
    </row>
    <row r="18" spans="1:13" ht="27" customHeight="1">
      <c r="A18" s="1282" t="s">
        <v>452</v>
      </c>
      <c r="B18" s="1283"/>
      <c r="C18" s="1049" t="s">
        <v>449</v>
      </c>
      <c r="D18" s="1049"/>
      <c r="E18" s="316">
        <v>6</v>
      </c>
      <c r="F18" s="306">
        <v>10</v>
      </c>
      <c r="G18" s="306">
        <v>101820</v>
      </c>
      <c r="H18" s="317">
        <f>G18/G28*100</f>
        <v>9.7683352285425892E-2</v>
      </c>
      <c r="I18" s="307">
        <v>8990</v>
      </c>
      <c r="J18" s="229"/>
    </row>
    <row r="19" spans="1:13" ht="27" customHeight="1">
      <c r="A19" s="1282"/>
      <c r="B19" s="1283"/>
      <c r="C19" s="1049" t="s">
        <v>450</v>
      </c>
      <c r="D19" s="1049"/>
      <c r="E19" s="316">
        <v>42</v>
      </c>
      <c r="F19" s="306">
        <v>217</v>
      </c>
      <c r="G19" s="306">
        <v>915554</v>
      </c>
      <c r="H19" s="317">
        <f>G19/G29*100</f>
        <v>0.87720642128582982</v>
      </c>
      <c r="I19" s="307">
        <v>3732</v>
      </c>
      <c r="J19" s="229"/>
    </row>
    <row r="20" spans="1:13" ht="27" customHeight="1">
      <c r="A20" s="1282" t="s">
        <v>453</v>
      </c>
      <c r="B20" s="1283"/>
      <c r="C20" s="1049" t="s">
        <v>449</v>
      </c>
      <c r="D20" s="1049"/>
      <c r="E20" s="316">
        <v>112</v>
      </c>
      <c r="F20" s="306">
        <v>7062</v>
      </c>
      <c r="G20" s="306">
        <v>27946706</v>
      </c>
      <c r="H20" s="317">
        <f>G20/G28*100</f>
        <v>26.811313370803624</v>
      </c>
      <c r="I20" s="307">
        <v>3533</v>
      </c>
      <c r="J20" s="229"/>
    </row>
    <row r="21" spans="1:13" ht="27" customHeight="1">
      <c r="A21" s="1282"/>
      <c r="B21" s="1283"/>
      <c r="C21" s="1049" t="s">
        <v>450</v>
      </c>
      <c r="D21" s="1049"/>
      <c r="E21" s="316">
        <v>318</v>
      </c>
      <c r="F21" s="306">
        <v>5756</v>
      </c>
      <c r="G21" s="306">
        <v>30073023</v>
      </c>
      <c r="H21" s="317">
        <f>G21/G29*100</f>
        <v>28.81342758928086</v>
      </c>
      <c r="I21" s="307">
        <v>4343</v>
      </c>
      <c r="J21" s="229"/>
    </row>
    <row r="22" spans="1:13" ht="27" customHeight="1">
      <c r="A22" s="1282" t="s">
        <v>454</v>
      </c>
      <c r="B22" s="1283"/>
      <c r="C22" s="1049" t="s">
        <v>449</v>
      </c>
      <c r="D22" s="1049"/>
      <c r="E22" s="316">
        <v>2</v>
      </c>
      <c r="F22" s="306">
        <v>29</v>
      </c>
      <c r="G22" s="306">
        <v>624450</v>
      </c>
      <c r="H22" s="317">
        <f>G22/G28*100</f>
        <v>0.5990804295289156</v>
      </c>
      <c r="I22" s="307">
        <v>5324</v>
      </c>
      <c r="J22" s="229"/>
    </row>
    <row r="23" spans="1:13" ht="27" customHeight="1">
      <c r="A23" s="1282"/>
      <c r="B23" s="1283"/>
      <c r="C23" s="1049" t="s">
        <v>450</v>
      </c>
      <c r="D23" s="1049"/>
      <c r="E23" s="316">
        <v>2</v>
      </c>
      <c r="F23" s="306">
        <v>19</v>
      </c>
      <c r="G23" s="306">
        <v>436224</v>
      </c>
      <c r="H23" s="317">
        <f>G23/G29*100</f>
        <v>0.41795294861798404</v>
      </c>
      <c r="I23" s="307">
        <v>5389</v>
      </c>
      <c r="J23" s="229"/>
    </row>
    <row r="24" spans="1:13" ht="27" customHeight="1">
      <c r="A24" s="1282" t="s">
        <v>455</v>
      </c>
      <c r="B24" s="1283"/>
      <c r="C24" s="1049" t="s">
        <v>449</v>
      </c>
      <c r="D24" s="1049"/>
      <c r="E24" s="316">
        <v>253</v>
      </c>
      <c r="F24" s="306">
        <v>11397</v>
      </c>
      <c r="G24" s="306">
        <v>60099676</v>
      </c>
      <c r="H24" s="317">
        <f>G24/G28*100</f>
        <v>57.658002582478439</v>
      </c>
      <c r="I24" s="307">
        <v>4095</v>
      </c>
      <c r="J24" s="229"/>
    </row>
    <row r="25" spans="1:13" ht="27" customHeight="1">
      <c r="A25" s="1282"/>
      <c r="B25" s="1283"/>
      <c r="C25" s="1049" t="s">
        <v>450</v>
      </c>
      <c r="D25" s="1049"/>
      <c r="E25" s="316">
        <v>671</v>
      </c>
      <c r="F25" s="306">
        <v>11001</v>
      </c>
      <c r="G25" s="306">
        <v>56688878</v>
      </c>
      <c r="H25" s="317">
        <f>G25/G29*100</f>
        <v>54.314489147651599</v>
      </c>
      <c r="I25" s="307">
        <v>4324</v>
      </c>
      <c r="J25" s="229"/>
    </row>
    <row r="26" spans="1:13" ht="27" customHeight="1">
      <c r="A26" s="1282" t="s">
        <v>456</v>
      </c>
      <c r="B26" s="1283"/>
      <c r="C26" s="1049" t="s">
        <v>449</v>
      </c>
      <c r="D26" s="1049"/>
      <c r="E26" s="316">
        <v>35</v>
      </c>
      <c r="F26" s="306">
        <v>2118</v>
      </c>
      <c r="G26" s="306">
        <v>8710012</v>
      </c>
      <c r="H26" s="317">
        <f>G26/G28*100</f>
        <v>8.3561497800656728</v>
      </c>
      <c r="I26" s="307">
        <v>3672</v>
      </c>
      <c r="J26" s="229"/>
    </row>
    <row r="27" spans="1:13" ht="27" customHeight="1">
      <c r="A27" s="1282"/>
      <c r="B27" s="1283"/>
      <c r="C27" s="1049" t="s">
        <v>450</v>
      </c>
      <c r="D27" s="1049"/>
      <c r="E27" s="316">
        <v>153</v>
      </c>
      <c r="F27" s="306">
        <v>598</v>
      </c>
      <c r="G27" s="306">
        <v>1691907</v>
      </c>
      <c r="H27" s="317">
        <f>G27/G29*100</f>
        <v>1.6210422155530362</v>
      </c>
      <c r="I27" s="307">
        <v>2542</v>
      </c>
      <c r="J27" s="229"/>
      <c r="L27" s="150"/>
      <c r="M27" s="150"/>
    </row>
    <row r="28" spans="1:13" ht="27" customHeight="1">
      <c r="A28" s="1282" t="s">
        <v>457</v>
      </c>
      <c r="B28" s="1283"/>
      <c r="C28" s="1049" t="s">
        <v>449</v>
      </c>
      <c r="D28" s="1049"/>
      <c r="E28" s="318">
        <f t="shared" ref="E28:G29" si="0">+E14+E16+E18+E20+E22+E24+E26</f>
        <v>467</v>
      </c>
      <c r="F28" s="318">
        <f t="shared" si="0"/>
        <v>21841</v>
      </c>
      <c r="G28" s="318">
        <f t="shared" si="0"/>
        <v>104234752</v>
      </c>
      <c r="H28" s="319">
        <f>G28/G30*100</f>
        <v>49.967209764494704</v>
      </c>
      <c r="I28" s="320">
        <v>3893</v>
      </c>
      <c r="J28" s="229"/>
    </row>
    <row r="29" spans="1:13" ht="27" customHeight="1">
      <c r="A29" s="1282"/>
      <c r="B29" s="1283"/>
      <c r="C29" s="1049" t="s">
        <v>450</v>
      </c>
      <c r="D29" s="1049"/>
      <c r="E29" s="318">
        <f t="shared" si="0"/>
        <v>1610</v>
      </c>
      <c r="F29" s="318">
        <f t="shared" si="0"/>
        <v>19398</v>
      </c>
      <c r="G29" s="318">
        <f t="shared" si="0"/>
        <v>104371557</v>
      </c>
      <c r="H29" s="319">
        <f>G29/G30*100</f>
        <v>50.032790235505296</v>
      </c>
      <c r="I29" s="320">
        <v>4306</v>
      </c>
      <c r="J29" s="229"/>
    </row>
    <row r="30" spans="1:13" ht="27" customHeight="1">
      <c r="A30" s="1280" t="s">
        <v>458</v>
      </c>
      <c r="B30" s="1281"/>
      <c r="C30" s="1281"/>
      <c r="D30" s="1281"/>
      <c r="E30" s="321">
        <f>SUM(E28:E29)</f>
        <v>2077</v>
      </c>
      <c r="F30" s="322">
        <f>SUM(F28:F29)</f>
        <v>41239</v>
      </c>
      <c r="G30" s="322">
        <f>+G28+G29</f>
        <v>208606309</v>
      </c>
      <c r="H30" s="323">
        <v>100</v>
      </c>
      <c r="I30" s="324">
        <v>4087</v>
      </c>
      <c r="J30" s="229"/>
    </row>
    <row r="31" spans="1:13" ht="18.75" customHeight="1">
      <c r="C31" s="105"/>
      <c r="D31" s="105"/>
      <c r="E31" s="105"/>
      <c r="F31" s="105"/>
      <c r="G31" s="105"/>
      <c r="H31" s="105"/>
      <c r="I31" s="107" t="s">
        <v>459</v>
      </c>
      <c r="J31" s="105"/>
    </row>
  </sheetData>
  <sheetProtection selectLockedCells="1" selectUnlockedCells="1"/>
  <mergeCells count="36">
    <mergeCell ref="B6:C6"/>
    <mergeCell ref="B8:C8"/>
    <mergeCell ref="B1:G1"/>
    <mergeCell ref="B2:G2"/>
    <mergeCell ref="A3:D3"/>
    <mergeCell ref="B4:C4"/>
    <mergeCell ref="B5:C5"/>
    <mergeCell ref="B7:C7"/>
    <mergeCell ref="B9:C9"/>
    <mergeCell ref="A13:B13"/>
    <mergeCell ref="C14:D14"/>
    <mergeCell ref="C15:D15"/>
    <mergeCell ref="C27:D27"/>
    <mergeCell ref="A24:B25"/>
    <mergeCell ref="C24:D24"/>
    <mergeCell ref="C25:D25"/>
    <mergeCell ref="A16:B17"/>
    <mergeCell ref="C16:D16"/>
    <mergeCell ref="C17:D17"/>
    <mergeCell ref="A14:B15"/>
    <mergeCell ref="C13:D13"/>
    <mergeCell ref="C23:D23"/>
    <mergeCell ref="C21:D21"/>
    <mergeCell ref="A22:B23"/>
    <mergeCell ref="A30:D30"/>
    <mergeCell ref="C28:D28"/>
    <mergeCell ref="C29:D29"/>
    <mergeCell ref="C19:D19"/>
    <mergeCell ref="C20:D20"/>
    <mergeCell ref="A18:B19"/>
    <mergeCell ref="C18:D18"/>
    <mergeCell ref="A26:B27"/>
    <mergeCell ref="A28:B29"/>
    <mergeCell ref="C26:D26"/>
    <mergeCell ref="C22:D22"/>
    <mergeCell ref="A20:B21"/>
  </mergeCells>
  <phoneticPr fontId="22"/>
  <printOptions horizontalCentered="1"/>
  <pageMargins left="0.59055118110236227" right="0.59055118110236227" top="0.59055118110236227" bottom="0.59055118110236227" header="0.39370078740157483" footer="0.39370078740157483"/>
  <pageSetup paperSize="9" firstPageNumber="125" orientation="portrait" useFirstPageNumber="1" horizontalDpi="300" verticalDpi="300" r:id="rId1"/>
  <headerFooter scaleWithDoc="0" alignWithMargins="0">
    <oddHeader>&amp;R社会・福祉</oddHeader>
    <oddFooter>&amp;C&amp;12&amp;A</oddFooter>
  </headerFooter>
</worksheet>
</file>

<file path=xl/worksheets/sheet14.xml><?xml version="1.0" encoding="utf-8"?>
<worksheet xmlns="http://schemas.openxmlformats.org/spreadsheetml/2006/main" xmlns:r="http://schemas.openxmlformats.org/officeDocument/2006/relationships">
  <dimension ref="A1:Q120"/>
  <sheetViews>
    <sheetView view="pageBreakPreview" zoomScaleNormal="100" zoomScaleSheetLayoutView="100" workbookViewId="0">
      <selection activeCell="H113" sqref="H113"/>
    </sheetView>
  </sheetViews>
  <sheetFormatPr defaultRowHeight="12"/>
  <cols>
    <col min="1" max="6" width="16.5703125" style="185" customWidth="1"/>
    <col min="7" max="7" width="3.42578125" style="185" customWidth="1"/>
    <col min="8" max="8" width="9" style="185" customWidth="1"/>
    <col min="9" max="9" width="11.5703125" style="185" customWidth="1"/>
    <col min="10" max="10" width="7.85546875" style="185" customWidth="1"/>
    <col min="11" max="11" width="14.28515625" style="185" customWidth="1"/>
    <col min="12" max="12" width="13.7109375" style="185" customWidth="1"/>
    <col min="13" max="13" width="11" style="185" customWidth="1"/>
    <col min="14" max="16384" width="9.140625" style="185"/>
  </cols>
  <sheetData>
    <row r="1" spans="1:17" ht="17.25">
      <c r="A1" s="1288" t="s">
        <v>460</v>
      </c>
      <c r="B1" s="1288"/>
      <c r="C1" s="1288"/>
      <c r="D1" s="1288"/>
      <c r="E1" s="1288"/>
      <c r="F1" s="1288"/>
      <c r="H1" s="482"/>
    </row>
    <row r="2" spans="1:17">
      <c r="H2" s="16" t="s">
        <v>608</v>
      </c>
    </row>
    <row r="3" spans="1:17">
      <c r="H3" s="21"/>
      <c r="I3" s="21" t="s">
        <v>63</v>
      </c>
      <c r="J3" s="21" t="s">
        <v>62</v>
      </c>
    </row>
    <row r="4" spans="1:17">
      <c r="A4" s="232" t="s">
        <v>461</v>
      </c>
      <c r="H4" s="481" t="s">
        <v>690</v>
      </c>
      <c r="I4" s="233">
        <f>‐115‐!E5</f>
        <v>20718</v>
      </c>
      <c r="J4" s="74">
        <f>‐115‐!E4</f>
        <v>2241</v>
      </c>
      <c r="K4" s="15"/>
      <c r="L4" s="234"/>
      <c r="M4" s="14"/>
      <c r="N4" s="234"/>
      <c r="O4" s="6"/>
      <c r="P4" s="234"/>
      <c r="Q4" s="1"/>
    </row>
    <row r="5" spans="1:17">
      <c r="A5" s="232"/>
      <c r="B5" s="247" t="s">
        <v>617</v>
      </c>
      <c r="C5" s="232"/>
      <c r="D5" s="232"/>
      <c r="E5" s="247" t="s">
        <v>697</v>
      </c>
      <c r="F5" s="232"/>
      <c r="H5" s="481" t="s">
        <v>518</v>
      </c>
      <c r="I5" s="233">
        <f>‐115‐!H5</f>
        <v>22823</v>
      </c>
      <c r="J5" s="74">
        <f>‐115‐!H4</f>
        <v>2105</v>
      </c>
    </row>
    <row r="6" spans="1:17">
      <c r="A6" s="232" t="s">
        <v>609</v>
      </c>
      <c r="B6" s="235" t="s">
        <v>532</v>
      </c>
      <c r="D6" s="232"/>
      <c r="E6" s="247" t="s">
        <v>698</v>
      </c>
      <c r="F6" s="232"/>
      <c r="H6" s="481" t="s">
        <v>691</v>
      </c>
      <c r="I6" s="233">
        <f>‐115‐!K5</f>
        <v>20823</v>
      </c>
      <c r="J6" s="74">
        <f>‐115‐!K4</f>
        <v>1881</v>
      </c>
    </row>
    <row r="7" spans="1:17">
      <c r="A7" s="232"/>
      <c r="H7" s="236"/>
      <c r="I7" s="237"/>
      <c r="J7" s="17"/>
    </row>
    <row r="8" spans="1:17">
      <c r="A8" s="232"/>
      <c r="H8" s="238"/>
      <c r="I8" s="238"/>
      <c r="J8" s="205"/>
    </row>
    <row r="9" spans="1:17">
      <c r="A9" s="232"/>
    </row>
    <row r="10" spans="1:17">
      <c r="A10" s="232"/>
      <c r="H10" s="483"/>
      <c r="I10" s="234"/>
      <c r="J10" s="234"/>
    </row>
    <row r="11" spans="1:17">
      <c r="A11" s="232"/>
      <c r="H11" s="16" t="s">
        <v>610</v>
      </c>
      <c r="I11" s="234" t="s">
        <v>565</v>
      </c>
      <c r="J11" s="234"/>
    </row>
    <row r="12" spans="1:17">
      <c r="A12" s="232"/>
      <c r="H12" s="239"/>
      <c r="I12" s="530" t="s">
        <v>561</v>
      </c>
      <c r="J12" s="240" t="s">
        <v>562</v>
      </c>
      <c r="K12" s="241" t="s">
        <v>563</v>
      </c>
      <c r="L12" s="241" t="s">
        <v>564</v>
      </c>
    </row>
    <row r="13" spans="1:17">
      <c r="A13" s="232"/>
      <c r="H13" s="529" t="s">
        <v>699</v>
      </c>
      <c r="I13" s="153">
        <f>+‐119‐!B6</f>
        <v>237926</v>
      </c>
      <c r="J13" s="242">
        <f>+‐119‐!J6</f>
        <v>0</v>
      </c>
      <c r="K13" s="185">
        <f>‐119‐!Q6</f>
        <v>1800</v>
      </c>
      <c r="L13" s="185">
        <f>+‐119‐!U6</f>
        <v>433</v>
      </c>
    </row>
    <row r="14" spans="1:17">
      <c r="A14" s="232"/>
      <c r="H14" s="97"/>
      <c r="I14" s="73"/>
      <c r="J14" s="74"/>
    </row>
    <row r="15" spans="1:17">
      <c r="A15" s="232"/>
      <c r="H15" s="4"/>
      <c r="I15" s="11"/>
      <c r="J15" s="11"/>
    </row>
    <row r="16" spans="1:17">
      <c r="A16" s="232"/>
      <c r="H16" s="4"/>
      <c r="I16" s="11"/>
      <c r="J16" s="10"/>
    </row>
    <row r="17" spans="1:11">
      <c r="A17" s="232"/>
      <c r="H17" s="5"/>
      <c r="I17" s="12"/>
      <c r="J17" s="13"/>
      <c r="K17" s="13"/>
    </row>
    <row r="18" spans="1:11">
      <c r="A18" s="232"/>
      <c r="H18" s="234"/>
      <c r="I18" s="234"/>
      <c r="J18" s="234"/>
      <c r="K18" s="234"/>
    </row>
    <row r="19" spans="1:11">
      <c r="A19" s="232"/>
      <c r="H19" s="234"/>
      <c r="I19" s="234"/>
      <c r="J19" s="234"/>
      <c r="K19" s="234"/>
    </row>
    <row r="20" spans="1:11">
      <c r="A20" s="232"/>
    </row>
    <row r="21" spans="1:11">
      <c r="A21" s="232"/>
    </row>
    <row r="22" spans="1:11">
      <c r="A22" s="232"/>
    </row>
    <row r="23" spans="1:11">
      <c r="A23" s="232"/>
    </row>
    <row r="24" spans="1:11">
      <c r="A24" s="232"/>
    </row>
    <row r="25" spans="1:11">
      <c r="A25" s="232"/>
    </row>
    <row r="26" spans="1:11">
      <c r="A26" s="232"/>
    </row>
    <row r="27" spans="1:11">
      <c r="A27" s="232"/>
    </row>
    <row r="28" spans="1:11">
      <c r="A28" s="232"/>
    </row>
    <row r="29" spans="1:11">
      <c r="A29" s="232"/>
    </row>
    <row r="30" spans="1:11">
      <c r="A30" s="232"/>
    </row>
    <row r="31" spans="1:11">
      <c r="A31" s="232"/>
    </row>
    <row r="32" spans="1:11">
      <c r="A32" s="232"/>
    </row>
    <row r="33" spans="1:10">
      <c r="A33" s="232"/>
    </row>
    <row r="34" spans="1:10">
      <c r="A34" s="232"/>
    </row>
    <row r="35" spans="1:10">
      <c r="A35" s="232"/>
    </row>
    <row r="36" spans="1:10">
      <c r="A36" s="232"/>
      <c r="H36" s="482"/>
    </row>
    <row r="37" spans="1:10">
      <c r="A37" s="232"/>
      <c r="H37" s="16" t="s">
        <v>560</v>
      </c>
    </row>
    <row r="38" spans="1:10">
      <c r="A38" s="232"/>
      <c r="B38" s="247" t="s">
        <v>618</v>
      </c>
      <c r="E38" s="247" t="s">
        <v>619</v>
      </c>
      <c r="H38" s="231" t="s">
        <v>299</v>
      </c>
      <c r="I38" s="231" t="s">
        <v>462</v>
      </c>
      <c r="J38" s="231" t="s">
        <v>463</v>
      </c>
    </row>
    <row r="39" spans="1:10">
      <c r="A39" s="7"/>
      <c r="B39" s="30"/>
      <c r="H39" s="231" t="str">
        <f>‐120‐!A25</f>
        <v>平成21年度</v>
      </c>
      <c r="I39" s="19">
        <f>‐120‐!J25</f>
        <v>1691</v>
      </c>
      <c r="J39" s="20">
        <f>‐120‐!L25</f>
        <v>15.25</v>
      </c>
    </row>
    <row r="40" spans="1:10">
      <c r="A40" s="232"/>
      <c r="H40" s="75">
        <f>‐120‐!A26</f>
        <v>22</v>
      </c>
      <c r="I40" s="19">
        <f>‐120‐!J26</f>
        <v>1875</v>
      </c>
      <c r="J40" s="20">
        <f>‐120‐!L26</f>
        <v>16.8</v>
      </c>
    </row>
    <row r="41" spans="1:10">
      <c r="A41" s="232"/>
      <c r="H41" s="75">
        <f>‐120‐!A27</f>
        <v>23</v>
      </c>
      <c r="I41" s="19">
        <f>‐120‐!J27</f>
        <v>2039</v>
      </c>
      <c r="J41" s="20">
        <f>‐120‐!L27</f>
        <v>18.13</v>
      </c>
    </row>
    <row r="42" spans="1:10">
      <c r="A42" s="232"/>
      <c r="H42" s="75">
        <f>‐120‐!A28</f>
        <v>24</v>
      </c>
      <c r="I42" s="19">
        <f>‐120‐!J28</f>
        <v>2209</v>
      </c>
      <c r="J42" s="20">
        <f>‐120‐!L28</f>
        <v>19.420000000000002</v>
      </c>
    </row>
    <row r="43" spans="1:10">
      <c r="A43" s="232"/>
      <c r="H43" s="75">
        <f>‐120‐!A29</f>
        <v>25</v>
      </c>
      <c r="I43" s="19">
        <f>‐120‐!J29</f>
        <v>2282</v>
      </c>
      <c r="J43" s="20">
        <f>‐120‐!L29</f>
        <v>20.04</v>
      </c>
    </row>
    <row r="44" spans="1:10">
      <c r="A44" s="232"/>
    </row>
    <row r="45" spans="1:10">
      <c r="A45" s="232"/>
      <c r="H45" s="482"/>
    </row>
    <row r="46" spans="1:10">
      <c r="A46" s="232"/>
      <c r="H46" s="16" t="s">
        <v>611</v>
      </c>
    </row>
    <row r="47" spans="1:10">
      <c r="A47" s="232"/>
      <c r="H47" s="243"/>
      <c r="I47" s="1289" t="s">
        <v>464</v>
      </c>
      <c r="J47" s="1289"/>
    </row>
    <row r="48" spans="1:10">
      <c r="A48" s="232"/>
      <c r="H48" s="244"/>
      <c r="I48" s="231" t="s">
        <v>465</v>
      </c>
      <c r="J48" s="231" t="s">
        <v>324</v>
      </c>
    </row>
    <row r="49" spans="1:10">
      <c r="A49" s="232"/>
      <c r="H49" s="231" t="str">
        <f>‐120‐!A36</f>
        <v>平成21年度</v>
      </c>
      <c r="I49" s="19">
        <f>‐120‐!D36</f>
        <v>30008</v>
      </c>
      <c r="J49" s="19">
        <f>‐120‐!C36</f>
        <v>119</v>
      </c>
    </row>
    <row r="50" spans="1:10">
      <c r="A50" s="232"/>
      <c r="H50" s="472">
        <f>‐120‐!A37</f>
        <v>22</v>
      </c>
      <c r="I50" s="19">
        <f>‐120‐!D37</f>
        <v>55779</v>
      </c>
      <c r="J50" s="19">
        <f>‐120‐!C37</f>
        <v>200</v>
      </c>
    </row>
    <row r="51" spans="1:10">
      <c r="A51" s="232"/>
      <c r="H51" s="472">
        <f>‐120‐!A38</f>
        <v>23</v>
      </c>
      <c r="I51" s="19">
        <f>‐120‐!D38</f>
        <v>38042</v>
      </c>
      <c r="J51" s="19">
        <f>‐120‐!C38</f>
        <v>113</v>
      </c>
    </row>
    <row r="52" spans="1:10">
      <c r="A52" s="232"/>
      <c r="H52" s="472">
        <v>24</v>
      </c>
      <c r="I52" s="19">
        <f>‐120‐!D41</f>
        <v>40163</v>
      </c>
      <c r="J52" s="19">
        <f>‐120‐!C41</f>
        <v>123</v>
      </c>
    </row>
    <row r="53" spans="1:10">
      <c r="A53" s="232"/>
      <c r="H53" s="472">
        <v>25</v>
      </c>
      <c r="I53" s="19">
        <f>‐120‐!D42</f>
        <v>22526</v>
      </c>
      <c r="J53" s="19">
        <f>‐120‐!C42</f>
        <v>66</v>
      </c>
    </row>
    <row r="54" spans="1:10">
      <c r="A54" s="232"/>
    </row>
    <row r="55" spans="1:10">
      <c r="A55" s="232"/>
    </row>
    <row r="56" spans="1:10">
      <c r="A56" s="232"/>
    </row>
    <row r="57" spans="1:10">
      <c r="A57" s="232"/>
    </row>
    <row r="58" spans="1:10">
      <c r="A58" s="232"/>
    </row>
    <row r="59" spans="1:10">
      <c r="A59" s="232"/>
    </row>
    <row r="60" spans="1:10">
      <c r="A60" s="232"/>
    </row>
    <row r="61" spans="1:10">
      <c r="A61" s="232"/>
    </row>
    <row r="62" spans="1:10">
      <c r="A62" s="232"/>
    </row>
    <row r="63" spans="1:10">
      <c r="A63" s="232"/>
    </row>
    <row r="64" spans="1:10">
      <c r="A64" s="232"/>
    </row>
    <row r="65" spans="1:10">
      <c r="A65" s="232"/>
    </row>
    <row r="66" spans="1:10">
      <c r="A66" s="232"/>
    </row>
    <row r="67" spans="1:10">
      <c r="A67" s="232"/>
    </row>
    <row r="68" spans="1:10">
      <c r="A68" s="232"/>
    </row>
    <row r="69" spans="1:10">
      <c r="A69" s="245"/>
      <c r="B69" s="247" t="s">
        <v>620</v>
      </c>
      <c r="C69" s="232"/>
      <c r="D69" s="232"/>
      <c r="E69" s="235" t="s">
        <v>513</v>
      </c>
      <c r="F69" s="232"/>
      <c r="H69" s="482"/>
    </row>
    <row r="70" spans="1:10">
      <c r="A70" s="232" t="s">
        <v>612</v>
      </c>
      <c r="B70" s="206" t="s">
        <v>613</v>
      </c>
      <c r="D70" s="185" t="s">
        <v>614</v>
      </c>
      <c r="E70" s="235" t="s">
        <v>613</v>
      </c>
      <c r="H70" s="16" t="s">
        <v>615</v>
      </c>
    </row>
    <row r="71" spans="1:10">
      <c r="A71" s="232"/>
      <c r="H71" s="21"/>
      <c r="I71" s="231" t="s">
        <v>75</v>
      </c>
      <c r="J71" s="231" t="s">
        <v>466</v>
      </c>
    </row>
    <row r="72" spans="1:10">
      <c r="A72" s="232"/>
      <c r="H72" s="231" t="str">
        <f>‐122‐!A9</f>
        <v>平成21年度</v>
      </c>
      <c r="I72" s="18">
        <f>‐122‐!E9</f>
        <v>36338</v>
      </c>
      <c r="J72" s="22">
        <f>‐123‐!H9</f>
        <v>32.799999999999997</v>
      </c>
    </row>
    <row r="73" spans="1:10">
      <c r="A73" s="232"/>
      <c r="H73" s="75">
        <f>‐122‐!A10</f>
        <v>22</v>
      </c>
      <c r="I73" s="18">
        <f>‐122‐!E10</f>
        <v>36252</v>
      </c>
      <c r="J73" s="22">
        <f>‐123‐!H10</f>
        <v>32.5</v>
      </c>
    </row>
    <row r="74" spans="1:10">
      <c r="A74" s="232"/>
      <c r="H74" s="75">
        <f>‐122‐!A11</f>
        <v>23</v>
      </c>
      <c r="I74" s="18">
        <f>‐122‐!E11</f>
        <v>35906</v>
      </c>
      <c r="J74" s="22">
        <f>‐123‐!H11</f>
        <v>31.9</v>
      </c>
    </row>
    <row r="75" spans="1:10">
      <c r="A75" s="232"/>
      <c r="H75" s="75">
        <f>‐122‐!A12</f>
        <v>24</v>
      </c>
      <c r="I75" s="18">
        <f>‐122‐!E12</f>
        <v>35833</v>
      </c>
      <c r="J75" s="22">
        <f>‐123‐!H12</f>
        <v>31.617724914410754</v>
      </c>
    </row>
    <row r="76" spans="1:10">
      <c r="A76" s="232"/>
      <c r="H76" s="75">
        <f>‐122‐!A13</f>
        <v>25</v>
      </c>
      <c r="I76" s="18">
        <f>‐122‐!E13</f>
        <v>34064</v>
      </c>
      <c r="J76" s="22">
        <f>‐123‐!H13</f>
        <v>29.908774024742524</v>
      </c>
    </row>
    <row r="77" spans="1:10">
      <c r="A77" s="232"/>
      <c r="H77" s="16" t="s">
        <v>467</v>
      </c>
      <c r="I77" s="482"/>
    </row>
    <row r="78" spans="1:10">
      <c r="A78" s="232"/>
      <c r="H78" s="23"/>
      <c r="I78" s="23" t="s">
        <v>510</v>
      </c>
      <c r="J78" s="23" t="s">
        <v>511</v>
      </c>
    </row>
    <row r="79" spans="1:10">
      <c r="A79" s="232"/>
      <c r="H79" s="231" t="str">
        <f>‐122‐!A20</f>
        <v>平成21年度</v>
      </c>
      <c r="I79" s="24">
        <f>‐122‐!D20/100000</f>
        <v>90.480429999999998</v>
      </c>
      <c r="J79" s="25">
        <f>‐123‐!H20</f>
        <v>21</v>
      </c>
    </row>
    <row r="80" spans="1:10">
      <c r="A80" s="232"/>
      <c r="H80" s="75">
        <f>‐122‐!A21</f>
        <v>22</v>
      </c>
      <c r="I80" s="24">
        <f>‐122‐!D21/100000</f>
        <v>93.527050000000003</v>
      </c>
      <c r="J80" s="25">
        <f>‐123‐!H21</f>
        <v>21</v>
      </c>
    </row>
    <row r="81" spans="1:10">
      <c r="A81" s="232"/>
      <c r="H81" s="75">
        <f>‐122‐!A22</f>
        <v>23</v>
      </c>
      <c r="I81" s="24">
        <f>‐122‐!D22/100000</f>
        <v>94.067239999999998</v>
      </c>
      <c r="J81" s="25">
        <f>‐123‐!H22</f>
        <v>21</v>
      </c>
    </row>
    <row r="82" spans="1:10">
      <c r="A82" s="232"/>
      <c r="H82" s="75">
        <f>‐122‐!A23</f>
        <v>24</v>
      </c>
      <c r="I82" s="24">
        <f>‐122‐!D23/100000</f>
        <v>96.864580000000004</v>
      </c>
      <c r="J82" s="25">
        <f>‐123‐!H23</f>
        <v>22</v>
      </c>
    </row>
    <row r="83" spans="1:10">
      <c r="A83" s="232"/>
      <c r="H83" s="75">
        <f>‐122‐!A24</f>
        <v>25</v>
      </c>
      <c r="I83" s="24">
        <f>‐122‐!D24/100000</f>
        <v>96.852249999999998</v>
      </c>
      <c r="J83" s="25">
        <f>‐123‐!H24</f>
        <v>22</v>
      </c>
    </row>
    <row r="84" spans="1:10">
      <c r="A84" s="232"/>
    </row>
    <row r="85" spans="1:10">
      <c r="A85" s="232"/>
    </row>
    <row r="86" spans="1:10">
      <c r="A86" s="232"/>
    </row>
    <row r="87" spans="1:10">
      <c r="A87" s="232"/>
    </row>
    <row r="88" spans="1:10">
      <c r="A88" s="232"/>
    </row>
    <row r="89" spans="1:10">
      <c r="A89" s="232"/>
    </row>
    <row r="90" spans="1:10">
      <c r="A90" s="232"/>
    </row>
    <row r="91" spans="1:10">
      <c r="A91" s="232"/>
      <c r="G91" s="234"/>
    </row>
    <row r="92" spans="1:10">
      <c r="A92" s="232"/>
    </row>
    <row r="93" spans="1:10">
      <c r="A93" s="232"/>
    </row>
    <row r="94" spans="1:10">
      <c r="A94" s="232"/>
    </row>
    <row r="95" spans="1:10">
      <c r="A95" s="232"/>
    </row>
    <row r="96" spans="1:10">
      <c r="A96" s="232"/>
    </row>
    <row r="97" spans="1:13">
      <c r="A97" s="232"/>
    </row>
    <row r="98" spans="1:13">
      <c r="A98" s="232"/>
    </row>
    <row r="99" spans="1:13">
      <c r="A99" s="232"/>
    </row>
    <row r="100" spans="1:13">
      <c r="A100" s="232"/>
    </row>
    <row r="101" spans="1:13">
      <c r="A101" s="232"/>
    </row>
    <row r="102" spans="1:13">
      <c r="A102" s="232"/>
    </row>
    <row r="103" spans="1:13">
      <c r="A103" s="232"/>
    </row>
    <row r="104" spans="1:13">
      <c r="A104" s="232"/>
      <c r="B104" s="235" t="s">
        <v>512</v>
      </c>
      <c r="C104" s="232"/>
      <c r="D104" s="232"/>
      <c r="E104" s="235" t="s">
        <v>616</v>
      </c>
      <c r="F104" s="232"/>
      <c r="H104" s="482"/>
    </row>
    <row r="105" spans="1:13">
      <c r="A105" s="232"/>
      <c r="B105" s="235" t="s">
        <v>613</v>
      </c>
      <c r="C105" s="30"/>
      <c r="F105" s="30"/>
      <c r="H105" s="16" t="s">
        <v>468</v>
      </c>
    </row>
    <row r="106" spans="1:13">
      <c r="A106" s="232"/>
      <c r="H106" s="23"/>
      <c r="I106" s="9" t="s">
        <v>380</v>
      </c>
      <c r="J106" s="9" t="s">
        <v>469</v>
      </c>
      <c r="K106" s="9" t="s">
        <v>381</v>
      </c>
      <c r="L106" s="9" t="s">
        <v>128</v>
      </c>
      <c r="M106" s="1"/>
    </row>
    <row r="107" spans="1:13">
      <c r="A107" s="232"/>
      <c r="H107" s="231" t="str">
        <f>‐122‐!A30</f>
        <v>平成21年度</v>
      </c>
      <c r="I107" s="25">
        <f>‐122‐!D30</f>
        <v>22466</v>
      </c>
      <c r="J107" s="25">
        <f>‐122‐!F30</f>
        <v>7392</v>
      </c>
      <c r="K107" s="25">
        <f>‐122‐!E30</f>
        <v>284</v>
      </c>
      <c r="L107" s="26">
        <f>‐123‐!O30</f>
        <v>38.299999999999997</v>
      </c>
      <c r="M107" s="246"/>
    </row>
    <row r="108" spans="1:13">
      <c r="A108" s="232"/>
      <c r="H108" s="231">
        <f>‐122‐!A31</f>
        <v>22</v>
      </c>
      <c r="I108" s="25">
        <f>‐122‐!D31</f>
        <v>22274</v>
      </c>
      <c r="J108" s="25">
        <f>‐122‐!F31</f>
        <v>7324</v>
      </c>
      <c r="K108" s="25">
        <f>‐122‐!E31</f>
        <v>316</v>
      </c>
      <c r="L108" s="26">
        <f>‐123‐!O31</f>
        <v>38.1</v>
      </c>
      <c r="M108" s="246"/>
    </row>
    <row r="109" spans="1:13">
      <c r="H109" s="231">
        <f>‐122‐!A32</f>
        <v>23</v>
      </c>
      <c r="I109" s="25">
        <f>‐122‐!D32</f>
        <v>21791</v>
      </c>
      <c r="J109" s="25">
        <f>‐122‐!F32</f>
        <v>7250</v>
      </c>
      <c r="K109" s="25">
        <f>‐122‐!E32</f>
        <v>286</v>
      </c>
      <c r="L109" s="26">
        <f>‐123‐!O32</f>
        <v>38.1</v>
      </c>
      <c r="M109" s="27"/>
    </row>
    <row r="110" spans="1:13">
      <c r="H110" s="231">
        <f>‐122‐!A33</f>
        <v>24</v>
      </c>
      <c r="I110" s="25">
        <f>‐122‐!D33</f>
        <v>21241</v>
      </c>
      <c r="J110" s="25">
        <f>‐122‐!F33</f>
        <v>7152</v>
      </c>
      <c r="K110" s="25">
        <f>‐122‐!E33</f>
        <v>264</v>
      </c>
      <c r="L110" s="26">
        <f>‐123‐!O33</f>
        <v>38.299999999999997</v>
      </c>
      <c r="M110" s="27"/>
    </row>
    <row r="111" spans="1:13">
      <c r="H111" s="527">
        <f>‐122‐!A34</f>
        <v>25</v>
      </c>
      <c r="I111" s="25">
        <f>‐122‐!D34</f>
        <v>20214</v>
      </c>
      <c r="J111" s="25">
        <f>‐122‐!F34</f>
        <v>7108</v>
      </c>
      <c r="K111" s="25">
        <f>‐122‐!E34</f>
        <v>260</v>
      </c>
      <c r="L111" s="26">
        <f>‐123‐!O34</f>
        <v>43.5</v>
      </c>
      <c r="M111" s="27"/>
    </row>
    <row r="113" spans="8:12">
      <c r="H113" s="482"/>
    </row>
    <row r="114" spans="8:12">
      <c r="H114" s="16" t="s">
        <v>470</v>
      </c>
    </row>
    <row r="115" spans="8:12">
      <c r="H115" s="21"/>
      <c r="I115" s="231" t="s">
        <v>471</v>
      </c>
      <c r="J115" s="231" t="s">
        <v>472</v>
      </c>
      <c r="K115" s="231" t="s">
        <v>473</v>
      </c>
      <c r="L115" s="231" t="s">
        <v>474</v>
      </c>
    </row>
    <row r="116" spans="8:12">
      <c r="H116" s="231" t="str">
        <f>‐122‐!A41</f>
        <v>平成21年度</v>
      </c>
      <c r="I116" s="18">
        <f>‐122‐!C41</f>
        <v>2716</v>
      </c>
      <c r="J116" s="164">
        <f>‐122‐!G41</f>
        <v>9282265</v>
      </c>
      <c r="K116" s="18">
        <f>‐123‐!I41</f>
        <v>1750482</v>
      </c>
      <c r="L116" s="18">
        <f>‐123‐!K41</f>
        <v>190911</v>
      </c>
    </row>
    <row r="117" spans="8:12">
      <c r="H117" s="231">
        <f>‐122‐!A42</f>
        <v>22</v>
      </c>
      <c r="I117" s="18">
        <f>‐122‐!C42</f>
        <v>1579</v>
      </c>
      <c r="J117" s="164">
        <f>‐122‐!G42</f>
        <v>9413329</v>
      </c>
      <c r="K117" s="18">
        <f>‐123‐!I42</f>
        <v>1816050</v>
      </c>
      <c r="L117" s="18">
        <f>‐123‐!K42</f>
        <v>203182</v>
      </c>
    </row>
    <row r="118" spans="8:12">
      <c r="H118" s="231">
        <f>‐122‐!A43</f>
        <v>23</v>
      </c>
      <c r="I118" s="18">
        <f>‐122‐!C43</f>
        <v>767</v>
      </c>
      <c r="J118" s="164">
        <f>‐122‐!G43</f>
        <v>9634811</v>
      </c>
      <c r="K118" s="18">
        <f>‐123‐!I43</f>
        <v>1909453</v>
      </c>
      <c r="L118" s="18">
        <f>‐123‐!K43</f>
        <v>212267</v>
      </c>
    </row>
    <row r="119" spans="8:12">
      <c r="H119" s="231">
        <f>‐122‐!A44</f>
        <v>24</v>
      </c>
      <c r="I119" s="18">
        <f>‐122‐!C44</f>
        <v>364</v>
      </c>
      <c r="J119" s="164">
        <f>‐122‐!G44</f>
        <v>10160830</v>
      </c>
      <c r="K119" s="18">
        <f>‐123‐!I44</f>
        <v>1959871</v>
      </c>
      <c r="L119" s="18">
        <f>‐123‐!K44</f>
        <v>217661</v>
      </c>
    </row>
    <row r="120" spans="8:12">
      <c r="H120" s="472">
        <f>‐122‐!A45</f>
        <v>25</v>
      </c>
      <c r="I120" s="18">
        <f>‐122‐!C45</f>
        <v>0</v>
      </c>
      <c r="J120" s="164">
        <f>‐122‐!G45</f>
        <v>10037704</v>
      </c>
      <c r="K120" s="18">
        <f>‐123‐!I45</f>
        <v>1943685</v>
      </c>
      <c r="L120" s="18">
        <f>‐123‐!K45</f>
        <v>216215</v>
      </c>
    </row>
  </sheetData>
  <sheetProtection selectLockedCells="1" selectUnlockedCells="1"/>
  <mergeCells count="2">
    <mergeCell ref="A1:F1"/>
    <mergeCell ref="I47:J47"/>
  </mergeCells>
  <phoneticPr fontId="22"/>
  <printOptions horizontalCentered="1"/>
  <pageMargins left="0.59055118110236227" right="0.59055118110236227" top="0.59055118110236227" bottom="0.59055118110236227" header="0.51181102362204722" footer="0.39370078740157483"/>
  <pageSetup paperSize="9" firstPageNumber="19" orientation="portrait" useFirstPageNumber="1" verticalDpi="300" r:id="rId1"/>
  <headerFooter scaleWithDoc="0" alignWithMargins="0">
    <oddFooter>&amp;C&amp;11－&amp;12&amp;P&amp;11－</oddFooter>
  </headerFooter>
  <rowBreaks count="1" manualBreakCount="1">
    <brk id="67" max="5" man="1"/>
  </rowBreak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‐113‐</vt:lpstr>
      <vt:lpstr>‐114‐</vt:lpstr>
      <vt:lpstr>‐115‐</vt:lpstr>
      <vt:lpstr>‐116‐</vt:lpstr>
      <vt:lpstr>‐117‐</vt:lpstr>
      <vt:lpstr>‐118‐</vt:lpstr>
      <vt:lpstr>‐119‐</vt:lpstr>
      <vt:lpstr>‐120‐</vt:lpstr>
      <vt:lpstr>‐121‐</vt:lpstr>
      <vt:lpstr>‐122‐</vt:lpstr>
      <vt:lpstr>‐123‐</vt:lpstr>
      <vt:lpstr>‐124‐</vt:lpstr>
      <vt:lpstr>‐125‐</vt:lpstr>
      <vt:lpstr>グラフ</vt:lpstr>
      <vt:lpstr>‐113‐!Print_Area</vt:lpstr>
      <vt:lpstr>‐115‐!Print_Area</vt:lpstr>
      <vt:lpstr>‐118‐!Print_Area</vt:lpstr>
      <vt:lpstr>‐119‐!Print_Area</vt:lpstr>
      <vt:lpstr>‐120‐!Print_Area</vt:lpstr>
      <vt:lpstr>‐121‐!Print_Area</vt:lpstr>
      <vt:lpstr>‐122‐!Print_Area</vt:lpstr>
      <vt:lpstr>‐123‐!Print_Area</vt:lpstr>
      <vt:lpstr>‐124‐!Print_Area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7</cp:revision>
  <cp:lastPrinted>2015-03-02T06:06:46Z</cp:lastPrinted>
  <dcterms:created xsi:type="dcterms:W3CDTF">2002-03-19T05:03:05Z</dcterms:created>
  <dcterms:modified xsi:type="dcterms:W3CDTF">2015-03-11T02:49:11Z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