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172.31.254.51\fs\section\kikaku_section\統計係\共有\＜統計うらそえ＞\平成２８年版統計うらそえ\H28\HP掲載用（Excel）\"/>
    </mc:Choice>
  </mc:AlternateContent>
  <bookViews>
    <workbookView xWindow="0" yWindow="0" windowWidth="20490" windowHeight="7770" tabRatio="777"/>
  </bookViews>
  <sheets>
    <sheet name="‐132‐" sheetId="1" r:id="rId1"/>
    <sheet name="‐133‐" sheetId="2" r:id="rId2"/>
    <sheet name="‐134‐" sheetId="3" r:id="rId3"/>
    <sheet name="‐135‐" sheetId="13" r:id="rId4"/>
    <sheet name="‐136‐" sheetId="4" r:id="rId5"/>
    <sheet name="‐137‐" sheetId="21" r:id="rId6"/>
    <sheet name="‐138‐ " sheetId="23" r:id="rId7"/>
    <sheet name="‐139‐" sheetId="16" r:id="rId8"/>
    <sheet name="‐140‐" sheetId="6" r:id="rId9"/>
    <sheet name="‐141‐" sheetId="18" r:id="rId10"/>
    <sheet name="‐142‐" sheetId="20" r:id="rId11"/>
    <sheet name="‐143‐" sheetId="9" r:id="rId12"/>
    <sheet name="‐144‐" sheetId="10" r:id="rId13"/>
    <sheet name="グラフ" sheetId="12" r:id="rId14"/>
  </sheets>
  <definedNames>
    <definedName name="_xlnm.Print_Area" localSheetId="0">‐132‐!$A$1:$H$50</definedName>
    <definedName name="_xlnm.Print_Area" localSheetId="1">‐133‐!$A$1:$L$60</definedName>
    <definedName name="_xlnm.Print_Area" localSheetId="2">‐134‐!$A$1:$R$45</definedName>
    <definedName name="_xlnm.Print_Area" localSheetId="3">‐135‐!$S$1:$AH$45</definedName>
    <definedName name="_xlnm.Print_Area" localSheetId="4">‐136‐!$A$1:$N$49</definedName>
    <definedName name="_xlnm.Print_Area" localSheetId="5">‐137‐!$O$1:$AA$49</definedName>
    <definedName name="_xlnm.Print_Area" localSheetId="6">'‐138‐ '!$A$1:$Q$46</definedName>
    <definedName name="_xlnm.Print_Area" localSheetId="7">‐139‐!$R$1:$AO$46</definedName>
    <definedName name="_xlnm.Print_Area" localSheetId="8">‐140‐!$A$1:$K$44</definedName>
    <definedName name="_xlnm.Print_Area" localSheetId="9">‐141‐!$L$1:$AA$44</definedName>
    <definedName name="_xlnm.Print_Area" localSheetId="10">‐142‐!$A$1:$O$41</definedName>
    <definedName name="_xlnm.Print_Area" localSheetId="11">‐143‐!$A$1:$G$40</definedName>
    <definedName name="_xlnm.Print_Area" localSheetId="12">‐144‐!$A$1:$M$44</definedName>
    <definedName name="_xlnm.Print_Area" localSheetId="13">グラフ!$A$1:$F$132</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H82" i="12" l="1"/>
  <c r="I82" i="12"/>
  <c r="K39" i="12"/>
  <c r="K40" i="12"/>
  <c r="K41" i="12"/>
  <c r="K42" i="12"/>
  <c r="K43" i="12"/>
  <c r="K38" i="12"/>
  <c r="E20" i="1" l="1"/>
  <c r="G45" i="1"/>
  <c r="G38" i="1"/>
  <c r="G31" i="1"/>
  <c r="G19" i="1"/>
  <c r="H45" i="1"/>
  <c r="H38" i="1"/>
  <c r="H31" i="1"/>
  <c r="H19" i="1"/>
  <c r="N29" i="20"/>
  <c r="R8" i="20"/>
  <c r="AB7" i="20"/>
  <c r="AB6" i="20"/>
  <c r="Y7" i="20"/>
  <c r="Y6" i="20"/>
  <c r="V7" i="20"/>
  <c r="V6" i="20"/>
  <c r="S7" i="20"/>
  <c r="S6" i="20"/>
  <c r="T8" i="20"/>
  <c r="U8" i="20"/>
  <c r="W8" i="20"/>
  <c r="X8" i="20"/>
  <c r="Z8" i="20"/>
  <c r="AA8" i="20"/>
  <c r="AC8" i="20"/>
  <c r="AD8" i="20"/>
  <c r="Y8" i="20" l="1"/>
  <c r="V8" i="20"/>
  <c r="S8" i="20"/>
  <c r="AB8" i="20"/>
  <c r="H9" i="4"/>
  <c r="U13" i="16" l="1"/>
  <c r="U12" i="16"/>
  <c r="I9" i="3" l="1"/>
  <c r="L10" i="2" l="1"/>
  <c r="AG27" i="16" l="1"/>
  <c r="B9" i="4"/>
  <c r="AJ45" i="16" l="1"/>
  <c r="AH45" i="16"/>
  <c r="AB45" i="16"/>
  <c r="Z45" i="16"/>
  <c r="U45" i="16"/>
  <c r="R45" i="16"/>
  <c r="M45" i="16"/>
  <c r="J45" i="16"/>
  <c r="B45" i="16"/>
  <c r="AJ44" i="16"/>
  <c r="AH44" i="16"/>
  <c r="AB44" i="16"/>
  <c r="Z44" i="16"/>
  <c r="U44" i="16"/>
  <c r="R44" i="16"/>
  <c r="M44" i="16"/>
  <c r="J44" i="16"/>
  <c r="B44" i="16"/>
  <c r="AJ43" i="16"/>
  <c r="AH43" i="16"/>
  <c r="AB43" i="16"/>
  <c r="Z43" i="16"/>
  <c r="U43" i="16"/>
  <c r="R43" i="16"/>
  <c r="M43" i="16"/>
  <c r="J43" i="16"/>
  <c r="B43" i="16"/>
  <c r="AJ42" i="16"/>
  <c r="AH42" i="16"/>
  <c r="AB42" i="16"/>
  <c r="Z42" i="16"/>
  <c r="U42" i="16"/>
  <c r="R42" i="16"/>
  <c r="M42" i="16"/>
  <c r="J42" i="16"/>
  <c r="E42" i="16"/>
  <c r="B42" i="16"/>
  <c r="AJ41" i="16"/>
  <c r="AH41" i="16"/>
  <c r="AB41" i="16"/>
  <c r="Z41" i="16"/>
  <c r="U41" i="16"/>
  <c r="R41" i="16"/>
  <c r="M41" i="16"/>
  <c r="J41" i="16"/>
  <c r="B41" i="16"/>
  <c r="AJ40" i="16"/>
  <c r="AH40" i="16"/>
  <c r="AB40" i="16"/>
  <c r="Z40" i="16"/>
  <c r="U40" i="16"/>
  <c r="R40" i="16"/>
  <c r="M40" i="16"/>
  <c r="J40" i="16"/>
  <c r="B40" i="16"/>
  <c r="AC34" i="16"/>
  <c r="AB34" i="16"/>
  <c r="T34" i="16"/>
  <c r="L34" i="16"/>
  <c r="I34" i="16"/>
  <c r="H34" i="16"/>
  <c r="G34" i="16"/>
  <c r="F34" i="16"/>
  <c r="D34" i="16" s="1"/>
  <c r="E34" i="16"/>
  <c r="C34" i="16"/>
  <c r="B34" i="16"/>
  <c r="AC33" i="16"/>
  <c r="AB33" i="16"/>
  <c r="T33" i="16"/>
  <c r="L33" i="16"/>
  <c r="I33" i="16"/>
  <c r="H33" i="16"/>
  <c r="G33" i="16"/>
  <c r="F33" i="16"/>
  <c r="D33" i="16" s="1"/>
  <c r="E33" i="16"/>
  <c r="C33" i="16"/>
  <c r="B33" i="16"/>
  <c r="AC32" i="16"/>
  <c r="AB32" i="16"/>
  <c r="T32" i="16"/>
  <c r="L32" i="16"/>
  <c r="I32" i="16"/>
  <c r="H32" i="16"/>
  <c r="G32" i="16"/>
  <c r="F32" i="16"/>
  <c r="D32" i="16" s="1"/>
  <c r="E32" i="16"/>
  <c r="C32" i="16"/>
  <c r="B32" i="16"/>
  <c r="AK31" i="16"/>
  <c r="AC31" i="16"/>
  <c r="AB31" i="16"/>
  <c r="U31" i="16"/>
  <c r="U27" i="16" s="1"/>
  <c r="T31" i="16"/>
  <c r="M31" i="16"/>
  <c r="L31" i="16"/>
  <c r="I31" i="16"/>
  <c r="I27" i="16" s="1"/>
  <c r="H31" i="16"/>
  <c r="G31" i="16"/>
  <c r="F31" i="16"/>
  <c r="D31" i="16" s="1"/>
  <c r="E31" i="16"/>
  <c r="C31" i="16"/>
  <c r="B31" i="16"/>
  <c r="AC30" i="16"/>
  <c r="AB30" i="16"/>
  <c r="U30" i="16"/>
  <c r="E30" i="16" s="1"/>
  <c r="T30" i="16"/>
  <c r="L30" i="16"/>
  <c r="I30" i="16"/>
  <c r="H30" i="16"/>
  <c r="G30" i="16"/>
  <c r="F30" i="16"/>
  <c r="D30" i="16" s="1"/>
  <c r="D27" i="16" s="1"/>
  <c r="C30" i="16"/>
  <c r="B30" i="16"/>
  <c r="B27" i="16" s="1"/>
  <c r="AC29" i="16"/>
  <c r="AB29" i="16"/>
  <c r="U29" i="16"/>
  <c r="E29" i="16" s="1"/>
  <c r="T29" i="16"/>
  <c r="L29" i="16"/>
  <c r="I29" i="16"/>
  <c r="H29" i="16"/>
  <c r="G29" i="16"/>
  <c r="G27" i="16" s="1"/>
  <c r="F29" i="16"/>
  <c r="D29" i="16"/>
  <c r="C29" i="16"/>
  <c r="C27" i="16" s="1"/>
  <c r="B29" i="16"/>
  <c r="AO27" i="16"/>
  <c r="AM27" i="16"/>
  <c r="AK27" i="16"/>
  <c r="AI27" i="16"/>
  <c r="AH27" i="16"/>
  <c r="AF27" i="16"/>
  <c r="AE27" i="16"/>
  <c r="AD27" i="16"/>
  <c r="AB27" i="16"/>
  <c r="AA27" i="16"/>
  <c r="Z27" i="16"/>
  <c r="Y27" i="16"/>
  <c r="X27" i="16"/>
  <c r="W27" i="16"/>
  <c r="V27" i="16"/>
  <c r="T27" i="16"/>
  <c r="S27" i="16"/>
  <c r="R27" i="16"/>
  <c r="Q27" i="16"/>
  <c r="P27" i="16"/>
  <c r="O27" i="16"/>
  <c r="N27" i="16"/>
  <c r="M27" i="16"/>
  <c r="L27" i="16"/>
  <c r="K27" i="16"/>
  <c r="J27" i="16"/>
  <c r="H27" i="16"/>
  <c r="AH16" i="16"/>
  <c r="AC16" i="16"/>
  <c r="AA16" i="16"/>
  <c r="U16" i="16"/>
  <c r="S16" i="16"/>
  <c r="AL16" i="16" s="1"/>
  <c r="L16" i="16"/>
  <c r="E16" i="16"/>
  <c r="D16" i="16"/>
  <c r="AL15" i="16"/>
  <c r="AC15" i="16"/>
  <c r="AA15" i="16"/>
  <c r="U15" i="16"/>
  <c r="S15" i="16"/>
  <c r="L15" i="16"/>
  <c r="AH15" i="16" s="1"/>
  <c r="E15" i="16"/>
  <c r="D15" i="16"/>
  <c r="D9" i="16" s="1"/>
  <c r="AC14" i="16"/>
  <c r="AA14" i="16"/>
  <c r="U14" i="16"/>
  <c r="S14" i="16"/>
  <c r="L14" i="16"/>
  <c r="AL14" i="16" s="1"/>
  <c r="E14" i="16"/>
  <c r="D14" i="16"/>
  <c r="AJ13" i="16"/>
  <c r="AC13" i="16"/>
  <c r="AA13" i="16"/>
  <c r="S13" i="16"/>
  <c r="M13" i="16"/>
  <c r="AN13" i="16" s="1"/>
  <c r="L13" i="16"/>
  <c r="AH13" i="16" s="1"/>
  <c r="E13" i="16"/>
  <c r="E9" i="16" s="1"/>
  <c r="D13" i="16"/>
  <c r="AC12" i="16"/>
  <c r="AA12" i="16"/>
  <c r="S12" i="16"/>
  <c r="L12" i="16"/>
  <c r="AL12" i="16" s="1"/>
  <c r="D12" i="16"/>
  <c r="AC11" i="16"/>
  <c r="AC9" i="16" s="1"/>
  <c r="AA11" i="16"/>
  <c r="U11" i="16"/>
  <c r="S11" i="16"/>
  <c r="S9" i="16" s="1"/>
  <c r="L11" i="16"/>
  <c r="AL11" i="16" s="1"/>
  <c r="D11" i="16"/>
  <c r="AG9" i="16"/>
  <c r="AF9" i="16"/>
  <c r="AE9" i="16"/>
  <c r="AD9" i="16"/>
  <c r="Y9" i="16"/>
  <c r="X9" i="16"/>
  <c r="W9" i="16"/>
  <c r="V9" i="16"/>
  <c r="U9" i="16"/>
  <c r="Q9" i="16"/>
  <c r="P9" i="16"/>
  <c r="O9" i="16"/>
  <c r="N9" i="16"/>
  <c r="M9" i="16"/>
  <c r="AN9" i="16" s="1"/>
  <c r="K9" i="16"/>
  <c r="AJ9" i="16" s="1"/>
  <c r="J9" i="16"/>
  <c r="I9" i="16"/>
  <c r="H9" i="16"/>
  <c r="G9" i="16"/>
  <c r="F9" i="16"/>
  <c r="AC7" i="16"/>
  <c r="Z7" i="16"/>
  <c r="U7" i="16"/>
  <c r="S7" i="16"/>
  <c r="AN6" i="16"/>
  <c r="AJ6" i="16"/>
  <c r="AH6" i="16"/>
  <c r="AC6" i="16"/>
  <c r="Z6" i="16"/>
  <c r="U6" i="16"/>
  <c r="S6" i="16"/>
  <c r="AL6" i="16" s="1"/>
  <c r="E6" i="16"/>
  <c r="D6" i="16"/>
  <c r="AL5" i="16"/>
  <c r="AJ5" i="16"/>
  <c r="AH5" i="16"/>
  <c r="AC5" i="16"/>
  <c r="Z5" i="16"/>
  <c r="U5" i="16"/>
  <c r="AN5" i="16" s="1"/>
  <c r="S5" i="16"/>
  <c r="E5" i="16"/>
  <c r="D5" i="16"/>
  <c r="AH40" i="23"/>
  <c r="Z9" i="16" l="1"/>
  <c r="AC27" i="16"/>
  <c r="E27" i="16"/>
  <c r="L9" i="16"/>
  <c r="AH11" i="16"/>
  <c r="AH12" i="16"/>
  <c r="AL13" i="16"/>
  <c r="AH14" i="16"/>
  <c r="F27" i="16"/>
  <c r="AB33" i="23"/>
  <c r="AH9" i="16" l="1"/>
  <c r="AL9" i="16"/>
  <c r="U43" i="18"/>
  <c r="N43" i="18"/>
  <c r="J43" i="18"/>
  <c r="F43" i="18"/>
  <c r="B43" i="18"/>
  <c r="U42" i="18"/>
  <c r="N42" i="18"/>
  <c r="J42" i="18"/>
  <c r="F42" i="18"/>
  <c r="B42" i="18"/>
  <c r="U41" i="18"/>
  <c r="N41" i="18"/>
  <c r="J41" i="18"/>
  <c r="F41" i="18"/>
  <c r="B41" i="18"/>
  <c r="V35" i="18"/>
  <c r="V32" i="18" s="1"/>
  <c r="O35" i="18"/>
  <c r="K35" i="18"/>
  <c r="G35" i="18"/>
  <c r="C35" i="18"/>
  <c r="C32" i="18" s="1"/>
  <c r="V34" i="18"/>
  <c r="O34" i="18"/>
  <c r="K34" i="18"/>
  <c r="G34" i="18"/>
  <c r="G32" i="18" s="1"/>
  <c r="C34" i="18"/>
  <c r="V33" i="18"/>
  <c r="O33" i="18"/>
  <c r="K33" i="18"/>
  <c r="K32" i="18" s="1"/>
  <c r="G33" i="18"/>
  <c r="C33" i="18"/>
  <c r="Z32" i="18"/>
  <c r="X32" i="18"/>
  <c r="U32" i="18"/>
  <c r="S32" i="18"/>
  <c r="Q32" i="18"/>
  <c r="O32" i="18"/>
  <c r="N32" i="18"/>
  <c r="M32" i="18"/>
  <c r="L32" i="18"/>
  <c r="J32" i="18"/>
  <c r="I32" i="18"/>
  <c r="H32" i="18"/>
  <c r="F32" i="18"/>
  <c r="E32" i="18"/>
  <c r="D32" i="18"/>
  <c r="B32" i="18"/>
  <c r="X23" i="18"/>
  <c r="T23" i="18"/>
  <c r="C23" i="18" s="1"/>
  <c r="O23" i="18"/>
  <c r="K23" i="18"/>
  <c r="G23" i="18"/>
  <c r="E23" i="18"/>
  <c r="E20" i="18" s="1"/>
  <c r="D23" i="18"/>
  <c r="B23" i="18"/>
  <c r="X22" i="18"/>
  <c r="T22" i="18"/>
  <c r="O22" i="18"/>
  <c r="K22" i="18"/>
  <c r="G22" i="18"/>
  <c r="C22" i="18" s="1"/>
  <c r="E22" i="18"/>
  <c r="D22" i="18"/>
  <c r="B22" i="18"/>
  <c r="B20" i="18" s="1"/>
  <c r="X21" i="18"/>
  <c r="T21" i="18"/>
  <c r="O21" i="18"/>
  <c r="K21" i="18"/>
  <c r="G21" i="18"/>
  <c r="E21" i="18"/>
  <c r="D21" i="18"/>
  <c r="C21" i="18"/>
  <c r="B21" i="18"/>
  <c r="AA20" i="18"/>
  <c r="Y20" i="18"/>
  <c r="X20" i="18"/>
  <c r="W20" i="18"/>
  <c r="V20" i="18"/>
  <c r="U20" i="18"/>
  <c r="T20" i="18"/>
  <c r="R20" i="18"/>
  <c r="Q20" i="18"/>
  <c r="P20" i="18"/>
  <c r="O20" i="18"/>
  <c r="N20" i="18"/>
  <c r="M20" i="18"/>
  <c r="L20" i="18"/>
  <c r="K20" i="18"/>
  <c r="J20" i="18"/>
  <c r="I20" i="18"/>
  <c r="H20" i="18"/>
  <c r="G20" i="18"/>
  <c r="F20" i="18"/>
  <c r="D20" i="18"/>
  <c r="U11" i="18"/>
  <c r="P11" i="18"/>
  <c r="P8" i="18" s="1"/>
  <c r="L11" i="18"/>
  <c r="H11" i="18"/>
  <c r="X11" i="18" s="1"/>
  <c r="C11" i="18"/>
  <c r="P10" i="18"/>
  <c r="L10" i="18"/>
  <c r="H10" i="18"/>
  <c r="U10" i="18" s="1"/>
  <c r="P9" i="18"/>
  <c r="L9" i="18"/>
  <c r="L8" i="18" s="1"/>
  <c r="H9" i="18"/>
  <c r="X9" i="18" s="1"/>
  <c r="C9" i="18"/>
  <c r="T8" i="18"/>
  <c r="R8" i="18"/>
  <c r="O8" i="18"/>
  <c r="N8" i="18"/>
  <c r="K8" i="18"/>
  <c r="J8" i="18"/>
  <c r="G8" i="18"/>
  <c r="F8" i="18"/>
  <c r="E8" i="18"/>
  <c r="C8" i="18"/>
  <c r="B8" i="18"/>
  <c r="P5" i="18"/>
  <c r="L5" i="18"/>
  <c r="H5" i="18"/>
  <c r="C20" i="18" l="1"/>
  <c r="X10" i="18"/>
  <c r="U9" i="18"/>
  <c r="H8" i="18"/>
  <c r="X47" i="21"/>
  <c r="T47" i="21"/>
  <c r="O47" i="21"/>
  <c r="F47" i="21"/>
  <c r="B47" i="21"/>
  <c r="X46" i="21"/>
  <c r="T46" i="21"/>
  <c r="O46" i="21"/>
  <c r="F46" i="21"/>
  <c r="B46" i="21"/>
  <c r="X45" i="21"/>
  <c r="T45" i="21"/>
  <c r="O45" i="21"/>
  <c r="F45" i="21"/>
  <c r="B45" i="21"/>
  <c r="X44" i="21"/>
  <c r="T44" i="21"/>
  <c r="O44" i="21"/>
  <c r="F44" i="21"/>
  <c r="B44" i="21"/>
  <c r="X43" i="21"/>
  <c r="T43" i="21"/>
  <c r="O43" i="21"/>
  <c r="F43" i="21"/>
  <c r="B43" i="21"/>
  <c r="X42" i="21"/>
  <c r="T42" i="21"/>
  <c r="O42" i="21"/>
  <c r="F42" i="21"/>
  <c r="B42" i="21"/>
  <c r="U35" i="21"/>
  <c r="P35" i="21"/>
  <c r="H35" i="21"/>
  <c r="E35" i="21"/>
  <c r="D35" i="21"/>
  <c r="C35" i="21"/>
  <c r="B35" i="21"/>
  <c r="U34" i="21"/>
  <c r="P34" i="21"/>
  <c r="H34" i="21"/>
  <c r="E34" i="21"/>
  <c r="D34" i="21"/>
  <c r="C34" i="21" s="1"/>
  <c r="B34" i="21"/>
  <c r="U33" i="21"/>
  <c r="P33" i="21"/>
  <c r="H33" i="21"/>
  <c r="E33" i="21"/>
  <c r="D33" i="21"/>
  <c r="C33" i="21" s="1"/>
  <c r="B33" i="21"/>
  <c r="U32" i="21"/>
  <c r="P32" i="21"/>
  <c r="H32" i="21"/>
  <c r="E32" i="21"/>
  <c r="D32" i="21"/>
  <c r="C32" i="21"/>
  <c r="B32" i="21"/>
  <c r="U31" i="21"/>
  <c r="P31" i="21"/>
  <c r="H31" i="21"/>
  <c r="E31" i="21"/>
  <c r="D31" i="21"/>
  <c r="C31" i="21"/>
  <c r="B31" i="21"/>
  <c r="U30" i="21"/>
  <c r="P30" i="21"/>
  <c r="H30" i="21"/>
  <c r="E30" i="21"/>
  <c r="E28" i="21" s="1"/>
  <c r="D30" i="21"/>
  <c r="C30" i="21" s="1"/>
  <c r="B30" i="21"/>
  <c r="B28" i="21" s="1"/>
  <c r="Z28" i="21"/>
  <c r="X28" i="21"/>
  <c r="W28" i="21"/>
  <c r="V28" i="21"/>
  <c r="U28" i="21"/>
  <c r="T28" i="21"/>
  <c r="S28" i="21"/>
  <c r="R28" i="21"/>
  <c r="P28" i="21"/>
  <c r="O28" i="21"/>
  <c r="M28" i="21"/>
  <c r="J28" i="21"/>
  <c r="H28" i="21"/>
  <c r="F28" i="21"/>
  <c r="C25" i="21"/>
  <c r="C24" i="21"/>
  <c r="U16" i="21"/>
  <c r="O16" i="21"/>
  <c r="O9" i="21" s="1"/>
  <c r="H16" i="21"/>
  <c r="X16" i="21" s="1"/>
  <c r="C16" i="21"/>
  <c r="H15" i="21"/>
  <c r="Z15" i="21" s="1"/>
  <c r="C15" i="21"/>
  <c r="H14" i="21"/>
  <c r="Z14" i="21" s="1"/>
  <c r="C14" i="21"/>
  <c r="H13" i="21"/>
  <c r="Z13" i="21" s="1"/>
  <c r="C13" i="21"/>
  <c r="H12" i="21"/>
  <c r="Z12" i="21" s="1"/>
  <c r="C12" i="21"/>
  <c r="H11" i="21"/>
  <c r="Z11" i="21" s="1"/>
  <c r="C11" i="21"/>
  <c r="U9" i="21"/>
  <c r="P9" i="21"/>
  <c r="M9" i="21"/>
  <c r="J9" i="21"/>
  <c r="I9" i="21"/>
  <c r="G9" i="21"/>
  <c r="F9" i="21"/>
  <c r="E9" i="21"/>
  <c r="D9" i="21"/>
  <c r="C9" i="21"/>
  <c r="B9" i="21"/>
  <c r="Z8" i="21"/>
  <c r="X8" i="21"/>
  <c r="Z7" i="21"/>
  <c r="X7" i="21"/>
  <c r="H7" i="21"/>
  <c r="C7" i="21"/>
  <c r="H6" i="21"/>
  <c r="X6" i="21" s="1"/>
  <c r="C6" i="21"/>
  <c r="H5" i="21"/>
  <c r="X5" i="21" s="1"/>
  <c r="C5" i="21"/>
  <c r="U8" i="18" l="1"/>
  <c r="X8" i="18"/>
  <c r="Z16" i="21"/>
  <c r="X11" i="21"/>
  <c r="X12" i="21"/>
  <c r="X13" i="21"/>
  <c r="X14" i="21"/>
  <c r="X15" i="21"/>
  <c r="D28" i="21"/>
  <c r="C28" i="21" s="1"/>
  <c r="H9" i="21"/>
  <c r="D25" i="9"/>
  <c r="X9" i="21" l="1"/>
  <c r="Z9" i="21"/>
  <c r="E44" i="13" l="1"/>
  <c r="D44" i="13"/>
  <c r="C44" i="13" s="1"/>
  <c r="B44" i="13"/>
  <c r="E43" i="13"/>
  <c r="D43" i="13"/>
  <c r="C43" i="13" s="1"/>
  <c r="B43" i="13"/>
  <c r="E42" i="13"/>
  <c r="D42" i="13"/>
  <c r="C42" i="13" s="1"/>
  <c r="B42" i="13"/>
  <c r="E41" i="13"/>
  <c r="D41" i="13"/>
  <c r="C41" i="13" s="1"/>
  <c r="B41" i="13"/>
  <c r="E40" i="13"/>
  <c r="D40" i="13"/>
  <c r="C40" i="13" s="1"/>
  <c r="B40" i="13"/>
  <c r="E39" i="13"/>
  <c r="D39" i="13"/>
  <c r="C39" i="13" s="1"/>
  <c r="B39" i="13"/>
  <c r="E38" i="13"/>
  <c r="D38" i="13"/>
  <c r="C38" i="13" s="1"/>
  <c r="B38" i="13"/>
  <c r="E37" i="13"/>
  <c r="D37" i="13"/>
  <c r="C37" i="13" s="1"/>
  <c r="B37" i="13"/>
  <c r="E36" i="13"/>
  <c r="D36" i="13"/>
  <c r="C36" i="13" s="1"/>
  <c r="B36" i="13"/>
  <c r="E35" i="13"/>
  <c r="D35" i="13"/>
  <c r="C35" i="13" s="1"/>
  <c r="B35" i="13"/>
  <c r="E34" i="13"/>
  <c r="D34" i="13"/>
  <c r="C34" i="13" s="1"/>
  <c r="C32" i="13" s="1"/>
  <c r="B34" i="13"/>
  <c r="AG32" i="13"/>
  <c r="AF32" i="13"/>
  <c r="AE32" i="13"/>
  <c r="AD32" i="13"/>
  <c r="AC32" i="13"/>
  <c r="AB32" i="13"/>
  <c r="AA32" i="13"/>
  <c r="Y32" i="13"/>
  <c r="X32" i="13"/>
  <c r="W32" i="13"/>
  <c r="U32" i="13"/>
  <c r="T32" i="13"/>
  <c r="S32" i="13"/>
  <c r="O32" i="13"/>
  <c r="N32" i="13"/>
  <c r="K32" i="13"/>
  <c r="J32" i="13"/>
  <c r="I32" i="13"/>
  <c r="H32" i="13"/>
  <c r="F32" i="13"/>
  <c r="E32" i="13"/>
  <c r="D32" i="13"/>
  <c r="B32" i="13"/>
  <c r="C30" i="13"/>
  <c r="E29" i="13"/>
  <c r="D29" i="13"/>
  <c r="C29" i="13" s="1"/>
  <c r="C28" i="13"/>
  <c r="AF21" i="13"/>
  <c r="AD21" i="13"/>
  <c r="H21" i="13"/>
  <c r="C21" i="13"/>
  <c r="AF20" i="13"/>
  <c r="AD20" i="13"/>
  <c r="H20" i="13"/>
  <c r="C20" i="13"/>
  <c r="AF19" i="13"/>
  <c r="AD19" i="13"/>
  <c r="H19" i="13"/>
  <c r="C19" i="13"/>
  <c r="AF18" i="13"/>
  <c r="AD18" i="13"/>
  <c r="H18" i="13"/>
  <c r="C18" i="13"/>
  <c r="AD17" i="13"/>
  <c r="H17" i="13"/>
  <c r="AF17" i="13" s="1"/>
  <c r="C17" i="13"/>
  <c r="AD16" i="13"/>
  <c r="H16" i="13"/>
  <c r="AF16" i="13" s="1"/>
  <c r="C16" i="13"/>
  <c r="AD15" i="13"/>
  <c r="H15" i="13"/>
  <c r="AF15" i="13" s="1"/>
  <c r="C15" i="13"/>
  <c r="AD14" i="13"/>
  <c r="H14" i="13"/>
  <c r="AF14" i="13" s="1"/>
  <c r="C14" i="13"/>
  <c r="AD13" i="13"/>
  <c r="H13" i="13"/>
  <c r="AF13" i="13" s="1"/>
  <c r="C13" i="13"/>
  <c r="AD12" i="13"/>
  <c r="H12" i="13"/>
  <c r="AF12" i="13" s="1"/>
  <c r="C12" i="13"/>
  <c r="AD11" i="13"/>
  <c r="H11" i="13"/>
  <c r="AF11" i="13" s="1"/>
  <c r="C11" i="13"/>
  <c r="AA9" i="13"/>
  <c r="T9" i="13"/>
  <c r="S9" i="13"/>
  <c r="N9" i="13"/>
  <c r="J9" i="13"/>
  <c r="I9" i="13"/>
  <c r="H9" i="13"/>
  <c r="AF9" i="13" s="1"/>
  <c r="G9" i="13"/>
  <c r="F9" i="13"/>
  <c r="E9" i="13"/>
  <c r="D9" i="13"/>
  <c r="C9" i="13" s="1"/>
  <c r="H8" i="13"/>
  <c r="AA7" i="13"/>
  <c r="T7" i="13"/>
  <c r="S7" i="13"/>
  <c r="H7" i="13"/>
  <c r="AF7" i="13" s="1"/>
  <c r="C7" i="13"/>
  <c r="AA6" i="13"/>
  <c r="T6" i="13"/>
  <c r="S6" i="13"/>
  <c r="AF6" i="13" s="1"/>
  <c r="H6" i="13"/>
  <c r="AD6" i="13" s="1"/>
  <c r="C6" i="13"/>
  <c r="AA5" i="13"/>
  <c r="T5" i="13"/>
  <c r="S5" i="13"/>
  <c r="H5" i="13"/>
  <c r="AF5" i="13" s="1"/>
  <c r="C5" i="13"/>
  <c r="AD5" i="13" l="1"/>
  <c r="AD7" i="13"/>
  <c r="AD9" i="13"/>
  <c r="F47" i="1" l="1"/>
  <c r="E47" i="1"/>
  <c r="B23" i="6" l="1"/>
  <c r="D21" i="6"/>
  <c r="P5" i="6"/>
  <c r="L5" i="6"/>
  <c r="H5" i="6"/>
  <c r="AN6" i="23"/>
  <c r="AL6" i="23"/>
  <c r="AJ6" i="23"/>
  <c r="AH6" i="23"/>
  <c r="AN5" i="23"/>
  <c r="AL5" i="23"/>
  <c r="AJ5" i="23"/>
  <c r="AH5" i="23"/>
  <c r="E6" i="23"/>
  <c r="D6" i="23"/>
  <c r="E5" i="23"/>
  <c r="D5" i="23"/>
  <c r="E34" i="4"/>
  <c r="D34" i="4"/>
  <c r="H30" i="4"/>
  <c r="C25" i="4"/>
  <c r="C24" i="4"/>
  <c r="Z7" i="4"/>
  <c r="E29" i="3"/>
  <c r="D29" i="3"/>
  <c r="H8" i="3"/>
  <c r="H7" i="3"/>
  <c r="G37" i="2"/>
  <c r="F37" i="2"/>
  <c r="G36" i="2"/>
  <c r="F36" i="2"/>
  <c r="K6" i="2"/>
  <c r="C34" i="4" l="1"/>
  <c r="B11" i="1" l="1"/>
  <c r="B5" i="1"/>
  <c r="C38" i="20" l="1"/>
  <c r="C29" i="20"/>
  <c r="E29" i="20"/>
  <c r="E17" i="10" l="1"/>
  <c r="AJ42" i="23" l="1"/>
  <c r="D11" i="23" l="1"/>
  <c r="D12" i="23" l="1"/>
  <c r="AC30" i="23"/>
  <c r="AB30" i="23"/>
  <c r="U30" i="23"/>
  <c r="T30" i="23"/>
  <c r="L30" i="23"/>
  <c r="I30" i="23"/>
  <c r="H30" i="23"/>
  <c r="G30" i="23"/>
  <c r="F30" i="23"/>
  <c r="AC12" i="23"/>
  <c r="AA12" i="23"/>
  <c r="U12" i="23"/>
  <c r="S12" i="23"/>
  <c r="L12" i="23"/>
  <c r="AH12" i="23" s="1"/>
  <c r="AL12" i="23" l="1"/>
  <c r="B22" i="9" l="1"/>
  <c r="B21" i="9"/>
  <c r="B20" i="9"/>
  <c r="B19" i="9"/>
  <c r="B18" i="9"/>
  <c r="E28" i="20"/>
  <c r="C28" i="20"/>
  <c r="E27" i="20"/>
  <c r="C27" i="20"/>
  <c r="O27" i="20" s="1"/>
  <c r="E26" i="20"/>
  <c r="C26" i="20"/>
  <c r="O26" i="20" s="1"/>
  <c r="E25" i="20"/>
  <c r="C25" i="20"/>
  <c r="O25" i="20" s="1"/>
  <c r="M7" i="20"/>
  <c r="J7" i="20"/>
  <c r="G7" i="20"/>
  <c r="D7" i="20"/>
  <c r="M6" i="20"/>
  <c r="J6" i="20"/>
  <c r="G6" i="20"/>
  <c r="D6" i="20"/>
  <c r="F43" i="6"/>
  <c r="F42" i="6"/>
  <c r="F41" i="6"/>
  <c r="B43" i="6"/>
  <c r="B42" i="6"/>
  <c r="B41" i="6"/>
  <c r="G8" i="6"/>
  <c r="E8" i="6"/>
  <c r="AB45" i="23"/>
  <c r="Z45" i="23"/>
  <c r="AB44" i="23"/>
  <c r="Z44" i="23"/>
  <c r="AB43" i="23"/>
  <c r="Z43" i="23"/>
  <c r="AB42" i="23"/>
  <c r="Z42" i="23"/>
  <c r="AB41" i="23"/>
  <c r="Z41" i="23"/>
  <c r="AB40" i="23"/>
  <c r="Z40" i="23"/>
  <c r="U45" i="23"/>
  <c r="S45" i="23"/>
  <c r="U44" i="23"/>
  <c r="S44" i="23"/>
  <c r="U43" i="23"/>
  <c r="S43" i="23"/>
  <c r="U42" i="23"/>
  <c r="S42" i="23"/>
  <c r="U41" i="23"/>
  <c r="S41" i="23"/>
  <c r="U40" i="23"/>
  <c r="S40" i="23"/>
  <c r="M45" i="23"/>
  <c r="J45" i="23"/>
  <c r="M44" i="23"/>
  <c r="J44" i="23"/>
  <c r="M43" i="23"/>
  <c r="J43" i="23"/>
  <c r="M42" i="23"/>
  <c r="J42" i="23"/>
  <c r="M41" i="23"/>
  <c r="J41" i="23"/>
  <c r="M40" i="23"/>
  <c r="J40" i="23"/>
  <c r="B45" i="23"/>
  <c r="B44" i="23"/>
  <c r="B43" i="23"/>
  <c r="E42" i="23"/>
  <c r="B42" i="23"/>
  <c r="B41" i="23"/>
  <c r="B40" i="23"/>
  <c r="AE27" i="23"/>
  <c r="AK31" i="23"/>
  <c r="AK27" i="23" s="1"/>
  <c r="S5" i="23"/>
  <c r="S6" i="23"/>
  <c r="AC7" i="23"/>
  <c r="Z7" i="23"/>
  <c r="U7" i="23"/>
  <c r="S7" i="23"/>
  <c r="AC6" i="23"/>
  <c r="Z6" i="23"/>
  <c r="U6" i="23"/>
  <c r="AC5" i="23"/>
  <c r="Z5" i="23"/>
  <c r="U5" i="23"/>
  <c r="B42" i="4"/>
  <c r="B43" i="4"/>
  <c r="B44" i="4"/>
  <c r="B45" i="4"/>
  <c r="B46" i="4"/>
  <c r="B47" i="4"/>
  <c r="O16" i="4"/>
  <c r="X8" i="4"/>
  <c r="H7" i="4"/>
  <c r="X7" i="4" s="1"/>
  <c r="C7" i="4"/>
  <c r="H6" i="4"/>
  <c r="X6" i="4" s="1"/>
  <c r="C6" i="4"/>
  <c r="H5" i="4"/>
  <c r="X5" i="4" s="1"/>
  <c r="C5" i="4"/>
  <c r="C29" i="3"/>
  <c r="C28" i="3"/>
  <c r="AA7" i="3"/>
  <c r="T7" i="3"/>
  <c r="S7" i="3"/>
  <c r="AD7" i="3"/>
  <c r="C7" i="3"/>
  <c r="AA6" i="3"/>
  <c r="T6" i="3"/>
  <c r="S6" i="3"/>
  <c r="AF6" i="3" s="1"/>
  <c r="H6" i="3"/>
  <c r="AD6" i="3" s="1"/>
  <c r="C6" i="3"/>
  <c r="AA5" i="3"/>
  <c r="T5" i="3"/>
  <c r="S5" i="3"/>
  <c r="H5" i="3"/>
  <c r="AD5" i="3" s="1"/>
  <c r="C5" i="3"/>
  <c r="D37" i="2"/>
  <c r="D36" i="2"/>
  <c r="D59" i="2"/>
  <c r="D58" i="2"/>
  <c r="D57" i="2"/>
  <c r="D56" i="2"/>
  <c r="D55" i="2"/>
  <c r="D54" i="2"/>
  <c r="D53" i="2"/>
  <c r="D52" i="2"/>
  <c r="D51" i="2"/>
  <c r="D50" i="2"/>
  <c r="D49" i="2"/>
  <c r="H45" i="2"/>
  <c r="H44" i="2"/>
  <c r="H43" i="2"/>
  <c r="H42" i="2"/>
  <c r="H41" i="2"/>
  <c r="H40" i="2"/>
  <c r="H39" i="2"/>
  <c r="H38" i="2"/>
  <c r="H35" i="2"/>
  <c r="D45" i="2"/>
  <c r="D44" i="2"/>
  <c r="D43" i="2"/>
  <c r="D42" i="2"/>
  <c r="D41" i="2"/>
  <c r="D40" i="2"/>
  <c r="D39" i="2"/>
  <c r="D38" i="2"/>
  <c r="D35" i="2"/>
  <c r="H26" i="2"/>
  <c r="H7" i="2"/>
  <c r="E7" i="2"/>
  <c r="H6" i="2"/>
  <c r="E6" i="2"/>
  <c r="D10" i="2"/>
  <c r="B10" i="1"/>
  <c r="B9" i="1"/>
  <c r="B8" i="1"/>
  <c r="B7" i="1"/>
  <c r="B6" i="1"/>
  <c r="D19" i="1"/>
  <c r="C19" i="1"/>
  <c r="D35" i="3"/>
  <c r="D36" i="3"/>
  <c r="D37" i="3"/>
  <c r="D38" i="3"/>
  <c r="D39" i="3"/>
  <c r="D40" i="3"/>
  <c r="D41" i="3"/>
  <c r="D42" i="3"/>
  <c r="D43" i="3"/>
  <c r="D44" i="3"/>
  <c r="D34" i="3"/>
  <c r="E34" i="3"/>
  <c r="F25" i="9"/>
  <c r="C10" i="2"/>
  <c r="C39" i="20"/>
  <c r="K9" i="23"/>
  <c r="I9" i="23"/>
  <c r="M31" i="23"/>
  <c r="M27" i="23" s="1"/>
  <c r="U31" i="23"/>
  <c r="AH42" i="23"/>
  <c r="M13" i="23"/>
  <c r="D14" i="23"/>
  <c r="L15" i="23"/>
  <c r="AH15" i="23" s="1"/>
  <c r="I32" i="6"/>
  <c r="D9" i="4"/>
  <c r="D35" i="4"/>
  <c r="E35" i="4"/>
  <c r="U35" i="4"/>
  <c r="P35" i="4"/>
  <c r="AJ45" i="23"/>
  <c r="AH45" i="23"/>
  <c r="AJ44" i="23"/>
  <c r="AH44" i="23"/>
  <c r="AJ43" i="23"/>
  <c r="AH43" i="23"/>
  <c r="AJ41" i="23"/>
  <c r="AH41" i="23"/>
  <c r="AJ40" i="23"/>
  <c r="AC34" i="23"/>
  <c r="AB34" i="23"/>
  <c r="T34" i="23"/>
  <c r="L34" i="23"/>
  <c r="I34" i="23"/>
  <c r="H34" i="23"/>
  <c r="G34" i="23"/>
  <c r="F34" i="23"/>
  <c r="E34" i="23"/>
  <c r="C34" i="23"/>
  <c r="B34" i="23"/>
  <c r="AC33" i="23"/>
  <c r="E33" i="23" s="1"/>
  <c r="T33" i="23"/>
  <c r="L33" i="23"/>
  <c r="I33" i="23"/>
  <c r="H33" i="23"/>
  <c r="G33" i="23"/>
  <c r="F33" i="23"/>
  <c r="C33" i="23"/>
  <c r="B33" i="23"/>
  <c r="AC32" i="23"/>
  <c r="AB32" i="23"/>
  <c r="T32" i="23"/>
  <c r="L32" i="23"/>
  <c r="I32" i="23"/>
  <c r="H32" i="23"/>
  <c r="G32" i="23"/>
  <c r="F32" i="23"/>
  <c r="E32" i="23"/>
  <c r="C32" i="23"/>
  <c r="B32" i="23"/>
  <c r="AC31" i="23"/>
  <c r="AB31" i="23"/>
  <c r="T31" i="23"/>
  <c r="L31" i="23"/>
  <c r="I31" i="23"/>
  <c r="H31" i="23"/>
  <c r="G31" i="23"/>
  <c r="F31" i="23"/>
  <c r="C31" i="23"/>
  <c r="B31" i="23"/>
  <c r="E30" i="23"/>
  <c r="C30" i="23"/>
  <c r="B30" i="23"/>
  <c r="AC29" i="23"/>
  <c r="AB29" i="23"/>
  <c r="U29" i="23"/>
  <c r="T29" i="23"/>
  <c r="L29" i="23"/>
  <c r="I29" i="23"/>
  <c r="H29" i="23"/>
  <c r="G29" i="23"/>
  <c r="F29" i="23"/>
  <c r="C29" i="23"/>
  <c r="B29" i="23"/>
  <c r="AO27" i="23"/>
  <c r="AM27" i="23"/>
  <c r="AI27" i="23"/>
  <c r="AH27" i="23"/>
  <c r="AG27" i="23"/>
  <c r="AF27" i="23"/>
  <c r="AD27" i="23"/>
  <c r="AA27" i="23"/>
  <c r="Z27" i="23"/>
  <c r="Y27" i="23"/>
  <c r="X27" i="23"/>
  <c r="W27" i="23"/>
  <c r="V27" i="23"/>
  <c r="S27" i="23"/>
  <c r="R27" i="23"/>
  <c r="Q27" i="23"/>
  <c r="P27" i="23"/>
  <c r="O27" i="23"/>
  <c r="N27" i="23"/>
  <c r="K27" i="23"/>
  <c r="J27" i="23"/>
  <c r="AC16" i="23"/>
  <c r="AA16" i="23"/>
  <c r="U16" i="23"/>
  <c r="S16" i="23"/>
  <c r="L16" i="23"/>
  <c r="AH16" i="23" s="1"/>
  <c r="E16" i="23"/>
  <c r="D16" i="23"/>
  <c r="AC15" i="23"/>
  <c r="AA15" i="23"/>
  <c r="U15" i="23"/>
  <c r="S15" i="23"/>
  <c r="E15" i="23"/>
  <c r="D15" i="23"/>
  <c r="AC14" i="23"/>
  <c r="AA14" i="23"/>
  <c r="U14" i="23"/>
  <c r="S14" i="23"/>
  <c r="L14" i="23"/>
  <c r="AH14" i="23" s="1"/>
  <c r="E14" i="23"/>
  <c r="AJ13" i="23"/>
  <c r="AC13" i="23"/>
  <c r="AA13" i="23"/>
  <c r="U13" i="23"/>
  <c r="AN13" i="23" s="1"/>
  <c r="S13" i="23"/>
  <c r="L13" i="23"/>
  <c r="E13" i="23"/>
  <c r="D13" i="23"/>
  <c r="AC11" i="23"/>
  <c r="AA11" i="23"/>
  <c r="U11" i="23"/>
  <c r="S11" i="23"/>
  <c r="L11" i="23"/>
  <c r="AG9" i="23"/>
  <c r="AF9" i="23"/>
  <c r="AE9" i="23"/>
  <c r="AD9" i="23"/>
  <c r="Y9" i="23"/>
  <c r="X9" i="23"/>
  <c r="W9" i="23"/>
  <c r="V9" i="23"/>
  <c r="Q9" i="23"/>
  <c r="P9" i="23"/>
  <c r="O9" i="23"/>
  <c r="N9" i="23"/>
  <c r="M9" i="23"/>
  <c r="J9" i="23"/>
  <c r="H9" i="23"/>
  <c r="G9" i="23"/>
  <c r="F9" i="23"/>
  <c r="O28" i="20" l="1"/>
  <c r="N28" i="20"/>
  <c r="AL11" i="23"/>
  <c r="N25" i="20"/>
  <c r="N26" i="20"/>
  <c r="N27" i="20"/>
  <c r="E29" i="23"/>
  <c r="AJ9" i="23"/>
  <c r="AH11" i="23"/>
  <c r="D30" i="23"/>
  <c r="AC27" i="23"/>
  <c r="E9" i="23"/>
  <c r="E31" i="23"/>
  <c r="U27" i="23"/>
  <c r="D31" i="23"/>
  <c r="D32" i="23"/>
  <c r="D33" i="23"/>
  <c r="D29" i="23"/>
  <c r="AC9" i="23"/>
  <c r="AL15" i="23"/>
  <c r="Z8" i="4"/>
  <c r="D32" i="3"/>
  <c r="C34" i="3"/>
  <c r="C30" i="3"/>
  <c r="AF7" i="3"/>
  <c r="AF5" i="3"/>
  <c r="G27" i="23"/>
  <c r="Z9" i="23"/>
  <c r="AL13" i="23"/>
  <c r="D9" i="23"/>
  <c r="C27" i="23"/>
  <c r="T27" i="23"/>
  <c r="F27" i="23"/>
  <c r="B27" i="23"/>
  <c r="U9" i="23"/>
  <c r="AN9" i="23" s="1"/>
  <c r="I27" i="23"/>
  <c r="AB27" i="23"/>
  <c r="H27" i="23"/>
  <c r="L27" i="23"/>
  <c r="D34" i="23"/>
  <c r="S9" i="23"/>
  <c r="L9" i="23"/>
  <c r="AL16" i="23"/>
  <c r="AH13" i="23"/>
  <c r="AL14" i="23"/>
  <c r="E27" i="23" l="1"/>
  <c r="D27" i="23"/>
  <c r="AH9" i="23"/>
  <c r="AL9" i="23"/>
  <c r="E23" i="6" l="1"/>
  <c r="D23" i="6"/>
  <c r="V35" i="6"/>
  <c r="O35" i="6"/>
  <c r="K35" i="6"/>
  <c r="G35" i="6"/>
  <c r="C35" i="6"/>
  <c r="B22" i="6" l="1"/>
  <c r="E22" i="6"/>
  <c r="D22" i="6"/>
  <c r="B21" i="6"/>
  <c r="E21" i="6"/>
  <c r="V33" i="6"/>
  <c r="O33" i="6"/>
  <c r="C33" i="6"/>
  <c r="K33" i="6"/>
  <c r="G33" i="6"/>
  <c r="O22" i="6"/>
  <c r="O23" i="6"/>
  <c r="T22" i="6"/>
  <c r="T23" i="6"/>
  <c r="X22" i="6"/>
  <c r="X23" i="6"/>
  <c r="G22" i="6"/>
  <c r="K22" i="6"/>
  <c r="G23" i="6"/>
  <c r="K23" i="6"/>
  <c r="X21" i="6"/>
  <c r="T21" i="6"/>
  <c r="O21" i="6"/>
  <c r="K21" i="6"/>
  <c r="G21" i="6"/>
  <c r="H39" i="10"/>
  <c r="J39" i="10"/>
  <c r="M11" i="10"/>
  <c r="J14" i="10"/>
  <c r="E33" i="4"/>
  <c r="D30" i="4"/>
  <c r="E35" i="3"/>
  <c r="E36" i="3"/>
  <c r="E37" i="3"/>
  <c r="E38" i="3"/>
  <c r="E39" i="3"/>
  <c r="E40" i="3"/>
  <c r="E41" i="3"/>
  <c r="E42" i="3"/>
  <c r="E43" i="3"/>
  <c r="E44" i="3"/>
  <c r="B41" i="1"/>
  <c r="B42" i="1"/>
  <c r="B43" i="1"/>
  <c r="B44" i="1"/>
  <c r="B39" i="1"/>
  <c r="E39" i="1" s="1"/>
  <c r="J39" i="12"/>
  <c r="J40" i="12"/>
  <c r="J41" i="12"/>
  <c r="J42" i="12"/>
  <c r="J43" i="12"/>
  <c r="I39" i="12"/>
  <c r="I40" i="12"/>
  <c r="I41" i="12"/>
  <c r="I42" i="12"/>
  <c r="I43" i="12"/>
  <c r="J38" i="12"/>
  <c r="I38" i="12"/>
  <c r="C23" i="6" l="1"/>
  <c r="C21" i="6"/>
  <c r="F42" i="4" l="1"/>
  <c r="O42" i="4"/>
  <c r="T42" i="4"/>
  <c r="F43" i="4"/>
  <c r="O43" i="4"/>
  <c r="T43" i="4"/>
  <c r="F44" i="4"/>
  <c r="O44" i="4"/>
  <c r="T44" i="4"/>
  <c r="F45" i="4"/>
  <c r="O45" i="4"/>
  <c r="T45" i="4"/>
  <c r="F46" i="4"/>
  <c r="O46" i="4"/>
  <c r="T46" i="4"/>
  <c r="F47" i="4"/>
  <c r="O47" i="4"/>
  <c r="T47" i="4"/>
  <c r="H15" i="2"/>
  <c r="C35" i="3" l="1"/>
  <c r="H13" i="3"/>
  <c r="AD13" i="3" s="1"/>
  <c r="H31" i="4"/>
  <c r="H32" i="4"/>
  <c r="H33" i="4"/>
  <c r="H34" i="4"/>
  <c r="H35" i="4"/>
  <c r="M47" i="12"/>
  <c r="L48" i="12"/>
  <c r="M48" i="12"/>
  <c r="M43" i="12"/>
  <c r="M41" i="12"/>
  <c r="M39" i="12"/>
  <c r="E20" i="6"/>
  <c r="K39" i="10"/>
  <c r="L39" i="10"/>
  <c r="M39" i="10"/>
  <c r="I39" i="10"/>
  <c r="H9" i="6"/>
  <c r="B46" i="1" s="1"/>
  <c r="C9" i="6"/>
  <c r="C40" i="20"/>
  <c r="X47" i="4"/>
  <c r="M17" i="10"/>
  <c r="L17" i="10"/>
  <c r="I17" i="10"/>
  <c r="J17" i="10"/>
  <c r="K17" i="10"/>
  <c r="H17" i="10"/>
  <c r="H14" i="10"/>
  <c r="V34" i="6"/>
  <c r="V32" i="6" s="1"/>
  <c r="O34" i="6"/>
  <c r="O32" i="6" s="1"/>
  <c r="K34" i="6"/>
  <c r="K32" i="6" s="1"/>
  <c r="G34" i="6"/>
  <c r="C34" i="6"/>
  <c r="X20" i="6"/>
  <c r="L11" i="6"/>
  <c r="E26" i="2"/>
  <c r="K26" i="2" s="1"/>
  <c r="K9" i="12"/>
  <c r="K17" i="12"/>
  <c r="E43" i="1"/>
  <c r="C11" i="4"/>
  <c r="L46" i="12"/>
  <c r="N42" i="6"/>
  <c r="N41" i="6"/>
  <c r="N43" i="6"/>
  <c r="J43" i="6"/>
  <c r="J42" i="6"/>
  <c r="K47" i="12" s="1"/>
  <c r="J41" i="6"/>
  <c r="K46" i="12" s="1"/>
  <c r="J48" i="12"/>
  <c r="J47" i="12"/>
  <c r="J46" i="12"/>
  <c r="I46" i="12"/>
  <c r="F20" i="6"/>
  <c r="H20" i="6"/>
  <c r="I20" i="6"/>
  <c r="G20" i="6"/>
  <c r="L42" i="12"/>
  <c r="M38" i="12"/>
  <c r="L38" i="12"/>
  <c r="X46" i="4"/>
  <c r="X45" i="4"/>
  <c r="X44" i="4"/>
  <c r="X43" i="4"/>
  <c r="X42" i="4"/>
  <c r="U34" i="4"/>
  <c r="P34" i="4"/>
  <c r="U33" i="4"/>
  <c r="P33" i="4"/>
  <c r="U32" i="4"/>
  <c r="P32" i="4"/>
  <c r="U31" i="4"/>
  <c r="P31" i="4"/>
  <c r="U30" i="4"/>
  <c r="P30" i="4"/>
  <c r="Z28" i="4"/>
  <c r="X28" i="4"/>
  <c r="W28" i="4"/>
  <c r="V28" i="4"/>
  <c r="T28" i="4"/>
  <c r="S28" i="4"/>
  <c r="R28" i="4"/>
  <c r="O28" i="4"/>
  <c r="U16" i="4"/>
  <c r="B39" i="3"/>
  <c r="AG32" i="3"/>
  <c r="AF32" i="3"/>
  <c r="AE32" i="3"/>
  <c r="AD32" i="3"/>
  <c r="AC32" i="3"/>
  <c r="AB32" i="3"/>
  <c r="AA32" i="3"/>
  <c r="Y32" i="3"/>
  <c r="X32" i="3"/>
  <c r="W32" i="3"/>
  <c r="U32" i="3"/>
  <c r="T32" i="3"/>
  <c r="S32" i="3"/>
  <c r="H18" i="3"/>
  <c r="AD18" i="3" s="1"/>
  <c r="B34" i="3"/>
  <c r="B35" i="3"/>
  <c r="B36" i="3"/>
  <c r="B37" i="3"/>
  <c r="B38" i="3"/>
  <c r="B40" i="3"/>
  <c r="B41" i="3"/>
  <c r="B42" i="3"/>
  <c r="B43" i="3"/>
  <c r="B44" i="3"/>
  <c r="E25" i="2"/>
  <c r="K25" i="2" s="1"/>
  <c r="H25" i="2"/>
  <c r="F28" i="4"/>
  <c r="E31" i="4"/>
  <c r="E30" i="4"/>
  <c r="U43" i="6"/>
  <c r="U42" i="6"/>
  <c r="U41" i="6"/>
  <c r="Z32" i="6"/>
  <c r="X32" i="6"/>
  <c r="U32" i="6"/>
  <c r="S32" i="6"/>
  <c r="Q32" i="6"/>
  <c r="N32" i="6"/>
  <c r="M32" i="6"/>
  <c r="L32" i="6"/>
  <c r="AA20" i="6"/>
  <c r="Y20" i="6"/>
  <c r="W20" i="6"/>
  <c r="V20" i="6"/>
  <c r="U20" i="6"/>
  <c r="T20" i="6"/>
  <c r="R20" i="6"/>
  <c r="Q20" i="6"/>
  <c r="P20" i="6"/>
  <c r="O20" i="6"/>
  <c r="N20" i="6"/>
  <c r="M20" i="6"/>
  <c r="L20" i="6"/>
  <c r="P11" i="6"/>
  <c r="P10" i="6"/>
  <c r="L10" i="6"/>
  <c r="P9" i="6"/>
  <c r="L9" i="6"/>
  <c r="T8" i="6"/>
  <c r="R8" i="6"/>
  <c r="O8" i="6"/>
  <c r="N8" i="6"/>
  <c r="B30" i="4"/>
  <c r="O32" i="3"/>
  <c r="K48" i="12"/>
  <c r="I48" i="12"/>
  <c r="I47" i="12"/>
  <c r="J10" i="2"/>
  <c r="I10" i="2"/>
  <c r="G10" i="2"/>
  <c r="F10" i="2"/>
  <c r="E12" i="2"/>
  <c r="E13" i="2"/>
  <c r="K13" i="2" s="1"/>
  <c r="E14" i="2"/>
  <c r="K14" i="2" s="1"/>
  <c r="E15" i="2"/>
  <c r="K15" i="2" s="1"/>
  <c r="E16" i="2"/>
  <c r="K16" i="2" s="1"/>
  <c r="E17" i="2"/>
  <c r="K17" i="2" s="1"/>
  <c r="E18" i="2"/>
  <c r="K18" i="2" s="1"/>
  <c r="E19" i="2"/>
  <c r="K19" i="2" s="1"/>
  <c r="E20" i="2"/>
  <c r="K20" i="2" s="1"/>
  <c r="E21" i="2"/>
  <c r="K21" i="2" s="1"/>
  <c r="E22" i="2"/>
  <c r="K22" i="2" s="1"/>
  <c r="G11" i="10"/>
  <c r="F11" i="10"/>
  <c r="B35" i="9"/>
  <c r="I86" i="12" s="1"/>
  <c r="B36" i="9"/>
  <c r="I87" i="12" s="1"/>
  <c r="B33" i="9"/>
  <c r="B32" i="9"/>
  <c r="B31" i="9"/>
  <c r="B28" i="9"/>
  <c r="B27" i="9"/>
  <c r="B26" i="9"/>
  <c r="D30" i="9"/>
  <c r="D23" i="9" s="1"/>
  <c r="F30" i="9"/>
  <c r="F23" i="9" s="1"/>
  <c r="I81" i="12" s="1"/>
  <c r="H16" i="4"/>
  <c r="H15" i="4"/>
  <c r="H14" i="4"/>
  <c r="Z14" i="4" s="1"/>
  <c r="H13" i="4"/>
  <c r="X13" i="4" s="1"/>
  <c r="H12" i="4"/>
  <c r="H11" i="4"/>
  <c r="F9" i="4"/>
  <c r="H10" i="6"/>
  <c r="U10" i="6" s="1"/>
  <c r="H11" i="6"/>
  <c r="U11" i="6" s="1"/>
  <c r="D17" i="20"/>
  <c r="L47" i="12"/>
  <c r="M46" i="12"/>
  <c r="L43" i="12"/>
  <c r="L41" i="12"/>
  <c r="L40" i="12"/>
  <c r="L39" i="12"/>
  <c r="M26" i="12"/>
  <c r="L26" i="12"/>
  <c r="K26" i="12"/>
  <c r="M25" i="12"/>
  <c r="L25" i="12"/>
  <c r="K25" i="12"/>
  <c r="M24" i="12"/>
  <c r="L24" i="12"/>
  <c r="K24" i="12"/>
  <c r="M23" i="12"/>
  <c r="L23" i="12"/>
  <c r="K23" i="12"/>
  <c r="M22" i="12"/>
  <c r="L22" i="12"/>
  <c r="K22" i="12"/>
  <c r="M21" i="12"/>
  <c r="L21" i="12"/>
  <c r="K21" i="12"/>
  <c r="F9" i="3"/>
  <c r="H11" i="3"/>
  <c r="AF11" i="3" s="1"/>
  <c r="H12" i="3"/>
  <c r="AD12" i="3" s="1"/>
  <c r="H14" i="3"/>
  <c r="AD14" i="3" s="1"/>
  <c r="H15" i="3"/>
  <c r="AD15" i="3" s="1"/>
  <c r="H16" i="3"/>
  <c r="H17" i="3"/>
  <c r="AD17" i="3" s="1"/>
  <c r="H19" i="3"/>
  <c r="H20" i="3"/>
  <c r="AD20" i="3" s="1"/>
  <c r="H21" i="3"/>
  <c r="G9" i="3"/>
  <c r="J7" i="12"/>
  <c r="J8" i="12"/>
  <c r="J9" i="12"/>
  <c r="J10" i="12"/>
  <c r="J11" i="12"/>
  <c r="J12" i="12"/>
  <c r="J13" i="12"/>
  <c r="J14" i="12"/>
  <c r="J15" i="12"/>
  <c r="J16" i="12"/>
  <c r="J17" i="12"/>
  <c r="I17" i="12"/>
  <c r="I16" i="12"/>
  <c r="I15" i="12"/>
  <c r="I14" i="12"/>
  <c r="I13" i="12"/>
  <c r="I12" i="12"/>
  <c r="I11" i="12"/>
  <c r="I10" i="12"/>
  <c r="I9" i="12"/>
  <c r="I8" i="12"/>
  <c r="I7" i="12"/>
  <c r="H11" i="10"/>
  <c r="J17" i="20"/>
  <c r="M17" i="20"/>
  <c r="D18" i="20"/>
  <c r="J18" i="20"/>
  <c r="M18" i="20"/>
  <c r="D33" i="4"/>
  <c r="C33" i="4" s="1"/>
  <c r="D32" i="4"/>
  <c r="D31" i="4"/>
  <c r="B31" i="4"/>
  <c r="B32" i="4"/>
  <c r="E32" i="4"/>
  <c r="B33" i="4"/>
  <c r="B34" i="4"/>
  <c r="B35" i="4"/>
  <c r="C35" i="4"/>
  <c r="E32" i="3"/>
  <c r="C36" i="3"/>
  <c r="D9" i="3"/>
  <c r="E9" i="3"/>
  <c r="H22" i="2"/>
  <c r="H21" i="2"/>
  <c r="H20" i="2"/>
  <c r="H19" i="2"/>
  <c r="H18" i="2"/>
  <c r="H17" i="2"/>
  <c r="H16" i="2"/>
  <c r="H14" i="2"/>
  <c r="H13" i="2"/>
  <c r="H12" i="2"/>
  <c r="K7" i="12"/>
  <c r="H49" i="2"/>
  <c r="B20" i="1" s="1"/>
  <c r="I102" i="12" s="1"/>
  <c r="K8" i="12"/>
  <c r="H50" i="2"/>
  <c r="L8" i="12" s="1"/>
  <c r="H51" i="2"/>
  <c r="K10" i="12"/>
  <c r="H52" i="2"/>
  <c r="B23" i="1" s="1"/>
  <c r="F23" i="1" s="1"/>
  <c r="J105" i="12" s="1"/>
  <c r="K11" i="12"/>
  <c r="H53" i="2"/>
  <c r="L11" i="12" s="1"/>
  <c r="K12" i="12"/>
  <c r="H54" i="2"/>
  <c r="L12" i="12" s="1"/>
  <c r="K13" i="12"/>
  <c r="H55" i="2"/>
  <c r="B26" i="1" s="1"/>
  <c r="F26" i="1" s="1"/>
  <c r="J108" i="12" s="1"/>
  <c r="K14" i="12"/>
  <c r="H56" i="2"/>
  <c r="B27" i="1" s="1"/>
  <c r="F27" i="1" s="1"/>
  <c r="J109" i="12" s="1"/>
  <c r="K15" i="12"/>
  <c r="H57" i="2"/>
  <c r="B28" i="1" s="1"/>
  <c r="E28" i="1" s="1"/>
  <c r="I110" i="12" s="1"/>
  <c r="K16" i="12"/>
  <c r="H58" i="2"/>
  <c r="B29" i="1" s="1"/>
  <c r="H59" i="2"/>
  <c r="B30" i="1" s="1"/>
  <c r="F30" i="1" s="1"/>
  <c r="J112" i="12" s="1"/>
  <c r="I21" i="12"/>
  <c r="J21" i="12"/>
  <c r="I22" i="12"/>
  <c r="J22" i="12"/>
  <c r="I23" i="12"/>
  <c r="J23" i="12"/>
  <c r="I24" i="12"/>
  <c r="J24" i="12"/>
  <c r="I25" i="12"/>
  <c r="J25" i="12"/>
  <c r="I26" i="12"/>
  <c r="J26" i="12"/>
  <c r="E8" i="10"/>
  <c r="F8" i="10"/>
  <c r="G8" i="10"/>
  <c r="H8" i="10"/>
  <c r="I8" i="10"/>
  <c r="J8" i="10"/>
  <c r="K8" i="10"/>
  <c r="L8" i="10"/>
  <c r="M8" i="10"/>
  <c r="E11" i="10"/>
  <c r="I11" i="10"/>
  <c r="J11" i="10"/>
  <c r="K11" i="10"/>
  <c r="L11" i="10"/>
  <c r="E14" i="10"/>
  <c r="F14" i="10"/>
  <c r="G14" i="10"/>
  <c r="I14" i="10"/>
  <c r="K14" i="10"/>
  <c r="L14" i="10"/>
  <c r="M14" i="10"/>
  <c r="F17" i="10"/>
  <c r="G17" i="10"/>
  <c r="E20" i="10"/>
  <c r="F20" i="10"/>
  <c r="G20" i="10"/>
  <c r="H20" i="10"/>
  <c r="I20" i="10"/>
  <c r="J20" i="10"/>
  <c r="K20" i="10"/>
  <c r="L20" i="10"/>
  <c r="M20" i="10"/>
  <c r="E30" i="10"/>
  <c r="F30" i="10"/>
  <c r="G30" i="10"/>
  <c r="H30" i="10"/>
  <c r="I30" i="10"/>
  <c r="J30" i="10"/>
  <c r="K30" i="10"/>
  <c r="L30" i="10"/>
  <c r="M30" i="10"/>
  <c r="E33" i="10"/>
  <c r="F33" i="10"/>
  <c r="G33" i="10"/>
  <c r="H33" i="10"/>
  <c r="I33" i="10"/>
  <c r="J33" i="10"/>
  <c r="K33" i="10"/>
  <c r="L33" i="10"/>
  <c r="M33" i="10"/>
  <c r="E36" i="10"/>
  <c r="F36" i="10"/>
  <c r="G36" i="10"/>
  <c r="H36" i="10"/>
  <c r="I36" i="10"/>
  <c r="J36" i="10"/>
  <c r="K36" i="10"/>
  <c r="L36" i="10"/>
  <c r="M36" i="10"/>
  <c r="E39" i="10"/>
  <c r="F39" i="10"/>
  <c r="G39" i="10"/>
  <c r="E42" i="10"/>
  <c r="F42" i="10"/>
  <c r="G42" i="10"/>
  <c r="H42" i="10"/>
  <c r="I42" i="10"/>
  <c r="J42" i="10"/>
  <c r="K42" i="10"/>
  <c r="L42" i="10"/>
  <c r="M42" i="10"/>
  <c r="B8" i="6"/>
  <c r="C11" i="6"/>
  <c r="F8" i="6"/>
  <c r="J8" i="6"/>
  <c r="K8" i="6"/>
  <c r="D20" i="6"/>
  <c r="J20" i="6"/>
  <c r="K20" i="6"/>
  <c r="B32" i="6"/>
  <c r="D32" i="6"/>
  <c r="E32" i="6"/>
  <c r="F32" i="6"/>
  <c r="H32" i="6"/>
  <c r="J32" i="6"/>
  <c r="M40" i="12"/>
  <c r="M42" i="12"/>
  <c r="C12" i="4"/>
  <c r="C13" i="4"/>
  <c r="C14" i="4"/>
  <c r="C15" i="4"/>
  <c r="C16" i="4"/>
  <c r="E9" i="4"/>
  <c r="G9" i="4"/>
  <c r="I9" i="4"/>
  <c r="J9" i="4"/>
  <c r="M9" i="4"/>
  <c r="J28" i="4"/>
  <c r="M28" i="4"/>
  <c r="J9" i="3"/>
  <c r="N9" i="3"/>
  <c r="C11" i="3"/>
  <c r="C12" i="3"/>
  <c r="C13" i="3"/>
  <c r="C14" i="3"/>
  <c r="C15" i="3"/>
  <c r="C16" i="3"/>
  <c r="C17" i="3"/>
  <c r="C18" i="3"/>
  <c r="C19" i="3"/>
  <c r="C20" i="3"/>
  <c r="C21" i="3"/>
  <c r="F32" i="3"/>
  <c r="H32" i="3"/>
  <c r="I32" i="3"/>
  <c r="J32" i="3"/>
  <c r="K32" i="3"/>
  <c r="N32" i="3"/>
  <c r="C31" i="1"/>
  <c r="D31" i="1"/>
  <c r="C38" i="1"/>
  <c r="D38" i="1"/>
  <c r="C45" i="1"/>
  <c r="D45" i="1"/>
  <c r="O29" i="20"/>
  <c r="C42" i="3"/>
  <c r="C39" i="3"/>
  <c r="C38" i="3"/>
  <c r="C37" i="3"/>
  <c r="C43" i="3"/>
  <c r="C41" i="3"/>
  <c r="C44" i="3"/>
  <c r="AF17" i="3"/>
  <c r="E41" i="1"/>
  <c r="E44" i="1"/>
  <c r="E42" i="1"/>
  <c r="F42" i="1"/>
  <c r="F44" i="1"/>
  <c r="AF15" i="3" l="1"/>
  <c r="L17" i="12"/>
  <c r="B23" i="9"/>
  <c r="U9" i="6"/>
  <c r="H28" i="4"/>
  <c r="L15" i="12"/>
  <c r="B21" i="1"/>
  <c r="F21" i="1" s="1"/>
  <c r="J103" i="12" s="1"/>
  <c r="B25" i="9"/>
  <c r="C32" i="6"/>
  <c r="C22" i="6"/>
  <c r="C20" i="6" s="1"/>
  <c r="C8" i="6"/>
  <c r="Z16" i="4"/>
  <c r="L7" i="12"/>
  <c r="K12" i="2"/>
  <c r="E10" i="2"/>
  <c r="K10" i="2" s="1"/>
  <c r="X14" i="4"/>
  <c r="B30" i="9"/>
  <c r="I85" i="12" s="1"/>
  <c r="U28" i="4"/>
  <c r="Z13" i="4"/>
  <c r="C9" i="4"/>
  <c r="L10" i="12"/>
  <c r="L16" i="12"/>
  <c r="L14" i="12"/>
  <c r="B24" i="1"/>
  <c r="L9" i="12"/>
  <c r="B37" i="1"/>
  <c r="F37" i="1" s="1"/>
  <c r="X16" i="4"/>
  <c r="P8" i="6"/>
  <c r="B40" i="1"/>
  <c r="F40" i="1" s="1"/>
  <c r="G32" i="6"/>
  <c r="B47" i="1"/>
  <c r="L8" i="6"/>
  <c r="E46" i="1"/>
  <c r="F46" i="1"/>
  <c r="U9" i="4"/>
  <c r="Z15" i="4"/>
  <c r="P9" i="4"/>
  <c r="Z12" i="4"/>
  <c r="O9" i="4"/>
  <c r="B35" i="1"/>
  <c r="E35" i="1" s="1"/>
  <c r="B34" i="1"/>
  <c r="X15" i="4"/>
  <c r="B36" i="1"/>
  <c r="E36" i="1" s="1"/>
  <c r="C30" i="4"/>
  <c r="P28" i="4"/>
  <c r="C40" i="3"/>
  <c r="C32" i="3" s="1"/>
  <c r="AA9" i="3"/>
  <c r="AF21" i="3"/>
  <c r="AF16" i="3"/>
  <c r="AF20" i="3"/>
  <c r="I88" i="12"/>
  <c r="H81" i="12"/>
  <c r="B20" i="6"/>
  <c r="X10" i="6"/>
  <c r="X9" i="6"/>
  <c r="H8" i="6"/>
  <c r="B48" i="1"/>
  <c r="F48" i="1" s="1"/>
  <c r="X11" i="6"/>
  <c r="B28" i="4"/>
  <c r="C32" i="4"/>
  <c r="E28" i="4"/>
  <c r="C31" i="4"/>
  <c r="D28" i="4"/>
  <c r="B32" i="1"/>
  <c r="X11" i="4"/>
  <c r="Z11" i="4"/>
  <c r="B33" i="1"/>
  <c r="X12" i="4"/>
  <c r="B32" i="3"/>
  <c r="AF19" i="3"/>
  <c r="T9" i="3"/>
  <c r="AF14" i="3"/>
  <c r="AD21" i="3"/>
  <c r="AD19" i="3"/>
  <c r="AD16" i="3"/>
  <c r="AF13" i="3"/>
  <c r="AF18" i="3"/>
  <c r="S9" i="3"/>
  <c r="AF12" i="3"/>
  <c r="C9" i="3"/>
  <c r="H9" i="3"/>
  <c r="AD11" i="3"/>
  <c r="E29" i="1"/>
  <c r="I111" i="12" s="1"/>
  <c r="F29" i="1"/>
  <c r="J111" i="12" s="1"/>
  <c r="F20" i="1"/>
  <c r="J102" i="12" s="1"/>
  <c r="L13" i="12"/>
  <c r="B22" i="1"/>
  <c r="F22" i="1" s="1"/>
  <c r="J104" i="12" s="1"/>
  <c r="B25" i="1"/>
  <c r="F25" i="1" s="1"/>
  <c r="J107" i="12" s="1"/>
  <c r="E30" i="1"/>
  <c r="I112" i="12" s="1"/>
  <c r="E27" i="1"/>
  <c r="I109" i="12" s="1"/>
  <c r="E23" i="1"/>
  <c r="I105" i="12" s="1"/>
  <c r="H10" i="2"/>
  <c r="E26" i="1"/>
  <c r="I108" i="12" s="1"/>
  <c r="F41" i="1"/>
  <c r="F43" i="1"/>
  <c r="F28" i="1"/>
  <c r="J110" i="12" s="1"/>
  <c r="F39" i="1"/>
  <c r="K81" i="12" l="1"/>
  <c r="C28" i="4"/>
  <c r="E21" i="1"/>
  <c r="I103" i="12" s="1"/>
  <c r="E40" i="1"/>
  <c r="F35" i="1"/>
  <c r="E24" i="1"/>
  <c r="I106" i="12" s="1"/>
  <c r="F24" i="1"/>
  <c r="J106" i="12" s="1"/>
  <c r="E22" i="1"/>
  <c r="I104" i="12" s="1"/>
  <c r="E37" i="1"/>
  <c r="B38" i="1"/>
  <c r="E38" i="1" s="1"/>
  <c r="B45" i="1"/>
  <c r="E45" i="1" s="1"/>
  <c r="X8" i="6"/>
  <c r="Z9" i="4"/>
  <c r="E34" i="1"/>
  <c r="F34" i="1"/>
  <c r="X9" i="4"/>
  <c r="F36" i="1"/>
  <c r="J86" i="12"/>
  <c r="J87" i="12"/>
  <c r="J85" i="12"/>
  <c r="U8" i="6"/>
  <c r="E48" i="1"/>
  <c r="F32" i="1"/>
  <c r="B31" i="1"/>
  <c r="E32" i="1"/>
  <c r="F33" i="1"/>
  <c r="E33" i="1"/>
  <c r="AF9" i="3"/>
  <c r="AD9" i="3"/>
  <c r="E25" i="1"/>
  <c r="I107" i="12" s="1"/>
  <c r="B19" i="1"/>
  <c r="E19" i="1" l="1"/>
  <c r="F19" i="1"/>
  <c r="F45" i="1"/>
  <c r="F38" i="1"/>
  <c r="F31" i="1"/>
  <c r="E31" i="1"/>
</calcChain>
</file>

<file path=xl/sharedStrings.xml><?xml version="1.0" encoding="utf-8"?>
<sst xmlns="http://schemas.openxmlformats.org/spreadsheetml/2006/main" count="1569" uniqueCount="441">
  <si>
    <t>ⅩⅡ　教　　育</t>
  </si>
  <si>
    <t>年　　度</t>
  </si>
  <si>
    <t>総　　数</t>
  </si>
  <si>
    <t>小　学　校</t>
  </si>
  <si>
    <t>中　学　校</t>
  </si>
  <si>
    <t>高等学校</t>
  </si>
  <si>
    <t>専修学校</t>
  </si>
  <si>
    <t>資料：学校基本調査</t>
  </si>
  <si>
    <t>（単位：人、㎡）</t>
  </si>
  <si>
    <t>学　校　名</t>
  </si>
  <si>
    <t>校地面積</t>
  </si>
  <si>
    <t>校舎延面積</t>
  </si>
  <si>
    <t>児  童 ・ 生  徒</t>
  </si>
  <si>
    <t>運　動　場　面　積</t>
  </si>
  <si>
    <t>一　人　当　り</t>
  </si>
  <si>
    <t>校 　 地</t>
  </si>
  <si>
    <t>校　  舎</t>
  </si>
  <si>
    <t>屋    外</t>
  </si>
  <si>
    <t>屋    内</t>
  </si>
  <si>
    <t>面 　 積</t>
  </si>
  <si>
    <t>延 面 積</t>
  </si>
  <si>
    <t>小　 学　 校</t>
  </si>
  <si>
    <t>浦　　添</t>
  </si>
  <si>
    <t>仲　　西</t>
  </si>
  <si>
    <t>神　　森</t>
  </si>
  <si>
    <t>浦　　城</t>
  </si>
  <si>
    <t>牧　　港</t>
  </si>
  <si>
    <t>当　　山</t>
  </si>
  <si>
    <t>内　　間</t>
  </si>
  <si>
    <t>港　　川</t>
  </si>
  <si>
    <t>宮　　城</t>
  </si>
  <si>
    <t>沢　　岻</t>
  </si>
  <si>
    <t>前　　田</t>
  </si>
  <si>
    <t>中　 学　 校</t>
  </si>
  <si>
    <t>浦　　西</t>
  </si>
  <si>
    <t>昭和薬科大学附属</t>
  </si>
  <si>
    <t>高 等 学 校</t>
  </si>
  <si>
    <t>浦    添</t>
  </si>
  <si>
    <t>浦添商業</t>
  </si>
  <si>
    <t>那覇工業</t>
  </si>
  <si>
    <t>陽    明</t>
  </si>
  <si>
    <t>浦添工業</t>
  </si>
  <si>
    <t>特別支援学校</t>
  </si>
  <si>
    <t>大　　平</t>
  </si>
  <si>
    <t>鏡 が 丘</t>
  </si>
  <si>
    <t>鏡が丘浦添分校</t>
  </si>
  <si>
    <t>（注）鏡が丘浦添分校の屋内運動場面積は、プレイルーム面積である。</t>
  </si>
  <si>
    <t>資料：各   　学   　校</t>
  </si>
  <si>
    <t>教育委員会総務課</t>
  </si>
  <si>
    <t>（単位：園、学級、人、㎡）</t>
  </si>
  <si>
    <t>園　　児　　数</t>
  </si>
  <si>
    <t>教　　員　　数</t>
  </si>
  <si>
    <t>学級数</t>
  </si>
  <si>
    <t>総　数</t>
  </si>
  <si>
    <t>男</t>
  </si>
  <si>
    <t>女</t>
  </si>
  <si>
    <t>浦添幼稚園</t>
  </si>
  <si>
    <t>仲西幼稚園</t>
  </si>
  <si>
    <t>神森幼稚園</t>
  </si>
  <si>
    <t>浦城幼稚園</t>
  </si>
  <si>
    <t>牧港幼稚園</t>
  </si>
  <si>
    <t>当山幼稚園</t>
  </si>
  <si>
    <t>内間幼稚園</t>
  </si>
  <si>
    <t>港川幼稚園</t>
  </si>
  <si>
    <t>宮城幼稚園</t>
  </si>
  <si>
    <t>沢岻幼稚園</t>
  </si>
  <si>
    <t>前田幼稚園</t>
  </si>
  <si>
    <t>資料：教育委員会総務課</t>
  </si>
  <si>
    <t>（単位：人）</t>
  </si>
  <si>
    <t>学      校      名</t>
  </si>
  <si>
    <t xml:space="preserve">女 </t>
  </si>
  <si>
    <t>浦　添　小　学　校</t>
  </si>
  <si>
    <t>仲　西　小　学　校</t>
  </si>
  <si>
    <t>神　森　小　学　校</t>
  </si>
  <si>
    <t>浦　城　小　学　校</t>
  </si>
  <si>
    <t>牧　港　小　学　校</t>
  </si>
  <si>
    <t>当　山　小　学　校</t>
  </si>
  <si>
    <t>内　間　小　学　校</t>
  </si>
  <si>
    <t>港　川　小　学　校</t>
  </si>
  <si>
    <t>宮　城　小　学　校</t>
  </si>
  <si>
    <t>沢　岻　小　学　校</t>
  </si>
  <si>
    <t>前　田　小　学　校</t>
  </si>
  <si>
    <t>総　　　数</t>
  </si>
  <si>
    <t>（注）特別支援学級の児童数を含む。</t>
  </si>
  <si>
    <t>（単位：学級、人）</t>
  </si>
  <si>
    <t>区  　分</t>
  </si>
  <si>
    <t>学校数</t>
  </si>
  <si>
    <t>教 　　室 　　数</t>
  </si>
  <si>
    <t>学 級 数</t>
  </si>
  <si>
    <t>児　  　   童　 　  　数</t>
  </si>
  <si>
    <t>　　教　　　　員　　　　数</t>
  </si>
  <si>
    <t>職　員　数</t>
  </si>
  <si>
    <t>総  数</t>
  </si>
  <si>
    <t>普通教室</t>
  </si>
  <si>
    <t>特別教室</t>
  </si>
  <si>
    <t>総  　数</t>
  </si>
  <si>
    <t xml:space="preserve">   総　　数</t>
  </si>
  <si>
    <t>特別支援学級</t>
  </si>
  <si>
    <t>浦添小学校</t>
  </si>
  <si>
    <t>仲西小学校</t>
  </si>
  <si>
    <t>神森小学校</t>
  </si>
  <si>
    <t>浦城小学校</t>
  </si>
  <si>
    <t>牧港小学校</t>
  </si>
  <si>
    <t>当山小学校</t>
  </si>
  <si>
    <t>内間小学校</t>
  </si>
  <si>
    <t>港川小学校</t>
  </si>
  <si>
    <t>宮城小学校</t>
  </si>
  <si>
    <t>沢岻小学校</t>
  </si>
  <si>
    <t>前田小学校</t>
  </si>
  <si>
    <t xml:space="preserve">                                           　 　　　　    　　　                 </t>
  </si>
  <si>
    <t>区　　分</t>
  </si>
  <si>
    <t>総　    　　  　数</t>
  </si>
  <si>
    <t>１　 学 　年</t>
  </si>
  <si>
    <t>２   学   年</t>
  </si>
  <si>
    <t>４ 　学   年</t>
  </si>
  <si>
    <t>５ 　学   年</t>
  </si>
  <si>
    <t xml:space="preserve">    ６ 　学   年</t>
  </si>
  <si>
    <t>（単位：校、学級、人）</t>
  </si>
  <si>
    <t>区　　　　　分</t>
  </si>
  <si>
    <t>生　　　徒　　　数</t>
  </si>
  <si>
    <t xml:space="preserve"> 教 　  員　   数</t>
  </si>
  <si>
    <t>職　　　員　　　数</t>
  </si>
  <si>
    <t>１学級当り生徒数</t>
  </si>
  <si>
    <t>教員１人当り生徒数</t>
  </si>
  <si>
    <t>浦　添　中　学　校</t>
  </si>
  <si>
    <t>仲　西　中　学　校</t>
  </si>
  <si>
    <t>神　森　中　学　校</t>
  </si>
  <si>
    <t>港　川　中　学　校</t>
  </si>
  <si>
    <t>浦　西　中　学　校</t>
  </si>
  <si>
    <t>昭和薬科大附属中学校</t>
  </si>
  <si>
    <t>-</t>
  </si>
  <si>
    <t>資料：昭和薬科大附属中学校</t>
  </si>
  <si>
    <t xml:space="preserve">     総  　　  　　 数</t>
  </si>
  <si>
    <t>１  　  学  　　年</t>
  </si>
  <si>
    <t xml:space="preserve">         ２　　学    年</t>
  </si>
  <si>
    <t xml:space="preserve"> ３    学  　年</t>
  </si>
  <si>
    <t>特 別 支 援 学 級</t>
  </si>
  <si>
    <t xml:space="preserve"> 総　数</t>
  </si>
  <si>
    <t>学     校     名</t>
  </si>
  <si>
    <t xml:space="preserve">  　総　  数</t>
  </si>
  <si>
    <t>総　  数</t>
  </si>
  <si>
    <t xml:space="preserve"> 教 　　室 　　数</t>
  </si>
  <si>
    <t>教 　  員　   数</t>
  </si>
  <si>
    <t>全日制</t>
  </si>
  <si>
    <t>定時制</t>
  </si>
  <si>
    <t>陽明高等学校</t>
  </si>
  <si>
    <t>（注）（  ）は定時制の数値である。</t>
  </si>
  <si>
    <t>資料：各高等学校</t>
  </si>
  <si>
    <t>総  　　  　　 数</t>
  </si>
  <si>
    <t>２　　学    年</t>
  </si>
  <si>
    <t>３    学  　年</t>
  </si>
  <si>
    <t>４　　学　　年</t>
  </si>
  <si>
    <t>（注）（　）は定時制の数値である。</t>
  </si>
  <si>
    <t xml:space="preserve">   　  教 　　室 　　数</t>
  </si>
  <si>
    <t>児　童　・　生　徒　数</t>
  </si>
  <si>
    <t>職    員    数</t>
  </si>
  <si>
    <t>１ 学 級 当 り</t>
  </si>
  <si>
    <t>教 員 １ 人 当 り</t>
  </si>
  <si>
    <t>総    数</t>
  </si>
  <si>
    <t xml:space="preserve"> 総    数</t>
  </si>
  <si>
    <t>児童・生徒数</t>
  </si>
  <si>
    <t>大平特別支援学校</t>
  </si>
  <si>
    <t>鏡が丘特別支援学校</t>
  </si>
  <si>
    <t>鏡が丘特別支援学校浦添分校</t>
  </si>
  <si>
    <t>資料：各特別支援学校</t>
  </si>
  <si>
    <t xml:space="preserve">     ２　  学</t>
  </si>
  <si>
    <t xml:space="preserve">     年</t>
  </si>
  <si>
    <t>３     学     年</t>
  </si>
  <si>
    <t>４     学     年</t>
  </si>
  <si>
    <t>５     学     年</t>
  </si>
  <si>
    <t>６　　　　　学　　　　　年</t>
  </si>
  <si>
    <t>中　　学　　１　　年</t>
  </si>
  <si>
    <t xml:space="preserve">   中</t>
  </si>
  <si>
    <t xml:space="preserve">   学   　　  </t>
  </si>
  <si>
    <t>２</t>
  </si>
  <si>
    <t>年</t>
  </si>
  <si>
    <t>中　　学　　３　　年</t>
  </si>
  <si>
    <t>高   等 　部 　本 　科</t>
  </si>
  <si>
    <t>総 　 数</t>
  </si>
  <si>
    <t>（単位：校、人）</t>
  </si>
  <si>
    <t>教　　　　員　  　　数</t>
  </si>
  <si>
    <t>職  員  数</t>
  </si>
  <si>
    <t>生  徒  数</t>
  </si>
  <si>
    <t>本　 務　 者</t>
  </si>
  <si>
    <t>兼　 務　 者</t>
  </si>
  <si>
    <t>総 数</t>
  </si>
  <si>
    <t>（単位：人、％）</t>
  </si>
  <si>
    <t>年　  度</t>
  </si>
  <si>
    <t>卒業者総数</t>
  </si>
  <si>
    <t>進  学  者</t>
  </si>
  <si>
    <t>就  職  者</t>
  </si>
  <si>
    <t>就職進学者</t>
  </si>
  <si>
    <t>そ  の  他</t>
  </si>
  <si>
    <t>進学率</t>
  </si>
  <si>
    <t>就職率</t>
  </si>
  <si>
    <t>うち男</t>
  </si>
  <si>
    <t>（％）</t>
  </si>
  <si>
    <t>（注）進学率＝（進学者＋就職進学者）／卒業者総数</t>
  </si>
  <si>
    <t xml:space="preserve">　　　就職率＝（就職者＋就職進学者）／卒業者総数    </t>
  </si>
  <si>
    <t>　　　数値は市立学校の数値である。</t>
  </si>
  <si>
    <t>年　度</t>
  </si>
  <si>
    <t>就　職　者</t>
  </si>
  <si>
    <t>就職率(％)</t>
  </si>
  <si>
    <t>（単位：千円）</t>
  </si>
  <si>
    <t>貸与人数の累計</t>
  </si>
  <si>
    <t>貸与額の累計</t>
  </si>
  <si>
    <t>償還額の累計</t>
  </si>
  <si>
    <t>残　  額</t>
  </si>
  <si>
    <t>（注）数値は各年累計である。</t>
  </si>
  <si>
    <t>資料：教育委員会学務課</t>
  </si>
  <si>
    <t>区　　　分</t>
  </si>
  <si>
    <t>私　　費</t>
  </si>
  <si>
    <t>総　　額</t>
  </si>
  <si>
    <t>国・県支出金</t>
  </si>
  <si>
    <t>市支出金</t>
  </si>
  <si>
    <t>学校教育費</t>
  </si>
  <si>
    <t>　(幼 稚 園)</t>
  </si>
  <si>
    <t xml:space="preserve">  (小 学 校)</t>
  </si>
  <si>
    <t>　(中 学 校)</t>
  </si>
  <si>
    <t>社会教育費</t>
  </si>
  <si>
    <t>教育行政費</t>
  </si>
  <si>
    <t>（注） 学校教育費は公立学校に係る数値である。</t>
  </si>
  <si>
    <t>　　　 平成16年度から消費的支出、資本的支出、債務償還費の財源内訳については省略した。</t>
  </si>
  <si>
    <t>（単位：㎝、㎏）</t>
  </si>
  <si>
    <t>区　　　　分</t>
  </si>
  <si>
    <t>浦　　　添　　　市</t>
  </si>
  <si>
    <t>沖　　　縄　　　県</t>
  </si>
  <si>
    <t>全　　　　  　国</t>
  </si>
  <si>
    <t>身　長</t>
  </si>
  <si>
    <t>体　重</t>
  </si>
  <si>
    <t>座　高</t>
  </si>
  <si>
    <t>（㎝）</t>
  </si>
  <si>
    <t>（㎏）</t>
  </si>
  <si>
    <t xml:space="preserve"> （㎝）</t>
  </si>
  <si>
    <t>１年</t>
  </si>
  <si>
    <t>小</t>
  </si>
  <si>
    <t>６歳</t>
  </si>
  <si>
    <t>７年の変化</t>
  </si>
  <si>
    <t>３年</t>
  </si>
  <si>
    <t>学</t>
  </si>
  <si>
    <t>８歳</t>
  </si>
  <si>
    <t>校</t>
  </si>
  <si>
    <t>５年</t>
  </si>
  <si>
    <t>10歳</t>
  </si>
  <si>
    <t>中</t>
  </si>
  <si>
    <t>12歳</t>
  </si>
  <si>
    <t>14歳</t>
  </si>
  <si>
    <t>ⅩⅡ　　教　　　　育</t>
  </si>
  <si>
    <t>浦添小</t>
  </si>
  <si>
    <t>仲西小</t>
  </si>
  <si>
    <t>神森小</t>
  </si>
  <si>
    <t>浦城小</t>
  </si>
  <si>
    <t>牧港小</t>
  </si>
  <si>
    <t>当山小</t>
  </si>
  <si>
    <t>内間小</t>
  </si>
  <si>
    <t>港川小</t>
  </si>
  <si>
    <t>宮城小</t>
  </si>
  <si>
    <t>沢岻小</t>
  </si>
  <si>
    <t>前田小</t>
  </si>
  <si>
    <t>浦添中</t>
  </si>
  <si>
    <t>仲西中</t>
  </si>
  <si>
    <t>神森中</t>
  </si>
  <si>
    <t>港川中</t>
  </si>
  <si>
    <t>浦西中</t>
  </si>
  <si>
    <t>昭和薬科大附属中</t>
  </si>
  <si>
    <t>浦添高</t>
  </si>
  <si>
    <t>浦添商業高</t>
  </si>
  <si>
    <t>那覇工業高</t>
  </si>
  <si>
    <t>浦添工業高</t>
  </si>
  <si>
    <t>昭和薬科大附属高</t>
  </si>
  <si>
    <t>大平</t>
  </si>
  <si>
    <t>鏡が丘</t>
  </si>
  <si>
    <t>鏡が丘分校</t>
  </si>
  <si>
    <t>大学等進学者</t>
    <rPh sb="0" eb="2">
      <t>ダイガク</t>
    </rPh>
    <rPh sb="2" eb="3">
      <t>トウ</t>
    </rPh>
    <phoneticPr fontId="5"/>
  </si>
  <si>
    <t>左記以外の者</t>
    <rPh sb="0" eb="2">
      <t>サキ</t>
    </rPh>
    <rPh sb="2" eb="4">
      <t>イガイノ</t>
    </rPh>
    <phoneticPr fontId="5"/>
  </si>
  <si>
    <t>大学等進学率(％)</t>
    <rPh sb="0" eb="2">
      <t>ダイガク</t>
    </rPh>
    <rPh sb="2" eb="3">
      <t>トウ</t>
    </rPh>
    <phoneticPr fontId="5"/>
  </si>
  <si>
    <t>区　分</t>
    <phoneticPr fontId="5"/>
  </si>
  <si>
    <t>児 童 数</t>
    <phoneticPr fontId="5"/>
  </si>
  <si>
    <t>生 徒 数</t>
    <phoneticPr fontId="5"/>
  </si>
  <si>
    <t>園数</t>
    <phoneticPr fontId="5"/>
  </si>
  <si>
    <t>市立</t>
    <rPh sb="0" eb="2">
      <t>イチリツ</t>
    </rPh>
    <phoneticPr fontId="5"/>
  </si>
  <si>
    <t>私立</t>
    <rPh sb="0" eb="2">
      <t>シリツ</t>
    </rPh>
    <phoneticPr fontId="5"/>
  </si>
  <si>
    <t>みのり幼稚園</t>
    <rPh sb="3" eb="6">
      <t>ヨウチエン</t>
    </rPh>
    <phoneticPr fontId="5"/>
  </si>
  <si>
    <t>市立・私立
幼稚園</t>
    <rPh sb="3" eb="5">
      <t>シリツ</t>
    </rPh>
    <phoneticPr fontId="5"/>
  </si>
  <si>
    <t>特別支援
(養護)学校</t>
    <phoneticPr fontId="5"/>
  </si>
  <si>
    <t>（注）平成24年度から幼稚園の数は市立幼稚園と私立幼稚園の数を合わせて掲載</t>
    <rPh sb="1" eb="2">
      <t>チュウ</t>
    </rPh>
    <rPh sb="3" eb="5">
      <t>ヘイセイ</t>
    </rPh>
    <rPh sb="7" eb="9">
      <t>ネンド</t>
    </rPh>
    <rPh sb="11" eb="14">
      <t>ヨウチエン</t>
    </rPh>
    <rPh sb="15" eb="16">
      <t>カズ</t>
    </rPh>
    <rPh sb="17" eb="19">
      <t>イチリツ</t>
    </rPh>
    <rPh sb="19" eb="22">
      <t>ヨウチエン</t>
    </rPh>
    <rPh sb="23" eb="25">
      <t>シリツ</t>
    </rPh>
    <rPh sb="25" eb="28">
      <t>ヨウチエン</t>
    </rPh>
    <rPh sb="29" eb="30">
      <t>カズ</t>
    </rPh>
    <rPh sb="31" eb="32">
      <t>ア</t>
    </rPh>
    <rPh sb="35" eb="37">
      <t>ケイサイ</t>
    </rPh>
    <phoneticPr fontId="5"/>
  </si>
  <si>
    <t>牧港ひまわり
幼稚園</t>
    <rPh sb="0" eb="1">
      <t>マキ</t>
    </rPh>
    <rPh sb="1" eb="2">
      <t>ミナト</t>
    </rPh>
    <rPh sb="7" eb="10">
      <t>ヨウチエン</t>
    </rPh>
    <phoneticPr fontId="5"/>
  </si>
  <si>
    <t>４歳児</t>
    <rPh sb="1" eb="2">
      <t>サイ</t>
    </rPh>
    <rPh sb="2" eb="3">
      <t>ジ</t>
    </rPh>
    <phoneticPr fontId="5"/>
  </si>
  <si>
    <t>５歳児</t>
    <rPh sb="1" eb="2">
      <t>サイ</t>
    </rPh>
    <rPh sb="2" eb="3">
      <t>ジ</t>
    </rPh>
    <phoneticPr fontId="5"/>
  </si>
  <si>
    <t>牧港ひまわり幼稚園</t>
    <rPh sb="0" eb="1">
      <t>マキ</t>
    </rPh>
    <rPh sb="1" eb="2">
      <t>ミナト</t>
    </rPh>
    <rPh sb="6" eb="9">
      <t>ヨウチエン</t>
    </rPh>
    <phoneticPr fontId="5"/>
  </si>
  <si>
    <t>園　舎
総床面積
（㎡）</t>
    <rPh sb="0" eb="1">
      <t>エン</t>
    </rPh>
    <rPh sb="2" eb="3">
      <t>シャ</t>
    </rPh>
    <rPh sb="4" eb="5">
      <t>ソウ</t>
    </rPh>
    <rPh sb="5" eb="6">
      <t>ユカ</t>
    </rPh>
    <phoneticPr fontId="5"/>
  </si>
  <si>
    <t>　平成24年度から私立幼稚園を掲載。</t>
    <rPh sb="1" eb="3">
      <t>ヘイセイ</t>
    </rPh>
    <rPh sb="5" eb="7">
      <t>ネンド</t>
    </rPh>
    <rPh sb="9" eb="11">
      <t>シリツ</t>
    </rPh>
    <rPh sb="11" eb="14">
      <t>ヨウチエン</t>
    </rPh>
    <rPh sb="15" eb="17">
      <t>ケイサイ</t>
    </rPh>
    <phoneticPr fontId="5"/>
  </si>
  <si>
    <t>児童数</t>
    <rPh sb="0" eb="2">
      <t>ジドウ</t>
    </rPh>
    <rPh sb="2" eb="3">
      <t>スウ</t>
    </rPh>
    <phoneticPr fontId="5"/>
  </si>
  <si>
    <t>（注）学級数および生徒総数の数値は、特別支援学級を含む。（  ）内は特別支援学級再掲数値。</t>
    <rPh sb="9" eb="11">
      <t>セイト</t>
    </rPh>
    <phoneticPr fontId="5"/>
  </si>
  <si>
    <t>一人当り校地面積</t>
    <rPh sb="4" eb="6">
      <t>コウチ</t>
    </rPh>
    <phoneticPr fontId="5"/>
  </si>
  <si>
    <t>一人当り校舎延べ面積</t>
    <rPh sb="4" eb="6">
      <t>コウシャ</t>
    </rPh>
    <rPh sb="6" eb="7">
      <t>ノ</t>
    </rPh>
    <phoneticPr fontId="5"/>
  </si>
  <si>
    <t>生徒数</t>
    <rPh sb="0" eb="3">
      <t>セイトスウ</t>
    </rPh>
    <phoneticPr fontId="5"/>
  </si>
  <si>
    <t>（小学校）　</t>
  </si>
  <si>
    <t>（中学校）</t>
  </si>
  <si>
    <t>（高等学校）</t>
  </si>
  <si>
    <t>区分</t>
    <phoneticPr fontId="5"/>
  </si>
  <si>
    <t xml:space="preserve">      平成23年度以前の幼稚園の数値は市のみの数値。</t>
    <rPh sb="6" eb="8">
      <t>ヘイセイ</t>
    </rPh>
    <rPh sb="10" eb="12">
      <t>ネンド</t>
    </rPh>
    <rPh sb="12" eb="14">
      <t>イゼン</t>
    </rPh>
    <rPh sb="15" eb="18">
      <t>ヨウチエン</t>
    </rPh>
    <rPh sb="19" eb="21">
      <t>スウチ</t>
    </rPh>
    <rPh sb="22" eb="23">
      <t>シ</t>
    </rPh>
    <rPh sb="26" eb="28">
      <t>スウチ</t>
    </rPh>
    <phoneticPr fontId="5"/>
  </si>
  <si>
    <t xml:space="preserve"> (内、定時）</t>
    <rPh sb="2" eb="3">
      <t>ウチ</t>
    </rPh>
    <phoneticPr fontId="5"/>
  </si>
  <si>
    <t>一時的に仕事に就いた者</t>
    <rPh sb="0" eb="3">
      <t>イチジテキ</t>
    </rPh>
    <rPh sb="4" eb="6">
      <t>シゴト</t>
    </rPh>
    <rPh sb="7" eb="8">
      <t>ツ</t>
    </rPh>
    <rPh sb="10" eb="11">
      <t>モノ</t>
    </rPh>
    <phoneticPr fontId="5"/>
  </si>
  <si>
    <t>専修学校等
(一般課程)等入学者</t>
    <rPh sb="7" eb="9">
      <t>イッパン</t>
    </rPh>
    <rPh sb="9" eb="11">
      <t>カテイ</t>
    </rPh>
    <rPh sb="12" eb="13">
      <t>トウ</t>
    </rPh>
    <rPh sb="13" eb="15">
      <t>ニュウガク</t>
    </rPh>
    <rPh sb="15" eb="16">
      <t>シャ</t>
    </rPh>
    <phoneticPr fontId="5"/>
  </si>
  <si>
    <t>資料：学校基本調査報告書</t>
    <rPh sb="9" eb="12">
      <t>ホウコクショ</t>
    </rPh>
    <phoneticPr fontId="5"/>
  </si>
  <si>
    <t>（175）  幼稚園及び学校数（各年度共５月１日現在）</t>
    <phoneticPr fontId="5"/>
  </si>
  <si>
    <t>（177）  市内幼稚園の概況（各年共５月１日現在）</t>
    <rPh sb="7" eb="9">
      <t>シナイ</t>
    </rPh>
    <phoneticPr fontId="5"/>
  </si>
  <si>
    <t xml:space="preserve">（179）  小学校の概況（各年度共５月１日現在）                                                                             </t>
    <phoneticPr fontId="5"/>
  </si>
  <si>
    <t>（181）  中学校の概況（各年度共５月１日現在）</t>
    <phoneticPr fontId="5"/>
  </si>
  <si>
    <t>（187）  特別支援学校の概況（各年度共５月１日現在）</t>
    <phoneticPr fontId="5"/>
  </si>
  <si>
    <t>（190） 専修学校等の概況（各年度共５月１日現在）</t>
    <rPh sb="10" eb="11">
      <t>トウ</t>
    </rPh>
    <phoneticPr fontId="5"/>
  </si>
  <si>
    <t xml:space="preserve">（75）学校別児童数の推移　（Ｐ133参照）　　　　　 </t>
    <phoneticPr fontId="5"/>
  </si>
  <si>
    <t>（76）学校別生徒数の推移  （Ｐ136･137参照）</t>
    <phoneticPr fontId="5"/>
  </si>
  <si>
    <t xml:space="preserve">（184）  高等学校の概況（各年度共５月１日現在）                                                                           </t>
    <phoneticPr fontId="5"/>
  </si>
  <si>
    <t>県     立</t>
    <rPh sb="0" eb="1">
      <t>ケン</t>
    </rPh>
    <rPh sb="6" eb="7">
      <t>リツ</t>
    </rPh>
    <phoneticPr fontId="5"/>
  </si>
  <si>
    <t>私     立</t>
    <rPh sb="0" eb="1">
      <t>ワタシ</t>
    </rPh>
    <rPh sb="6" eb="7">
      <t>リツ</t>
    </rPh>
    <phoneticPr fontId="5"/>
  </si>
  <si>
    <t>１学級
園児数</t>
    <phoneticPr fontId="5"/>
  </si>
  <si>
    <t>総数</t>
    <phoneticPr fontId="5"/>
  </si>
  <si>
    <t>　園児数を男女別から年齢別に変更している。</t>
    <phoneticPr fontId="5"/>
  </si>
  <si>
    <t>（178）  小学校の児童数</t>
    <phoneticPr fontId="5"/>
  </si>
  <si>
    <t>平成22年度</t>
    <phoneticPr fontId="5"/>
  </si>
  <si>
    <t>平成24年度</t>
    <phoneticPr fontId="5"/>
  </si>
  <si>
    <t>１学級当り
児童数</t>
    <phoneticPr fontId="5"/>
  </si>
  <si>
    <t>教員１人当り
児童数</t>
    <phoneticPr fontId="5"/>
  </si>
  <si>
    <t>総 数</t>
    <phoneticPr fontId="5"/>
  </si>
  <si>
    <t>(-)</t>
    <phoneticPr fontId="5"/>
  </si>
  <si>
    <t>（注）学級数および児童総数の数値は、特別支援学級を含む。（  ）内は特別支援学級再掲数値。</t>
    <phoneticPr fontId="5"/>
  </si>
  <si>
    <t xml:space="preserve">                                   </t>
    <phoneticPr fontId="5"/>
  </si>
  <si>
    <t xml:space="preserve"> </t>
    <phoneticPr fontId="5"/>
  </si>
  <si>
    <t xml:space="preserve">  資料：教育委員会総務課</t>
    <phoneticPr fontId="5"/>
  </si>
  <si>
    <t xml:space="preserve">（180）  小学校学年別学級数及び児童数（各年度共５月１日現在）                                                             </t>
    <phoneticPr fontId="5"/>
  </si>
  <si>
    <t>３   学    年</t>
    <phoneticPr fontId="5"/>
  </si>
  <si>
    <t xml:space="preserve"> 資料：教育委員会総務課</t>
    <phoneticPr fontId="5"/>
  </si>
  <si>
    <t>資料：昭和薬科大附属中学校</t>
    <phoneticPr fontId="5"/>
  </si>
  <si>
    <t>（182）  中学校学年別学級数及び生徒数（各年度共５月１日現在）             　　　　　　　　　　　</t>
    <phoneticPr fontId="5"/>
  </si>
  <si>
    <t>教育委員会総務課</t>
    <phoneticPr fontId="5"/>
  </si>
  <si>
    <t>（183）  中学校の生徒数（各年度共５月１日現在）                                                   　　　　　　　　　　　</t>
    <phoneticPr fontId="5"/>
  </si>
  <si>
    <t>総数</t>
    <phoneticPr fontId="5"/>
  </si>
  <si>
    <t>教育委員会総務課</t>
    <phoneticPr fontId="5"/>
  </si>
  <si>
    <t xml:space="preserve">（185）  高等学校学年別学級数及び生徒数（各年度共５月１日現在）                                                                                   </t>
    <phoneticPr fontId="5"/>
  </si>
  <si>
    <t>区  分</t>
    <phoneticPr fontId="5"/>
  </si>
  <si>
    <t xml:space="preserve"> （186）  高等学校の生徒数（各年度共５月１日現在）                                                                                                                                         　　　　　　　　　　</t>
    <phoneticPr fontId="5"/>
  </si>
  <si>
    <t>学  校  名</t>
    <phoneticPr fontId="5"/>
  </si>
  <si>
    <t xml:space="preserve">（188）  特別支援学校別学級数及び児童・生徒数（各年度共５月１日現在） </t>
    <phoneticPr fontId="5"/>
  </si>
  <si>
    <t>（189）  児童・生徒の推移（各年度共５月１日現在）</t>
    <phoneticPr fontId="5"/>
  </si>
  <si>
    <t xml:space="preserve">  年  度</t>
    <phoneticPr fontId="5"/>
  </si>
  <si>
    <t>（注）学校基本調査における「各種学校」を含む。</t>
    <phoneticPr fontId="5"/>
  </si>
  <si>
    <t>（202）  各種学校の概況（各年度共５月１日現在）</t>
    <phoneticPr fontId="5"/>
  </si>
  <si>
    <t>（191） 中学校卒業後の進路状況（各年度共５月１日現在）</t>
    <phoneticPr fontId="5"/>
  </si>
  <si>
    <t>（193） 育英会運営状況</t>
    <phoneticPr fontId="5"/>
  </si>
  <si>
    <t>（194） 費目別教育費</t>
    <phoneticPr fontId="5"/>
  </si>
  <si>
    <t>（注）年齢は各年度４月１日現在の満年齢</t>
    <phoneticPr fontId="5"/>
  </si>
  <si>
    <t xml:space="preserve">（77）学校別生徒数の推移  （Ｐ138･139参照）  　　     </t>
    <phoneticPr fontId="5"/>
  </si>
  <si>
    <t>　　　　　　　　　　　　　　　    　　 　　　　　　　　　　　　</t>
    <phoneticPr fontId="5"/>
  </si>
  <si>
    <t>（Ｐ140･141参照）</t>
    <phoneticPr fontId="5"/>
  </si>
  <si>
    <t xml:space="preserve">   （79）費目別教育費の歳入と歳出（Ｐ143参照）</t>
    <phoneticPr fontId="5"/>
  </si>
  <si>
    <t xml:space="preserve">   （80）学校別児童１人当り校地面積及び校舎延べ面積（小学校）（Ｐ132参照）</t>
    <phoneticPr fontId="5"/>
  </si>
  <si>
    <t>「地方教育費の調査」</t>
    <phoneticPr fontId="5"/>
  </si>
  <si>
    <t xml:space="preserve">資料：教育委員会総務課 </t>
    <phoneticPr fontId="5"/>
  </si>
  <si>
    <t>平　成　26　年　度</t>
    <phoneticPr fontId="5"/>
  </si>
  <si>
    <t>資料：「学校保健統計調査報告書」</t>
    <rPh sb="0" eb="2">
      <t>シリョウ</t>
    </rPh>
    <rPh sb="4" eb="6">
      <t>ガッコウ</t>
    </rPh>
    <rPh sb="6" eb="8">
      <t>ホケン</t>
    </rPh>
    <rPh sb="8" eb="10">
      <t>トウケイ</t>
    </rPh>
    <rPh sb="10" eb="12">
      <t>チョウサ</t>
    </rPh>
    <rPh sb="12" eb="15">
      <t>ホウコクショ</t>
    </rPh>
    <phoneticPr fontId="5"/>
  </si>
  <si>
    <t>卒業者
総数</t>
    <phoneticPr fontId="5"/>
  </si>
  <si>
    <t>専修学校等
(専門課程)
進学者</t>
    <rPh sb="7" eb="9">
      <t>センモン</t>
    </rPh>
    <rPh sb="9" eb="11">
      <t>カテイ</t>
    </rPh>
    <rPh sb="13" eb="16">
      <t>シンガクシャ</t>
    </rPh>
    <phoneticPr fontId="5"/>
  </si>
  <si>
    <t>浦添商業
高等学校</t>
    <phoneticPr fontId="5"/>
  </si>
  <si>
    <t>浦添高等
学校</t>
    <phoneticPr fontId="5"/>
  </si>
  <si>
    <t>那覇工業
高等学校</t>
    <phoneticPr fontId="5"/>
  </si>
  <si>
    <t>陽明高等
学校</t>
    <phoneticPr fontId="5"/>
  </si>
  <si>
    <t>浦添工業
高等学校</t>
    <phoneticPr fontId="5"/>
  </si>
  <si>
    <t>昭和薬科大
附属高等学校</t>
    <phoneticPr fontId="5"/>
  </si>
  <si>
    <t>公共職業能力
開発
施設等
入学</t>
    <rPh sb="0" eb="2">
      <t>コウキョウ</t>
    </rPh>
    <rPh sb="2" eb="4">
      <t>ショクギョウ</t>
    </rPh>
    <rPh sb="4" eb="6">
      <t>ノウリョク</t>
    </rPh>
    <rPh sb="7" eb="9">
      <t>カイハツ</t>
    </rPh>
    <rPh sb="10" eb="13">
      <t>シセツトウ</t>
    </rPh>
    <rPh sb="14" eb="16">
      <t>ニュウガク</t>
    </rPh>
    <phoneticPr fontId="5"/>
  </si>
  <si>
    <t xml:space="preserve">      全国は文部科学省による標本調査</t>
    <rPh sb="19" eb="21">
      <t>チョウサ</t>
    </rPh>
    <phoneticPr fontId="5"/>
  </si>
  <si>
    <t>　　　全国は文部科学省による標本調査</t>
    <phoneticPr fontId="5"/>
  </si>
  <si>
    <t>資料：学校基本調査報告書</t>
    <rPh sb="7" eb="9">
      <t>チョウサ</t>
    </rPh>
    <rPh sb="9" eb="12">
      <t>ホウコクショ</t>
    </rPh>
    <phoneticPr fontId="5"/>
  </si>
  <si>
    <t>学校教育費</t>
    <phoneticPr fontId="5"/>
  </si>
  <si>
    <t>（消費的支出）</t>
    <phoneticPr fontId="5"/>
  </si>
  <si>
    <t>（資本的支出）</t>
    <phoneticPr fontId="5"/>
  </si>
  <si>
    <t>（債務償還金）</t>
    <phoneticPr fontId="5"/>
  </si>
  <si>
    <t>（注）特別支援学級の生徒数は各学年の生徒数に含めて掲載。生徒数（　）は再掲数値。</t>
    <rPh sb="28" eb="31">
      <t>セイトスウ</t>
    </rPh>
    <rPh sb="35" eb="37">
      <t>サイケイ</t>
    </rPh>
    <rPh sb="37" eb="39">
      <t>スウチ</t>
    </rPh>
    <phoneticPr fontId="5"/>
  </si>
  <si>
    <t>平成25年度</t>
    <phoneticPr fontId="5"/>
  </si>
  <si>
    <t>平成26年度</t>
    <phoneticPr fontId="5"/>
  </si>
  <si>
    <t>平成27年度</t>
    <phoneticPr fontId="5"/>
  </si>
  <si>
    <t>(-)</t>
    <phoneticPr fontId="5"/>
  </si>
  <si>
    <t xml:space="preserve">平　成　24　年　度  </t>
    <phoneticPr fontId="5"/>
  </si>
  <si>
    <t xml:space="preserve">平　成　25　年　度  </t>
    <phoneticPr fontId="5"/>
  </si>
  <si>
    <t xml:space="preserve">平　成　26　年　度  </t>
    <phoneticPr fontId="5"/>
  </si>
  <si>
    <t>平　成　27　年　度</t>
    <phoneticPr fontId="5"/>
  </si>
  <si>
    <t>（195） 小・中学生の平均体位（男子）（各年度４月から６月の間に健康診断を実施）</t>
    <phoneticPr fontId="5"/>
  </si>
  <si>
    <t>（196） 小・中学生の平均体位（女子）（各年度４月から６月の間に健康診断を実施）</t>
    <phoneticPr fontId="5"/>
  </si>
  <si>
    <t xml:space="preserve"> 　　教育委員会総務課</t>
    <phoneticPr fontId="5"/>
  </si>
  <si>
    <r>
      <t>（注）特別支援学級の</t>
    </r>
    <r>
      <rPr>
        <sz val="10"/>
        <rFont val="ＭＳ 明朝"/>
        <family val="1"/>
        <charset val="128"/>
      </rPr>
      <t>児童数は各学年の児童数に含めて掲載。児童数（　）は再掲数値。</t>
    </r>
    <rPh sb="10" eb="12">
      <t>ジドウ</t>
    </rPh>
    <rPh sb="18" eb="20">
      <t>ジドウ</t>
    </rPh>
    <rPh sb="22" eb="23">
      <t>フク</t>
    </rPh>
    <rPh sb="28" eb="30">
      <t>ジドウ</t>
    </rPh>
    <rPh sb="30" eb="31">
      <t>スウ</t>
    </rPh>
    <rPh sb="35" eb="37">
      <t>サイケイ</t>
    </rPh>
    <rPh sb="37" eb="39">
      <t>スウチ</t>
    </rPh>
    <phoneticPr fontId="5"/>
  </si>
  <si>
    <t>公　　　　　　　　　　　費</t>
    <phoneticPr fontId="5"/>
  </si>
  <si>
    <t xml:space="preserve">    　 私費（公費に組み入れられないＰＴＡ寄付金等）は平成20年より</t>
    <rPh sb="29" eb="31">
      <t>ヘイセイ</t>
    </rPh>
    <rPh sb="33" eb="34">
      <t>ネン</t>
    </rPh>
    <phoneticPr fontId="5"/>
  </si>
  <si>
    <t>　　　 把握されていないため、削除。</t>
    <rPh sb="15" eb="17">
      <t>サクジョ</t>
    </rPh>
    <phoneticPr fontId="5"/>
  </si>
  <si>
    <t>平成24年</t>
    <rPh sb="0" eb="2">
      <t>ヘイセイ</t>
    </rPh>
    <phoneticPr fontId="5"/>
  </si>
  <si>
    <t>平成19年度</t>
    <rPh sb="0" eb="2">
      <t>ヘイセイ</t>
    </rPh>
    <rPh sb="4" eb="6">
      <t>ネンド</t>
    </rPh>
    <phoneticPr fontId="5"/>
  </si>
  <si>
    <t>平成22年度</t>
    <rPh sb="0" eb="2">
      <t>ヘイセイ</t>
    </rPh>
    <rPh sb="4" eb="6">
      <t>ネンド</t>
    </rPh>
    <phoneticPr fontId="5"/>
  </si>
  <si>
    <t>平成24年度</t>
    <phoneticPr fontId="5"/>
  </si>
  <si>
    <t>平成28年度</t>
    <phoneticPr fontId="5"/>
  </si>
  <si>
    <t xml:space="preserve">平　成　27　年　度  </t>
    <phoneticPr fontId="5"/>
  </si>
  <si>
    <t xml:space="preserve">平　成　28　年　度  </t>
    <phoneticPr fontId="5"/>
  </si>
  <si>
    <t xml:space="preserve">平　成　24 年　度  </t>
    <phoneticPr fontId="5"/>
  </si>
  <si>
    <t>平　成　28　年　度</t>
    <phoneticPr fontId="5"/>
  </si>
  <si>
    <t>平　成　24　年　度</t>
    <phoneticPr fontId="5"/>
  </si>
  <si>
    <t xml:space="preserve">  平  成  25　年　度</t>
    <rPh sb="11" eb="12">
      <t>トシ</t>
    </rPh>
    <rPh sb="13" eb="14">
      <t>ド</t>
    </rPh>
    <phoneticPr fontId="5"/>
  </si>
  <si>
    <t xml:space="preserve">  平  成  26</t>
    <phoneticPr fontId="5"/>
  </si>
  <si>
    <t>平成20年度</t>
    <phoneticPr fontId="5"/>
  </si>
  <si>
    <t>（㎝）</t>
    <phoneticPr fontId="5"/>
  </si>
  <si>
    <t>（注）鏡が丘特別支援学校は、訪問学級が設置されている。</t>
    <phoneticPr fontId="5"/>
  </si>
  <si>
    <t>　　　教員数の（　）は養護教諭数である。</t>
    <rPh sb="3" eb="5">
      <t>キョウイン</t>
    </rPh>
    <phoneticPr fontId="5"/>
  </si>
  <si>
    <t>…</t>
    <phoneticPr fontId="5"/>
  </si>
  <si>
    <t>…</t>
    <phoneticPr fontId="5"/>
  </si>
  <si>
    <t>…</t>
    <phoneticPr fontId="5"/>
  </si>
  <si>
    <t>…</t>
    <phoneticPr fontId="5"/>
  </si>
  <si>
    <t>…</t>
    <phoneticPr fontId="5"/>
  </si>
  <si>
    <t>…</t>
    <phoneticPr fontId="5"/>
  </si>
  <si>
    <t>…</t>
    <phoneticPr fontId="5"/>
  </si>
  <si>
    <t>　　　鏡が丘特別支援学校浦添分校について（小学部においては、小２・小４・小５の複式１学級、中学部にお　いては重複１学級・訪問１学級が設置され、訪問学級は中３の1学級。）</t>
    <rPh sb="21" eb="23">
      <t>ショウガク</t>
    </rPh>
    <rPh sb="23" eb="24">
      <t>ブ</t>
    </rPh>
    <rPh sb="30" eb="31">
      <t>ショウ</t>
    </rPh>
    <rPh sb="33" eb="34">
      <t>ショウ</t>
    </rPh>
    <rPh sb="36" eb="37">
      <t>ショウ</t>
    </rPh>
    <rPh sb="39" eb="41">
      <t>フクシキ</t>
    </rPh>
    <rPh sb="42" eb="44">
      <t>ガッキュウ</t>
    </rPh>
    <rPh sb="45" eb="47">
      <t>チュウガク</t>
    </rPh>
    <rPh sb="47" eb="48">
      <t>ブ</t>
    </rPh>
    <rPh sb="54" eb="56">
      <t>ジュウフク</t>
    </rPh>
    <rPh sb="57" eb="59">
      <t>ガッキュウ</t>
    </rPh>
    <rPh sb="60" eb="62">
      <t>ホウモン</t>
    </rPh>
    <rPh sb="63" eb="65">
      <t>ガッキュウ</t>
    </rPh>
    <rPh sb="66" eb="68">
      <t>セッチ</t>
    </rPh>
    <rPh sb="71" eb="73">
      <t>ホウモン</t>
    </rPh>
    <rPh sb="73" eb="75">
      <t>ガッキュウ</t>
    </rPh>
    <rPh sb="76" eb="77">
      <t>チュウ</t>
    </rPh>
    <rPh sb="80" eb="82">
      <t>ガッキュウ</t>
    </rPh>
    <phoneticPr fontId="5"/>
  </si>
  <si>
    <t>教員数</t>
    <rPh sb="0" eb="2">
      <t>キョウイン</t>
    </rPh>
    <rPh sb="2" eb="3">
      <t>スウ</t>
    </rPh>
    <phoneticPr fontId="5"/>
  </si>
  <si>
    <t>本務者</t>
    <rPh sb="0" eb="2">
      <t>ホンム</t>
    </rPh>
    <rPh sb="2" eb="3">
      <t>シャ</t>
    </rPh>
    <phoneticPr fontId="5"/>
  </si>
  <si>
    <t>総数</t>
    <rPh sb="0" eb="2">
      <t>ソウスウ</t>
    </rPh>
    <phoneticPr fontId="5"/>
  </si>
  <si>
    <t>男</t>
    <rPh sb="0" eb="1">
      <t>オトコ</t>
    </rPh>
    <phoneticPr fontId="5"/>
  </si>
  <si>
    <t>女</t>
    <rPh sb="0" eb="1">
      <t>オンナ</t>
    </rPh>
    <phoneticPr fontId="5"/>
  </si>
  <si>
    <t>専修</t>
    <rPh sb="0" eb="2">
      <t>センシュウ</t>
    </rPh>
    <phoneticPr fontId="5"/>
  </si>
  <si>
    <t>各種</t>
    <rPh sb="0" eb="2">
      <t>カクシュ</t>
    </rPh>
    <phoneticPr fontId="5"/>
  </si>
  <si>
    <t>合計</t>
    <rPh sb="0" eb="2">
      <t>ゴウケイ</t>
    </rPh>
    <phoneticPr fontId="5"/>
  </si>
  <si>
    <t>兼務者</t>
    <rPh sb="0" eb="2">
      <t>ケンム</t>
    </rPh>
    <rPh sb="2" eb="3">
      <t>シャ</t>
    </rPh>
    <phoneticPr fontId="5"/>
  </si>
  <si>
    <t>職員数</t>
    <rPh sb="0" eb="3">
      <t>ショクインスウ</t>
    </rPh>
    <phoneticPr fontId="5"/>
  </si>
  <si>
    <t>生徒数</t>
    <rPh sb="0" eb="3">
      <t>セイトスウ</t>
    </rPh>
    <phoneticPr fontId="5"/>
  </si>
  <si>
    <t>学校数</t>
    <rPh sb="0" eb="2">
      <t>ガッコウ</t>
    </rPh>
    <rPh sb="2" eb="3">
      <t>スウ</t>
    </rPh>
    <phoneticPr fontId="5"/>
  </si>
  <si>
    <t>（192）高等学校卒業後の進路状況（平成27年度卒）</t>
    <rPh sb="5" eb="7">
      <t>コウトウ</t>
    </rPh>
    <rPh sb="7" eb="9">
      <t>ガッコウ</t>
    </rPh>
    <rPh sb="9" eb="12">
      <t>ソツギョウゴ</t>
    </rPh>
    <rPh sb="13" eb="15">
      <t>シンロ</t>
    </rPh>
    <rPh sb="15" eb="17">
      <t>ジョウキョウ</t>
    </rPh>
    <rPh sb="18" eb="20">
      <t>ヘイセイ</t>
    </rPh>
    <rPh sb="22" eb="24">
      <t>ネンド</t>
    </rPh>
    <rPh sb="24" eb="25">
      <t>ソツ</t>
    </rPh>
    <phoneticPr fontId="5"/>
  </si>
  <si>
    <t>（176）  学校施設状況（平成28年５月１日現在）</t>
    <phoneticPr fontId="5"/>
  </si>
  <si>
    <t>平成25年</t>
    <rPh sb="0" eb="2">
      <t>ヘイセイ</t>
    </rPh>
    <phoneticPr fontId="5"/>
  </si>
  <si>
    <t>26年</t>
  </si>
  <si>
    <t>26年</t>
    <phoneticPr fontId="5"/>
  </si>
  <si>
    <t>27年</t>
  </si>
  <si>
    <t>28年</t>
  </si>
  <si>
    <t>25年</t>
    <phoneticPr fontId="5"/>
  </si>
  <si>
    <t>25年</t>
    <phoneticPr fontId="5"/>
  </si>
  <si>
    <t>（78）学校別児童、生徒数の推移（特別支援学校）</t>
    <rPh sb="17" eb="19">
      <t>トクベツ</t>
    </rPh>
    <rPh sb="19" eb="21">
      <t>シエン</t>
    </rPh>
    <phoneticPr fontId="5"/>
  </si>
  <si>
    <t>（注）教員数に園長は含めない。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</si>
</sst>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7">
    <numFmt numFmtId="41" formatCode="_ * #,##0_ ;_ * \-#,##0_ ;_ * &quot;-&quot;_ ;_ @_ "/>
    <numFmt numFmtId="176" formatCode="#,##0;[Red]#,##0"/>
    <numFmt numFmtId="177" formatCode="#,##0_);[Red]\(#,##0\)"/>
    <numFmt numFmtId="178" formatCode="#,##0.0_);[Red]\(#,##0.0\)"/>
    <numFmt numFmtId="179" formatCode="#,##0_ "/>
    <numFmt numFmtId="180" formatCode="&quot;ｒ&quot;#,##0_ "/>
    <numFmt numFmtId="181" formatCode="_ * #,##0_ ;_ * \-#,##0_ ;_ * \-_ ;_ @_ "/>
    <numFmt numFmtId="182" formatCode="#,##0_);\(#,##0\)"/>
    <numFmt numFmtId="183" formatCode="#,##0_ ;[Red]\-#,##0\ "/>
    <numFmt numFmtId="184" formatCode="\(#,###\)"/>
    <numFmt numFmtId="185" formatCode="\(##,##0\)"/>
    <numFmt numFmtId="186" formatCode="#,##0;&quot;△ &quot;#,##0"/>
    <numFmt numFmtId="187" formatCode="&quot;&quot;#,##0\ "/>
    <numFmt numFmtId="188" formatCode="0_);[Red]\(0\)"/>
    <numFmt numFmtId="189" formatCode="0_);\(0\)"/>
    <numFmt numFmtId="190" formatCode="\(#,###&quot;-)&quot;"/>
    <numFmt numFmtId="191" formatCode="0_ "/>
    <numFmt numFmtId="192" formatCode="0;[Red]0"/>
    <numFmt numFmtId="193" formatCode="\(0\)"/>
    <numFmt numFmtId="194" formatCode="_ * #,##0.0_ ;_ * \-#,##0.0_ ;_ * \-?_ ;_ @_ "/>
    <numFmt numFmtId="195" formatCode="0.0_ "/>
    <numFmt numFmtId="196" formatCode="\(#,##0\)"/>
    <numFmt numFmtId="197" formatCode="\(#,###&quot;)&quot;"/>
    <numFmt numFmtId="198" formatCode="0.0_);[Red]\(0.0\)"/>
    <numFmt numFmtId="199" formatCode="0.0_);\(0.0\)"/>
    <numFmt numFmtId="200" formatCode="_ * #,##0.0_ ;_ * &quot;△&quot;#,##0.0_ ;_ * &quot;0.0&quot;_ ;_ @_ "/>
    <numFmt numFmtId="201" formatCode="_ * #,###.0_ ;_ * \-#,###.0_ ;_ * \-_ ;_ @_ "/>
    <numFmt numFmtId="202" formatCode="_ * ##,##0.0_ ;_ * \-##,##0.0_ ;_ * \-_ ;_ @_ "/>
    <numFmt numFmtId="203" formatCode="\(#,##0.0\);\(#,##0.0\)"/>
    <numFmt numFmtId="204" formatCode="&quot;¥&quot;#,##0;[Red]&quot;\-&quot;#,##0"/>
    <numFmt numFmtId="205" formatCode="0.0%"/>
    <numFmt numFmtId="206" formatCode="_ * ##,##0.0_ ;_ * \-##,##0.0_ ;_ * \(\-\)"/>
    <numFmt numFmtId="207" formatCode="_ * #,##0.0_ ;_ * \-#,##0.0_ ;_ * \-\ ;_ @_ "/>
    <numFmt numFmtId="208" formatCode="_ * #,##0_ ;_ * \-#,##0_ ;_ * \-\ ;_ @_ "/>
    <numFmt numFmtId="209" formatCode="* \(#,##0\);_ * \(\-#,##0\)_ ;_ * \(\-\)\ ;_ @_ "/>
    <numFmt numFmtId="210" formatCode="* \(#,##0\);_ * \(\-#,##0\)_ ;_ * \(\-\);_ @_ "/>
    <numFmt numFmtId="211" formatCode="&quot;r&quot;#,##0.0_ "/>
  </numFmts>
  <fonts count="25">
    <font>
      <sz val="10"/>
      <name val="ＭＳ 明朝"/>
      <family val="1"/>
      <charset val="128"/>
    </font>
    <font>
      <b/>
      <sz val="16"/>
      <name val="ＭＳ 明朝"/>
      <family val="1"/>
      <charset val="128"/>
    </font>
    <font>
      <b/>
      <sz val="10"/>
      <name val="ＭＳ 明朝"/>
      <family val="1"/>
      <charset val="128"/>
    </font>
    <font>
      <sz val="9"/>
      <name val="ＭＳ 明朝"/>
      <family val="1"/>
      <charset val="128"/>
    </font>
    <font>
      <sz val="10.5"/>
      <name val="ＭＳ 明朝"/>
      <family val="1"/>
      <charset val="128"/>
    </font>
    <font>
      <sz val="6"/>
      <name val="ＭＳ 明朝"/>
      <family val="1"/>
      <charset val="128"/>
    </font>
    <font>
      <b/>
      <sz val="14"/>
      <name val="ＭＳ 明朝"/>
      <family val="1"/>
      <charset val="128"/>
    </font>
    <font>
      <sz val="10"/>
      <name val="ＭＳ 明朝"/>
      <family val="1"/>
      <charset val="128"/>
    </font>
    <font>
      <sz val="10"/>
      <color indexed="8"/>
      <name val="ＭＳ 明朝"/>
      <family val="1"/>
      <charset val="128"/>
    </font>
    <font>
      <b/>
      <sz val="10"/>
      <color indexed="8"/>
      <name val="ＭＳ 明朝"/>
      <family val="1"/>
      <charset val="128"/>
    </font>
    <font>
      <sz val="10"/>
      <color theme="1"/>
      <name val="ＭＳ 明朝"/>
      <family val="1"/>
      <charset val="128"/>
    </font>
    <font>
      <sz val="9"/>
      <color theme="1"/>
      <name val="ＭＳ 明朝"/>
      <family val="1"/>
      <charset val="128"/>
    </font>
    <font>
      <b/>
      <sz val="10"/>
      <color theme="1"/>
      <name val="ＭＳ 明朝"/>
      <family val="1"/>
      <charset val="128"/>
    </font>
    <font>
      <b/>
      <sz val="9"/>
      <color theme="1"/>
      <name val="ＭＳ 明朝"/>
      <family val="1"/>
      <charset val="128"/>
    </font>
    <font>
      <sz val="8"/>
      <color theme="1"/>
      <name val="ＭＳ 明朝"/>
      <family val="1"/>
      <charset val="128"/>
    </font>
    <font>
      <sz val="11"/>
      <name val="ＭＳ Ｐゴシック"/>
      <family val="3"/>
      <charset val="128"/>
    </font>
    <font>
      <sz val="7"/>
      <color theme="1"/>
      <name val="ＭＳ 明朝"/>
      <family val="1"/>
      <charset val="128"/>
    </font>
    <font>
      <b/>
      <sz val="9"/>
      <name val="ＭＳ 明朝"/>
      <family val="1"/>
      <charset val="128"/>
    </font>
    <font>
      <sz val="10"/>
      <color rgb="FFFF0000"/>
      <name val="ＭＳ 明朝"/>
      <family val="1"/>
      <charset val="128"/>
    </font>
    <font>
      <b/>
      <sz val="10"/>
      <color rgb="FFFF0000"/>
      <name val="ＭＳ 明朝"/>
      <family val="1"/>
      <charset val="128"/>
    </font>
    <font>
      <sz val="9"/>
      <color rgb="FFFF0000"/>
      <name val="ＭＳ 明朝"/>
      <family val="1"/>
      <charset val="128"/>
    </font>
    <font>
      <sz val="8"/>
      <name val="ＭＳ 明朝"/>
      <family val="1"/>
      <charset val="128"/>
    </font>
    <font>
      <sz val="7"/>
      <name val="ＭＳ 明朝"/>
      <family val="1"/>
      <charset val="128"/>
    </font>
    <font>
      <sz val="10"/>
      <color rgb="FF9B9B9B"/>
      <name val="ＭＳ 明朝"/>
      <family val="1"/>
      <charset val="128"/>
    </font>
    <font>
      <b/>
      <sz val="10"/>
      <color rgb="FF9B9B9B"/>
      <name val="ＭＳ 明朝"/>
      <family val="1"/>
      <charset val="128"/>
    </font>
  </fonts>
  <fills count="4">
    <fill>
      <patternFill patternType="none"/>
    </fill>
    <fill>
      <patternFill patternType="gray125"/>
    </fill>
    <fill>
      <patternFill patternType="solid">
        <fgColor indexed="55"/>
        <bgColor indexed="64"/>
      </patternFill>
    </fill>
    <fill>
      <patternFill patternType="solid">
        <fgColor rgb="FFFFFF00"/>
        <bgColor indexed="64"/>
      </patternFill>
    </fill>
  </fills>
  <borders count="167">
    <border>
      <left/>
      <right/>
      <top/>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bottom/>
      <diagonal/>
    </border>
    <border>
      <left style="medium">
        <color indexed="8"/>
      </left>
      <right style="thin">
        <color indexed="8"/>
      </right>
      <top/>
      <bottom/>
      <diagonal/>
    </border>
    <border>
      <left style="thin">
        <color indexed="8"/>
      </left>
      <right/>
      <top style="medium">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top style="medium">
        <color indexed="8"/>
      </top>
      <bottom style="thin">
        <color indexed="8"/>
      </bottom>
      <diagonal/>
    </border>
    <border>
      <left/>
      <right/>
      <top style="medium">
        <color indexed="8"/>
      </top>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bottom/>
      <diagonal/>
    </border>
    <border>
      <left/>
      <right style="thin">
        <color indexed="8"/>
      </right>
      <top style="medium">
        <color indexed="8"/>
      </top>
      <bottom/>
      <diagonal/>
    </border>
    <border>
      <left style="medium">
        <color indexed="8"/>
      </left>
      <right style="thin">
        <color indexed="8"/>
      </right>
      <top/>
      <bottom style="medium">
        <color indexed="8"/>
      </bottom>
      <diagonal/>
    </border>
    <border>
      <left style="medium">
        <color indexed="8"/>
      </left>
      <right/>
      <top/>
      <bottom style="medium">
        <color indexed="8"/>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right/>
      <top style="medium">
        <color auto="1"/>
      </top>
      <bottom/>
      <diagonal/>
    </border>
    <border>
      <left style="thin">
        <color indexed="8"/>
      </left>
      <right/>
      <top style="medium">
        <color auto="1"/>
      </top>
      <bottom/>
      <diagonal/>
    </border>
    <border>
      <left/>
      <right/>
      <top style="medium">
        <color auto="1"/>
      </top>
      <bottom style="thin">
        <color indexed="8"/>
      </bottom>
      <diagonal/>
    </border>
    <border>
      <left/>
      <right style="thin">
        <color indexed="8"/>
      </right>
      <top style="medium">
        <color auto="1"/>
      </top>
      <bottom style="thin">
        <color indexed="8"/>
      </bottom>
      <diagonal/>
    </border>
    <border>
      <left style="thin">
        <color indexed="8"/>
      </left>
      <right style="medium">
        <color auto="1"/>
      </right>
      <top style="thin">
        <color indexed="8"/>
      </top>
      <bottom style="thin">
        <color indexed="8"/>
      </bottom>
      <diagonal/>
    </border>
    <border>
      <left style="medium">
        <color auto="1"/>
      </left>
      <right/>
      <top style="medium">
        <color auto="1"/>
      </top>
      <bottom style="thin">
        <color indexed="8"/>
      </bottom>
      <diagonal/>
    </border>
    <border>
      <left style="thin">
        <color indexed="8"/>
      </left>
      <right/>
      <top style="medium">
        <color auto="1"/>
      </top>
      <bottom style="thin">
        <color indexed="8"/>
      </bottom>
      <diagonal/>
    </border>
    <border>
      <left style="thin">
        <color indexed="8"/>
      </left>
      <right style="medium">
        <color auto="1"/>
      </right>
      <top style="medium">
        <color auto="1"/>
      </top>
      <bottom style="thin">
        <color indexed="8"/>
      </bottom>
      <diagonal/>
    </border>
    <border>
      <left style="medium">
        <color auto="1"/>
      </left>
      <right/>
      <top/>
      <bottom/>
      <diagonal/>
    </border>
    <border>
      <left style="medium">
        <color auto="1"/>
      </left>
      <right style="thin">
        <color indexed="8"/>
      </right>
      <top/>
      <bottom/>
      <diagonal/>
    </border>
    <border>
      <left style="medium">
        <color auto="1"/>
      </left>
      <right/>
      <top/>
      <bottom style="thin">
        <color indexed="8"/>
      </bottom>
      <diagonal/>
    </border>
    <border>
      <left style="medium">
        <color auto="1"/>
      </left>
      <right style="thin">
        <color indexed="8"/>
      </right>
      <top/>
      <bottom style="thin">
        <color indexed="8"/>
      </bottom>
      <diagonal/>
    </border>
    <border>
      <left/>
      <right/>
      <top/>
      <bottom style="medium">
        <color auto="1"/>
      </bottom>
      <diagonal/>
    </border>
    <border>
      <left style="medium">
        <color auto="1"/>
      </left>
      <right style="thin">
        <color indexed="8"/>
      </right>
      <top/>
      <bottom style="medium">
        <color auto="1"/>
      </bottom>
      <diagonal/>
    </border>
    <border>
      <left/>
      <right style="medium">
        <color auto="1"/>
      </right>
      <top/>
      <bottom/>
      <diagonal/>
    </border>
    <border>
      <left style="thin">
        <color indexed="8"/>
      </left>
      <right/>
      <top/>
      <bottom style="medium">
        <color auto="1"/>
      </bottom>
      <diagonal/>
    </border>
    <border>
      <left/>
      <right style="thin">
        <color indexed="8"/>
      </right>
      <top style="medium">
        <color auto="1"/>
      </top>
      <bottom/>
      <diagonal/>
    </border>
    <border>
      <left/>
      <right style="medium">
        <color auto="1"/>
      </right>
      <top/>
      <bottom style="medium">
        <color auto="1"/>
      </bottom>
      <diagonal/>
    </border>
    <border>
      <left/>
      <right/>
      <top/>
      <bottom style="medium">
        <color indexed="8"/>
      </bottom>
      <diagonal/>
    </border>
    <border>
      <left style="medium">
        <color indexed="8"/>
      </left>
      <right style="thin">
        <color auto="1"/>
      </right>
      <top/>
      <bottom/>
      <diagonal/>
    </border>
    <border>
      <left style="medium">
        <color indexed="8"/>
      </left>
      <right/>
      <top style="medium">
        <color indexed="8"/>
      </top>
      <bottom/>
      <diagonal/>
    </border>
    <border>
      <left/>
      <right style="medium">
        <color indexed="8"/>
      </right>
      <top style="medium">
        <color indexed="8"/>
      </top>
      <bottom style="thin">
        <color indexed="8"/>
      </bottom>
      <diagonal/>
    </border>
    <border>
      <left style="medium">
        <color indexed="8"/>
      </left>
      <right/>
      <top/>
      <bottom style="thin">
        <color indexed="8"/>
      </bottom>
      <diagonal/>
    </border>
    <border>
      <left style="thin">
        <color indexed="8"/>
      </left>
      <right style="medium">
        <color indexed="8"/>
      </right>
      <top style="medium">
        <color indexed="8"/>
      </top>
      <bottom/>
      <diagonal/>
    </border>
    <border>
      <left style="thin">
        <color indexed="8"/>
      </left>
      <right style="medium">
        <color indexed="8"/>
      </right>
      <top/>
      <bottom style="thin">
        <color indexed="8"/>
      </bottom>
      <diagonal/>
    </border>
    <border>
      <left style="thin">
        <color indexed="8"/>
      </left>
      <right style="thin">
        <color auto="1"/>
      </right>
      <top style="thin">
        <color indexed="8"/>
      </top>
      <bottom style="thin">
        <color indexed="8"/>
      </bottom>
      <diagonal/>
    </border>
    <border>
      <left style="medium">
        <color indexed="8"/>
      </left>
      <right style="thin">
        <color auto="1"/>
      </right>
      <top/>
      <bottom style="medium">
        <color indexed="8"/>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style="thin">
        <color indexed="8"/>
      </top>
      <bottom/>
      <diagonal/>
    </border>
    <border>
      <left style="thin">
        <color auto="1"/>
      </left>
      <right/>
      <top style="thin">
        <color indexed="8"/>
      </top>
      <bottom/>
      <diagonal/>
    </border>
    <border>
      <left style="thin">
        <color auto="1"/>
      </left>
      <right/>
      <top/>
      <bottom/>
      <diagonal/>
    </border>
    <border>
      <left style="medium">
        <color auto="1"/>
      </left>
      <right style="thin">
        <color auto="1"/>
      </right>
      <top style="thin">
        <color auto="1"/>
      </top>
      <bottom/>
      <diagonal/>
    </border>
    <border>
      <left style="thin">
        <color auto="1"/>
      </left>
      <right/>
      <top/>
      <bottom style="medium">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medium">
        <color auto="1"/>
      </right>
      <top style="thin">
        <color auto="1"/>
      </top>
      <bottom/>
      <diagonal/>
    </border>
    <border>
      <left/>
      <right style="medium">
        <color indexed="8"/>
      </right>
      <top style="thin">
        <color indexed="8"/>
      </top>
      <bottom/>
      <diagonal/>
    </border>
    <border>
      <left/>
      <right style="medium">
        <color indexed="8"/>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indexed="8"/>
      </left>
      <right style="thin">
        <color indexed="8"/>
      </right>
      <top style="thin">
        <color indexed="8"/>
      </top>
      <bottom/>
      <diagonal/>
    </border>
    <border>
      <left/>
      <right style="medium">
        <color auto="1"/>
      </right>
      <top style="thin">
        <color indexed="8"/>
      </top>
      <bottom/>
      <diagonal/>
    </border>
    <border>
      <left style="thin">
        <color auto="1"/>
      </left>
      <right style="thin">
        <color auto="1"/>
      </right>
      <top/>
      <bottom/>
      <diagonal/>
    </border>
    <border>
      <left style="thin">
        <color indexed="8"/>
      </left>
      <right/>
      <top/>
      <bottom style="medium">
        <color indexed="8"/>
      </bottom>
      <diagonal/>
    </border>
    <border>
      <left style="medium">
        <color indexed="8"/>
      </left>
      <right style="thin">
        <color auto="1"/>
      </right>
      <top style="thin">
        <color indexed="8"/>
      </top>
      <bottom/>
      <diagonal/>
    </border>
    <border>
      <left style="thin">
        <color auto="1"/>
      </left>
      <right style="thin">
        <color indexed="8"/>
      </right>
      <top style="thin">
        <color indexed="8"/>
      </top>
      <bottom style="thin">
        <color indexed="8"/>
      </bottom>
      <diagonal/>
    </border>
    <border>
      <left style="thin">
        <color auto="1"/>
      </left>
      <right/>
      <top style="medium">
        <color indexed="8"/>
      </top>
      <bottom style="thin">
        <color indexed="8"/>
      </bottom>
      <diagonal/>
    </border>
    <border>
      <left/>
      <right style="medium">
        <color indexed="8"/>
      </right>
      <top/>
      <bottom style="medium">
        <color indexed="8"/>
      </bottom>
      <diagonal/>
    </border>
    <border>
      <left style="thin">
        <color indexed="8"/>
      </left>
      <right style="medium">
        <color auto="1"/>
      </right>
      <top/>
      <bottom style="thin">
        <color indexed="8"/>
      </bottom>
      <diagonal/>
    </border>
    <border>
      <left style="thin">
        <color indexed="8"/>
      </left>
      <right style="medium">
        <color auto="1"/>
      </right>
      <top style="thin">
        <color indexed="8"/>
      </top>
      <bottom/>
      <diagonal/>
    </border>
    <border>
      <left style="thin">
        <color auto="1"/>
      </left>
      <right/>
      <top/>
      <bottom style="medium">
        <color indexed="8"/>
      </bottom>
      <diagonal/>
    </border>
    <border>
      <left/>
      <right style="thin">
        <color auto="1"/>
      </right>
      <top style="thin">
        <color indexed="8"/>
      </top>
      <bottom/>
      <diagonal/>
    </border>
    <border>
      <left/>
      <right style="thin">
        <color auto="1"/>
      </right>
      <top/>
      <bottom/>
      <diagonal/>
    </border>
    <border>
      <left/>
      <right style="thin">
        <color auto="1"/>
      </right>
      <top/>
      <bottom style="thin">
        <color indexed="8"/>
      </bottom>
      <diagonal/>
    </border>
    <border>
      <left/>
      <right style="medium">
        <color indexed="8"/>
      </right>
      <top style="medium">
        <color indexed="8"/>
      </top>
      <bottom/>
      <diagonal/>
    </border>
    <border>
      <left/>
      <right style="medium">
        <color indexed="8"/>
      </right>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medium">
        <color auto="1"/>
      </bottom>
      <diagonal/>
    </border>
    <border>
      <left/>
      <right style="medium">
        <color auto="1"/>
      </right>
      <top style="medium">
        <color auto="1"/>
      </top>
      <bottom style="thin">
        <color indexed="8"/>
      </bottom>
      <diagonal/>
    </border>
    <border>
      <left style="medium">
        <color auto="1"/>
      </left>
      <right/>
      <top style="thin">
        <color auto="1"/>
      </top>
      <bottom/>
      <diagonal/>
    </border>
    <border>
      <left/>
      <right style="thin">
        <color auto="1"/>
      </right>
      <top style="thin">
        <color auto="1"/>
      </top>
      <bottom/>
      <diagonal/>
    </border>
    <border>
      <left style="thin">
        <color indexed="8"/>
      </left>
      <right style="thin">
        <color indexed="8"/>
      </right>
      <top style="medium">
        <color auto="1"/>
      </top>
      <bottom/>
      <diagonal/>
    </border>
    <border>
      <left/>
      <right style="thin">
        <color indexed="8"/>
      </right>
      <top/>
      <bottom/>
      <diagonal/>
    </border>
    <border>
      <left style="medium">
        <color auto="1"/>
      </left>
      <right/>
      <top/>
      <bottom style="thin">
        <color auto="1"/>
      </bottom>
      <diagonal/>
    </border>
    <border>
      <left/>
      <right style="thin">
        <color indexed="8"/>
      </right>
      <top/>
      <bottom style="thin">
        <color auto="1"/>
      </bottom>
      <diagonal/>
    </border>
    <border>
      <left style="thin">
        <color indexed="8"/>
      </left>
      <right style="thin">
        <color indexed="8"/>
      </right>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thin">
        <color indexed="8"/>
      </top>
      <bottom/>
      <diagonal/>
    </border>
    <border>
      <left style="thin">
        <color indexed="8"/>
      </left>
      <right style="medium">
        <color auto="1"/>
      </right>
      <top/>
      <bottom/>
      <diagonal/>
    </border>
    <border>
      <left style="medium">
        <color auto="1"/>
      </left>
      <right style="thin">
        <color indexed="8"/>
      </right>
      <top style="medium">
        <color auto="1"/>
      </top>
      <bottom style="thin">
        <color indexed="8"/>
      </bottom>
      <diagonal/>
    </border>
    <border>
      <left style="medium">
        <color auto="1"/>
      </left>
      <right style="thin">
        <color indexed="8"/>
      </right>
      <top style="medium">
        <color indexed="8"/>
      </top>
      <bottom style="thin">
        <color indexed="8"/>
      </bottom>
      <diagonal/>
    </border>
    <border>
      <left style="thin">
        <color indexed="8"/>
      </left>
      <right style="thin">
        <color indexed="8"/>
      </right>
      <top style="medium">
        <color auto="1"/>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auto="1"/>
      </top>
      <bottom style="thin">
        <color indexed="8"/>
      </bottom>
      <diagonal/>
    </border>
    <border>
      <left style="thin">
        <color indexed="8"/>
      </left>
      <right style="medium">
        <color auto="1"/>
      </right>
      <top style="medium">
        <color indexed="8"/>
      </top>
      <bottom style="thin">
        <color indexed="8"/>
      </bottom>
      <diagonal/>
    </border>
    <border>
      <left style="thin">
        <color indexed="8"/>
      </left>
      <right style="medium">
        <color auto="1"/>
      </right>
      <top style="medium">
        <color auto="1"/>
      </top>
      <bottom/>
      <diagonal/>
    </border>
    <border>
      <left style="medium">
        <color indexed="8"/>
      </left>
      <right style="thin">
        <color auto="1"/>
      </right>
      <top style="medium">
        <color indexed="8"/>
      </top>
      <bottom style="thin">
        <color indexed="8"/>
      </bottom>
      <diagonal/>
    </border>
    <border>
      <left/>
      <right style="thin">
        <color auto="1"/>
      </right>
      <top style="thin">
        <color indexed="8"/>
      </top>
      <bottom style="thin">
        <color indexed="8"/>
      </bottom>
      <diagonal/>
    </border>
    <border>
      <left/>
      <right style="thin">
        <color auto="1"/>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auto="1"/>
      </left>
      <right/>
      <top style="thin">
        <color indexed="8"/>
      </top>
      <bottom style="thin">
        <color indexed="8"/>
      </bottom>
      <diagonal/>
    </border>
    <border>
      <left style="thin">
        <color auto="1"/>
      </left>
      <right style="thin">
        <color indexed="8"/>
      </right>
      <top style="medium">
        <color indexed="8"/>
      </top>
      <bottom style="thin">
        <color indexed="8"/>
      </bottom>
      <diagonal/>
    </border>
    <border>
      <left style="medium">
        <color auto="1"/>
      </left>
      <right style="thin">
        <color auto="1"/>
      </right>
      <top style="medium">
        <color auto="1"/>
      </top>
      <bottom style="thin">
        <color indexed="8"/>
      </bottom>
      <diagonal/>
    </border>
    <border>
      <left style="medium">
        <color auto="1"/>
      </left>
      <right style="thin">
        <color auto="1"/>
      </right>
      <top style="medium">
        <color indexed="8"/>
      </top>
      <bottom style="thin">
        <color indexed="8"/>
      </bottom>
      <diagonal/>
    </border>
    <border>
      <left style="thin">
        <color auto="1"/>
      </left>
      <right style="thin">
        <color auto="1"/>
      </right>
      <top style="medium">
        <color auto="1"/>
      </top>
      <bottom style="thin">
        <color indexed="8"/>
      </bottom>
      <diagonal/>
    </border>
    <border>
      <left style="thin">
        <color auto="1"/>
      </left>
      <right style="thin">
        <color indexed="8"/>
      </right>
      <top style="medium">
        <color auto="1"/>
      </top>
      <bottom style="thin">
        <color indexed="8"/>
      </bottom>
      <diagonal/>
    </border>
    <border>
      <left style="thin">
        <color auto="1"/>
      </left>
      <right style="thin">
        <color auto="1"/>
      </right>
      <top style="medium">
        <color indexed="8"/>
      </top>
      <bottom style="thin">
        <color indexed="8"/>
      </bottom>
      <diagonal/>
    </border>
    <border>
      <left/>
      <right style="medium">
        <color auto="1"/>
      </right>
      <top style="thin">
        <color indexed="8"/>
      </top>
      <bottom style="thin">
        <color indexed="8"/>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8"/>
      </right>
      <top style="thin">
        <color indexed="8"/>
      </top>
      <bottom style="thin">
        <color auto="1"/>
      </bottom>
      <diagonal/>
    </border>
    <border>
      <left style="medium">
        <color auto="1"/>
      </left>
      <right/>
      <top style="medium">
        <color indexed="8"/>
      </top>
      <bottom style="thin">
        <color indexed="8"/>
      </bottom>
      <diagonal/>
    </border>
    <border>
      <left style="thin">
        <color indexed="8"/>
      </left>
      <right style="medium">
        <color indexed="8"/>
      </right>
      <top style="medium">
        <color auto="1"/>
      </top>
      <bottom/>
      <diagonal/>
    </border>
    <border>
      <left/>
      <right/>
      <top/>
      <bottom style="thin">
        <color auto="1"/>
      </bottom>
      <diagonal/>
    </border>
    <border>
      <left style="thin">
        <color indexed="8"/>
      </left>
      <right style="thin">
        <color indexed="8"/>
      </right>
      <top style="medium">
        <color indexed="8"/>
      </top>
      <bottom/>
      <diagonal/>
    </border>
    <border>
      <left style="thin">
        <color indexed="8"/>
      </left>
      <right style="thin">
        <color indexed="8"/>
      </right>
      <top/>
      <bottom style="thin">
        <color auto="1"/>
      </bottom>
      <diagonal/>
    </border>
    <border>
      <left style="thin">
        <color indexed="8"/>
      </left>
      <right/>
      <top/>
      <bottom style="thin">
        <color auto="1"/>
      </bottom>
      <diagonal/>
    </border>
    <border>
      <left style="thin">
        <color auto="1"/>
      </left>
      <right style="thin">
        <color indexed="8"/>
      </right>
      <top style="medium">
        <color indexed="8"/>
      </top>
      <bottom/>
      <diagonal/>
    </border>
    <border>
      <left style="thin">
        <color auto="1"/>
      </left>
      <right style="thin">
        <color indexed="8"/>
      </right>
      <top/>
      <bottom style="thin">
        <color auto="1"/>
      </bottom>
      <diagonal/>
    </border>
    <border>
      <left style="thin">
        <color auto="1"/>
      </left>
      <right style="thin">
        <color auto="1"/>
      </right>
      <top style="medium">
        <color indexed="8"/>
      </top>
      <bottom/>
      <diagonal/>
    </border>
    <border>
      <left/>
      <right style="medium">
        <color indexed="8"/>
      </right>
      <top/>
      <bottom style="thin">
        <color auto="1"/>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right style="thin">
        <color auto="1"/>
      </right>
      <top style="medium">
        <color auto="1"/>
      </top>
      <bottom style="thin">
        <color indexed="8"/>
      </bottom>
      <diagonal/>
    </border>
    <border>
      <left/>
      <right style="thin">
        <color auto="1"/>
      </right>
      <top style="medium">
        <color indexed="8"/>
      </top>
      <bottom/>
      <diagonal/>
    </border>
    <border>
      <left/>
      <right style="thin">
        <color auto="1"/>
      </right>
      <top/>
      <bottom style="thin">
        <color auto="1"/>
      </bottom>
      <diagonal/>
    </border>
    <border>
      <left style="medium">
        <color indexed="8"/>
      </left>
      <right style="thin">
        <color indexed="8"/>
      </right>
      <top style="medium">
        <color auto="1"/>
      </top>
      <bottom style="thin">
        <color indexed="8"/>
      </bottom>
      <diagonal/>
    </border>
    <border>
      <left/>
      <right style="thin">
        <color auto="1"/>
      </right>
      <top/>
      <bottom style="medium">
        <color indexed="8"/>
      </bottom>
      <diagonal/>
    </border>
    <border>
      <left style="medium">
        <color auto="1"/>
      </left>
      <right style="thin">
        <color indexed="8"/>
      </right>
      <top/>
      <bottom/>
      <diagonal/>
    </border>
    <border>
      <left style="medium">
        <color auto="1"/>
      </left>
      <right style="thin">
        <color indexed="8"/>
      </right>
      <top style="medium">
        <color auto="1"/>
      </top>
      <bottom style="thin">
        <color indexed="8"/>
      </bottom>
      <diagonal/>
    </border>
    <border>
      <left style="thin">
        <color indexed="8"/>
      </left>
      <right style="thin">
        <color indexed="8"/>
      </right>
      <top style="medium">
        <color auto="1"/>
      </top>
      <bottom style="thin">
        <color indexed="8"/>
      </bottom>
      <diagonal/>
    </border>
    <border>
      <left style="thin">
        <color indexed="8"/>
      </left>
      <right/>
      <top style="medium">
        <color auto="1"/>
      </top>
      <bottom style="thin">
        <color indexed="8"/>
      </bottom>
      <diagonal/>
    </border>
    <border>
      <left/>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style="medium">
        <color auto="1"/>
      </top>
      <bottom style="thin">
        <color indexed="8"/>
      </bottom>
      <diagonal/>
    </border>
    <border>
      <left style="medium">
        <color auto="1"/>
      </left>
      <right style="thin">
        <color indexed="8"/>
      </right>
      <top style="medium">
        <color indexed="8"/>
      </top>
      <bottom style="thin">
        <color indexed="8"/>
      </bottom>
      <diagonal/>
    </border>
    <border>
      <left style="thin">
        <color indexed="8"/>
      </left>
      <right style="thin">
        <color indexed="64"/>
      </right>
      <top style="medium">
        <color auto="1"/>
      </top>
      <bottom style="thin">
        <color indexed="8"/>
      </bottom>
      <diagonal/>
    </border>
    <border>
      <left/>
      <right style="thin">
        <color indexed="64"/>
      </right>
      <top style="medium">
        <color auto="1"/>
      </top>
      <bottom style="thin">
        <color indexed="8"/>
      </bottom>
      <diagonal/>
    </border>
    <border>
      <left style="thin">
        <color indexed="64"/>
      </left>
      <right style="thin">
        <color indexed="8"/>
      </right>
      <top style="medium">
        <color auto="1"/>
      </top>
      <bottom style="thin">
        <color indexed="8"/>
      </bottom>
      <diagonal/>
    </border>
    <border>
      <left style="thin">
        <color indexed="8"/>
      </left>
      <right style="medium">
        <color indexed="64"/>
      </right>
      <top style="medium">
        <color auto="1"/>
      </top>
      <bottom style="thin">
        <color indexed="8"/>
      </bottom>
      <diagonal/>
    </border>
    <border>
      <left style="thin">
        <color auto="1"/>
      </left>
      <right/>
      <top/>
      <bottom style="medium">
        <color indexed="64"/>
      </bottom>
      <diagonal/>
    </border>
    <border>
      <left/>
      <right/>
      <top/>
      <bottom style="medium">
        <color indexed="64"/>
      </bottom>
      <diagonal/>
    </border>
    <border>
      <left/>
      <right style="medium">
        <color auto="1"/>
      </right>
      <top/>
      <bottom style="medium">
        <color indexed="64"/>
      </bottom>
      <diagonal/>
    </border>
    <border>
      <left style="medium">
        <color auto="1"/>
      </left>
      <right/>
      <top/>
      <bottom style="medium">
        <color auto="1"/>
      </bottom>
      <diagonal/>
    </border>
    <border>
      <left/>
      <right style="thin">
        <color auto="1"/>
      </right>
      <top/>
      <bottom style="medium">
        <color indexed="64"/>
      </bottom>
      <diagonal/>
    </border>
    <border>
      <left style="medium">
        <color indexed="8"/>
      </left>
      <right/>
      <top/>
      <bottom style="medium">
        <color indexed="64"/>
      </bottom>
      <diagonal/>
    </border>
    <border>
      <left style="thin">
        <color indexed="8"/>
      </left>
      <right style="thin">
        <color indexed="8"/>
      </right>
      <top style="thin">
        <color indexed="8"/>
      </top>
      <bottom style="thin">
        <color indexed="64"/>
      </bottom>
      <diagonal/>
    </border>
    <border>
      <left style="medium">
        <color auto="1"/>
      </left>
      <right style="thin">
        <color indexed="64"/>
      </right>
      <top/>
      <bottom/>
      <diagonal/>
    </border>
    <border>
      <left style="thin">
        <color indexed="8"/>
      </left>
      <right/>
      <top/>
      <bottom style="medium">
        <color indexed="8"/>
      </bottom>
      <diagonal/>
    </border>
    <border>
      <left/>
      <right/>
      <top/>
      <bottom style="medium">
        <color indexed="8"/>
      </bottom>
      <diagonal/>
    </border>
    <border>
      <left/>
      <right style="medium">
        <color indexed="64"/>
      </right>
      <top/>
      <bottom/>
      <diagonal/>
    </border>
    <border>
      <left/>
      <right/>
      <top/>
      <bottom style="medium">
        <color indexed="64"/>
      </bottom>
      <diagonal/>
    </border>
    <border>
      <left style="thin">
        <color indexed="64"/>
      </left>
      <right style="thin">
        <color indexed="8"/>
      </right>
      <top style="thin">
        <color indexed="8"/>
      </top>
      <bottom style="thin">
        <color indexed="8"/>
      </bottom>
      <diagonal/>
    </border>
  </borders>
  <cellStyleXfs count="8">
    <xf numFmtId="0" fontId="0" fillId="0" borderId="0">
      <alignment vertical="center"/>
    </xf>
    <xf numFmtId="38" fontId="7" fillId="0" borderId="0" applyFill="0" applyBorder="0" applyProtection="0">
      <alignment vertical="center"/>
    </xf>
    <xf numFmtId="38" fontId="15" fillId="0" borderId="0" applyFont="0" applyFill="0" applyBorder="0" applyAlignment="0" applyProtection="0"/>
    <xf numFmtId="38" fontId="7" fillId="0" borderId="0" applyFill="0" applyBorder="0" applyProtection="0">
      <alignment vertical="center"/>
    </xf>
    <xf numFmtId="204" fontId="7" fillId="0" borderId="0" applyFill="0" applyBorder="0" applyProtection="0">
      <alignment vertical="center"/>
    </xf>
    <xf numFmtId="204" fontId="7" fillId="0" borderId="0" applyFill="0" applyBorder="0" applyProtection="0">
      <alignment vertical="center"/>
    </xf>
    <xf numFmtId="0" fontId="15" fillId="0" borderId="0"/>
    <xf numFmtId="9" fontId="7" fillId="0" borderId="0" applyFont="0" applyFill="0" applyBorder="0" applyAlignment="0" applyProtection="0">
      <alignment vertical="center"/>
    </xf>
  </cellStyleXfs>
  <cellXfs count="1375">
    <xf numFmtId="0" fontId="0" fillId="0" borderId="0" xfId="0">
      <alignment vertical="center"/>
    </xf>
    <xf numFmtId="0" fontId="0" fillId="0" borderId="0" xfId="0" applyFont="1" applyFill="1">
      <alignment vertical="center"/>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Alignment="1">
      <alignment vertical="center"/>
    </xf>
    <xf numFmtId="0" fontId="0" fillId="0" borderId="5"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1" xfId="0" applyFont="1" applyFill="1" applyBorder="1" applyAlignment="1">
      <alignment horizontal="center" vertical="center"/>
    </xf>
    <xf numFmtId="177" fontId="0" fillId="0" borderId="0" xfId="0" applyNumberFormat="1" applyFont="1" applyFill="1">
      <alignment vertical="center"/>
    </xf>
    <xf numFmtId="0" fontId="0" fillId="0" borderId="0" xfId="0" applyFont="1" applyFill="1" applyBorder="1" applyAlignment="1">
      <alignment vertical="center"/>
    </xf>
    <xf numFmtId="0" fontId="2" fillId="0" borderId="5" xfId="0" applyFont="1" applyFill="1" applyBorder="1" applyAlignment="1">
      <alignment horizontal="center" vertical="center"/>
    </xf>
    <xf numFmtId="179" fontId="0" fillId="0" borderId="0" xfId="0" applyNumberFormat="1" applyFont="1" applyFill="1">
      <alignment vertical="center"/>
    </xf>
    <xf numFmtId="0" fontId="0" fillId="0" borderId="0" xfId="0" applyFont="1" applyFill="1" applyAlignment="1">
      <alignment horizontal="center" vertical="center"/>
    </xf>
    <xf numFmtId="0" fontId="0" fillId="0" borderId="12" xfId="0" applyFont="1" applyFill="1" applyBorder="1" applyAlignment="1">
      <alignment vertical="center" shrinkToFit="1"/>
    </xf>
    <xf numFmtId="0" fontId="0" fillId="0" borderId="12" xfId="0" applyFont="1" applyFill="1" applyBorder="1" applyAlignment="1">
      <alignment vertical="center"/>
    </xf>
    <xf numFmtId="0" fontId="0" fillId="0" borderId="12" xfId="0" applyFont="1" applyFill="1" applyBorder="1" applyAlignment="1">
      <alignment horizontal="center" vertical="center" shrinkToFit="1"/>
    </xf>
    <xf numFmtId="177" fontId="0" fillId="0" borderId="0" xfId="0" applyNumberFormat="1" applyFont="1" applyFill="1" applyAlignment="1">
      <alignment vertical="center"/>
    </xf>
    <xf numFmtId="0" fontId="0" fillId="0" borderId="0" xfId="0" applyFont="1" applyFill="1" applyAlignment="1">
      <alignment horizontal="left" vertical="center"/>
    </xf>
    <xf numFmtId="0" fontId="0" fillId="0" borderId="0" xfId="0" applyFont="1" applyFill="1" applyAlignment="1">
      <alignment vertical="center" shrinkToFit="1"/>
    </xf>
    <xf numFmtId="0" fontId="2" fillId="0" borderId="0" xfId="0" applyFont="1" applyFill="1">
      <alignment vertical="center"/>
    </xf>
    <xf numFmtId="0" fontId="0" fillId="0" borderId="0" xfId="0" applyFont="1" applyFill="1" applyAlignment="1">
      <alignment horizontal="right" vertical="center"/>
    </xf>
    <xf numFmtId="0" fontId="0" fillId="0" borderId="0" xfId="0" applyFont="1" applyFill="1" applyBorder="1">
      <alignment vertical="center"/>
    </xf>
    <xf numFmtId="0" fontId="3" fillId="0" borderId="21" xfId="0" applyFont="1" applyFill="1" applyBorder="1" applyAlignment="1">
      <alignment horizontal="center" vertical="center" shrinkToFit="1"/>
    </xf>
    <xf numFmtId="0" fontId="4" fillId="0" borderId="0" xfId="0" applyFont="1" applyFill="1" applyAlignment="1">
      <alignment horizontal="center" vertical="center"/>
    </xf>
    <xf numFmtId="191" fontId="0" fillId="0" borderId="0" xfId="0" applyNumberFormat="1" applyFont="1" applyFill="1" applyBorder="1" applyAlignment="1">
      <alignment vertical="center"/>
    </xf>
    <xf numFmtId="0" fontId="0" fillId="0" borderId="9" xfId="0" applyFont="1" applyBorder="1" applyAlignment="1">
      <alignment horizontal="left" vertical="center"/>
    </xf>
    <xf numFmtId="177" fontId="0" fillId="0" borderId="9" xfId="0" applyNumberFormat="1" applyFont="1" applyFill="1" applyBorder="1" applyAlignment="1">
      <alignment horizontal="right" vertical="center"/>
    </xf>
    <xf numFmtId="177" fontId="0" fillId="0" borderId="9" xfId="0" applyNumberFormat="1" applyFont="1" applyBorder="1" applyAlignment="1">
      <alignment horizontal="right" vertical="center"/>
    </xf>
    <xf numFmtId="177" fontId="2" fillId="0" borderId="0" xfId="0" applyNumberFormat="1" applyFont="1" applyBorder="1" applyAlignment="1">
      <alignment horizontal="right" vertical="center"/>
    </xf>
    <xf numFmtId="176" fontId="0" fillId="0" borderId="9" xfId="0" applyNumberFormat="1" applyFont="1" applyFill="1" applyBorder="1">
      <alignment vertical="center"/>
    </xf>
    <xf numFmtId="0" fontId="0" fillId="0" borderId="9" xfId="0" applyFont="1" applyBorder="1" applyAlignment="1">
      <alignment horizontal="right" vertical="center"/>
    </xf>
    <xf numFmtId="176" fontId="0" fillId="0" borderId="9" xfId="0" applyNumberFormat="1" applyFont="1" applyBorder="1" applyAlignment="1">
      <alignment horizontal="right" vertical="center"/>
    </xf>
    <xf numFmtId="0" fontId="0" fillId="0" borderId="9" xfId="0" applyFont="1" applyBorder="1" applyAlignment="1">
      <alignment horizontal="center" vertical="center"/>
    </xf>
    <xf numFmtId="38" fontId="0" fillId="0" borderId="0" xfId="1" applyFont="1" applyFill="1" applyBorder="1" applyAlignment="1" applyProtection="1">
      <alignment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2" fillId="0" borderId="34" xfId="0" applyFont="1" applyFill="1" applyBorder="1" applyAlignment="1">
      <alignment horizontal="center" vertical="center"/>
    </xf>
    <xf numFmtId="177" fontId="0" fillId="0" borderId="40" xfId="0" applyNumberFormat="1" applyFont="1" applyFill="1" applyBorder="1" applyAlignment="1">
      <alignment horizontal="right" vertical="center"/>
    </xf>
    <xf numFmtId="0" fontId="0" fillId="0" borderId="45" xfId="0" applyFont="1" applyFill="1" applyBorder="1" applyAlignment="1">
      <alignment horizontal="center" vertical="center"/>
    </xf>
    <xf numFmtId="0" fontId="0" fillId="0" borderId="12" xfId="0" applyFont="1" applyBorder="1" applyAlignment="1">
      <alignment horizontal="left" vertical="center" shrinkToFit="1"/>
    </xf>
    <xf numFmtId="177" fontId="2" fillId="0" borderId="23" xfId="0" applyNumberFormat="1" applyFont="1" applyFill="1" applyBorder="1" applyAlignment="1">
      <alignment vertical="center"/>
    </xf>
    <xf numFmtId="177" fontId="2" fillId="0" borderId="40" xfId="0" applyNumberFormat="1" applyFont="1" applyFill="1" applyBorder="1" applyAlignment="1">
      <alignment vertical="center"/>
    </xf>
    <xf numFmtId="0" fontId="0" fillId="0" borderId="55" xfId="0" applyFont="1" applyFill="1" applyBorder="1" applyAlignment="1">
      <alignment horizontal="center" vertical="center"/>
    </xf>
    <xf numFmtId="0" fontId="8" fillId="0" borderId="0" xfId="0" applyFont="1" applyFill="1" applyAlignment="1">
      <alignment vertical="center"/>
    </xf>
    <xf numFmtId="0" fontId="0" fillId="0" borderId="26" xfId="0" applyFont="1" applyFill="1" applyBorder="1" applyAlignment="1">
      <alignment vertical="center"/>
    </xf>
    <xf numFmtId="0" fontId="9" fillId="0" borderId="0" xfId="0" applyFont="1" applyFill="1" applyBorder="1" applyAlignment="1">
      <alignment horizontal="center" vertical="center"/>
    </xf>
    <xf numFmtId="0" fontId="2" fillId="0" borderId="0" xfId="0" applyFont="1" applyFill="1" applyBorder="1" applyAlignment="1">
      <alignment horizontal="right" vertical="center" indent="1"/>
    </xf>
    <xf numFmtId="0" fontId="0" fillId="0" borderId="55" xfId="0" applyFont="1" applyFill="1" applyBorder="1">
      <alignment vertical="center"/>
    </xf>
    <xf numFmtId="0" fontId="0" fillId="0" borderId="60" xfId="0" applyFont="1" applyFill="1" applyBorder="1">
      <alignment vertical="center"/>
    </xf>
    <xf numFmtId="177" fontId="0" fillId="0" borderId="61" xfId="0" applyNumberFormat="1" applyFont="1" applyFill="1" applyBorder="1" applyAlignment="1">
      <alignment horizontal="right" vertical="center"/>
    </xf>
    <xf numFmtId="0" fontId="2" fillId="0" borderId="62" xfId="0" applyFont="1" applyFill="1" applyBorder="1" applyAlignment="1">
      <alignment horizontal="right" vertical="center" indent="1"/>
    </xf>
    <xf numFmtId="0" fontId="0" fillId="0" borderId="62" xfId="0" applyFont="1" applyFill="1" applyBorder="1">
      <alignment vertical="center"/>
    </xf>
    <xf numFmtId="0" fontId="0" fillId="0" borderId="64" xfId="0" applyFont="1" applyFill="1" applyBorder="1" applyAlignment="1">
      <alignment horizontal="center" vertical="center"/>
    </xf>
    <xf numFmtId="0" fontId="3" fillId="0" borderId="32" xfId="0" applyFont="1" applyFill="1" applyBorder="1" applyAlignment="1">
      <alignment horizontal="center" vertical="center" wrapText="1"/>
    </xf>
    <xf numFmtId="179" fontId="0" fillId="0" borderId="67" xfId="0" applyNumberFormat="1" applyFont="1" applyFill="1" applyBorder="1" applyAlignment="1">
      <alignment horizontal="right" vertical="center"/>
    </xf>
    <xf numFmtId="179" fontId="0" fillId="0" borderId="68" xfId="0" applyNumberFormat="1" applyFont="1" applyFill="1" applyBorder="1" applyAlignment="1">
      <alignment horizontal="right" vertical="center"/>
    </xf>
    <xf numFmtId="178" fontId="8" fillId="2" borderId="69" xfId="0" applyNumberFormat="1" applyFont="1" applyFill="1" applyBorder="1" applyAlignment="1">
      <alignment vertical="center"/>
    </xf>
    <xf numFmtId="0" fontId="0" fillId="0" borderId="70" xfId="0" applyFont="1" applyFill="1" applyBorder="1">
      <alignment vertical="center"/>
    </xf>
    <xf numFmtId="177" fontId="2" fillId="0" borderId="8" xfId="0" applyNumberFormat="1" applyFont="1" applyFill="1" applyBorder="1" applyAlignment="1">
      <alignment vertical="center"/>
    </xf>
    <xf numFmtId="178" fontId="2" fillId="0" borderId="23" xfId="0" applyNumberFormat="1" applyFont="1" applyFill="1" applyBorder="1" applyAlignment="1">
      <alignment vertical="center"/>
    </xf>
    <xf numFmtId="177" fontId="2" fillId="0" borderId="72" xfId="0" applyNumberFormat="1" applyFont="1" applyFill="1" applyBorder="1" applyAlignment="1">
      <alignment vertical="center"/>
    </xf>
    <xf numFmtId="177" fontId="2" fillId="0" borderId="11" xfId="0" applyNumberFormat="1" applyFont="1" applyFill="1" applyBorder="1" applyAlignment="1">
      <alignment vertical="center"/>
    </xf>
    <xf numFmtId="178" fontId="2" fillId="0" borderId="0" xfId="0" applyNumberFormat="1" applyFont="1" applyFill="1" applyBorder="1" applyAlignment="1">
      <alignment vertical="center"/>
    </xf>
    <xf numFmtId="0" fontId="3" fillId="0" borderId="73" xfId="0" applyFont="1" applyFill="1" applyBorder="1" applyAlignment="1">
      <alignment horizontal="centerContinuous" vertical="center"/>
    </xf>
    <xf numFmtId="179" fontId="0" fillId="0" borderId="0" xfId="0" applyNumberFormat="1" applyFont="1" applyFill="1" applyAlignment="1">
      <alignment vertical="center"/>
    </xf>
    <xf numFmtId="0" fontId="0" fillId="0" borderId="41" xfId="0" applyFont="1" applyFill="1" applyBorder="1" applyAlignment="1">
      <alignment horizontal="center" vertical="center"/>
    </xf>
    <xf numFmtId="0" fontId="0" fillId="0" borderId="77" xfId="0" applyFont="1" applyFill="1" applyBorder="1" applyAlignment="1">
      <alignment vertical="center"/>
    </xf>
    <xf numFmtId="0" fontId="0" fillId="0" borderId="0" xfId="0" applyFont="1" applyBorder="1" applyAlignment="1">
      <alignment vertical="center"/>
    </xf>
    <xf numFmtId="191" fontId="0" fillId="0" borderId="23" xfId="0" applyNumberFormat="1" applyFont="1" applyFill="1" applyBorder="1" applyAlignment="1">
      <alignment vertical="center"/>
    </xf>
    <xf numFmtId="191" fontId="0" fillId="0" borderId="44" xfId="0" applyNumberFormat="1" applyFont="1" applyFill="1" applyBorder="1" applyAlignment="1">
      <alignment vertical="center"/>
    </xf>
    <xf numFmtId="0" fontId="0" fillId="0" borderId="80" xfId="0" applyFont="1" applyFill="1" applyBorder="1" applyAlignment="1">
      <alignment horizontal="center" vertical="center"/>
    </xf>
    <xf numFmtId="0" fontId="8" fillId="0" borderId="0" xfId="0" applyFont="1" applyFill="1" applyBorder="1" applyAlignment="1">
      <alignment horizontal="right" vertical="center"/>
    </xf>
    <xf numFmtId="0" fontId="0" fillId="0" borderId="84" xfId="0" applyFont="1" applyFill="1" applyBorder="1" applyAlignment="1">
      <alignment horizontal="center" vertical="center"/>
    </xf>
    <xf numFmtId="0" fontId="10" fillId="0" borderId="0" xfId="0" applyFont="1" applyFill="1" applyAlignment="1">
      <alignment vertical="center"/>
    </xf>
    <xf numFmtId="0" fontId="10" fillId="0" borderId="0" xfId="0" applyFont="1" applyFill="1">
      <alignment vertical="center"/>
    </xf>
    <xf numFmtId="0" fontId="10" fillId="0" borderId="0" xfId="0" applyFont="1" applyFill="1" applyAlignment="1">
      <alignment horizontal="right" vertical="center"/>
    </xf>
    <xf numFmtId="0" fontId="10" fillId="0" borderId="57" xfId="0" applyFont="1" applyFill="1" applyBorder="1" applyAlignment="1">
      <alignment horizontal="center" vertical="center"/>
    </xf>
    <xf numFmtId="184" fontId="11" fillId="0" borderId="0" xfId="0" applyNumberFormat="1" applyFont="1" applyFill="1" applyBorder="1" applyAlignment="1" applyProtection="1">
      <alignment horizontal="right" vertical="center" shrinkToFit="1"/>
      <protection locked="0"/>
    </xf>
    <xf numFmtId="0" fontId="10" fillId="0" borderId="55" xfId="0" applyFont="1" applyFill="1" applyBorder="1" applyAlignment="1">
      <alignment horizontal="center" vertical="center"/>
    </xf>
    <xf numFmtId="0" fontId="12" fillId="0" borderId="55" xfId="0" applyFont="1" applyFill="1" applyBorder="1" applyAlignment="1">
      <alignment horizontal="center" vertical="center"/>
    </xf>
    <xf numFmtId="0" fontId="10" fillId="0" borderId="0" xfId="0" applyFont="1" applyFill="1" applyBorder="1" applyAlignment="1">
      <alignment vertical="center"/>
    </xf>
    <xf numFmtId="0" fontId="10" fillId="0" borderId="0" xfId="0" applyFont="1" applyFill="1" applyAlignment="1">
      <alignment vertical="center" shrinkToFit="1"/>
    </xf>
    <xf numFmtId="0" fontId="10" fillId="0" borderId="0" xfId="0" applyFont="1" applyFill="1" applyBorder="1" applyAlignment="1">
      <alignment vertical="center" shrinkToFit="1"/>
    </xf>
    <xf numFmtId="189" fontId="10" fillId="0" borderId="0" xfId="0" applyNumberFormat="1" applyFont="1" applyFill="1">
      <alignment vertical="center"/>
    </xf>
    <xf numFmtId="189" fontId="10" fillId="0" borderId="0" xfId="0" applyNumberFormat="1" applyFont="1" applyFill="1" applyAlignment="1">
      <alignment vertical="center" shrinkToFit="1"/>
    </xf>
    <xf numFmtId="0" fontId="10" fillId="0" borderId="0" xfId="0" applyFont="1" applyFill="1" applyAlignment="1">
      <alignment horizontal="left" vertical="center"/>
    </xf>
    <xf numFmtId="0" fontId="10" fillId="0" borderId="26" xfId="0" applyFont="1" applyFill="1" applyBorder="1" applyAlignment="1">
      <alignment vertical="center" shrinkToFit="1"/>
    </xf>
    <xf numFmtId="0" fontId="10" fillId="0" borderId="26" xfId="0" applyFont="1" applyFill="1" applyBorder="1" applyAlignment="1">
      <alignment vertical="center"/>
    </xf>
    <xf numFmtId="0" fontId="10" fillId="0" borderId="26" xfId="0" applyFont="1" applyFill="1" applyBorder="1">
      <alignment vertical="center"/>
    </xf>
    <xf numFmtId="0" fontId="10" fillId="0" borderId="26" xfId="0" applyFont="1" applyFill="1" applyBorder="1" applyAlignment="1">
      <alignment horizontal="right" vertical="center"/>
    </xf>
    <xf numFmtId="190" fontId="11" fillId="0" borderId="0" xfId="0" applyNumberFormat="1" applyFont="1" applyFill="1" applyBorder="1" applyAlignment="1">
      <alignment horizontal="right" vertical="center" shrinkToFit="1"/>
    </xf>
    <xf numFmtId="0" fontId="11" fillId="0" borderId="23" xfId="0" applyFont="1" applyFill="1" applyBorder="1" applyAlignment="1" applyProtection="1">
      <alignment horizontal="right" vertical="center" shrinkToFit="1"/>
      <protection locked="0"/>
    </xf>
    <xf numFmtId="176" fontId="11" fillId="0" borderId="23" xfId="0" applyNumberFormat="1" applyFont="1" applyFill="1" applyBorder="1" applyAlignment="1">
      <alignment vertical="center"/>
    </xf>
    <xf numFmtId="190" fontId="11" fillId="0" borderId="23" xfId="0" applyNumberFormat="1" applyFont="1" applyFill="1" applyBorder="1" applyAlignment="1">
      <alignment horizontal="right" vertical="center" shrinkToFit="1"/>
    </xf>
    <xf numFmtId="190" fontId="11" fillId="0" borderId="23" xfId="0" applyNumberFormat="1" applyFont="1" applyFill="1" applyBorder="1" applyAlignment="1" applyProtection="1">
      <alignment horizontal="right" vertical="center" shrinkToFit="1"/>
      <protection locked="0"/>
    </xf>
    <xf numFmtId="0" fontId="11" fillId="0" borderId="0" xfId="0" applyFont="1" applyFill="1" applyBorder="1" applyAlignment="1" applyProtection="1">
      <alignment horizontal="right" vertical="center" shrinkToFit="1"/>
      <protection locked="0"/>
    </xf>
    <xf numFmtId="0" fontId="11" fillId="0" borderId="0" xfId="0" applyFont="1" applyFill="1" applyBorder="1" applyAlignment="1">
      <alignment vertical="center"/>
    </xf>
    <xf numFmtId="190" fontId="11" fillId="0" borderId="0" xfId="0" applyNumberFormat="1" applyFont="1" applyFill="1" applyBorder="1" applyAlignment="1" applyProtection="1">
      <alignment horizontal="right" vertical="center" shrinkToFit="1"/>
      <protection locked="0"/>
    </xf>
    <xf numFmtId="190" fontId="11" fillId="0" borderId="38" xfId="0" applyNumberFormat="1" applyFont="1" applyFill="1" applyBorder="1" applyAlignment="1">
      <alignment horizontal="right" vertical="center" shrinkToFit="1"/>
    </xf>
    <xf numFmtId="0" fontId="11" fillId="0" borderId="38" xfId="0" applyFont="1" applyFill="1" applyBorder="1" applyAlignment="1" applyProtection="1">
      <alignment horizontal="right" vertical="center" shrinkToFit="1"/>
      <protection locked="0"/>
    </xf>
    <xf numFmtId="190" fontId="11" fillId="0" borderId="38" xfId="0" applyNumberFormat="1" applyFont="1" applyFill="1" applyBorder="1" applyAlignment="1" applyProtection="1">
      <alignment horizontal="right" vertical="center" shrinkToFit="1"/>
      <protection locked="0"/>
    </xf>
    <xf numFmtId="0" fontId="11" fillId="0" borderId="38" xfId="0" applyFont="1" applyFill="1" applyBorder="1" applyAlignment="1">
      <alignment vertical="center"/>
    </xf>
    <xf numFmtId="0" fontId="10" fillId="0" borderId="27" xfId="0" applyFont="1" applyFill="1" applyBorder="1" applyAlignment="1">
      <alignment vertical="center"/>
    </xf>
    <xf numFmtId="0" fontId="10" fillId="0" borderId="42" xfId="0" applyFont="1" applyFill="1" applyBorder="1" applyAlignment="1">
      <alignment vertical="center"/>
    </xf>
    <xf numFmtId="0" fontId="10" fillId="0" borderId="0" xfId="0" applyFont="1" applyFill="1" applyBorder="1" applyAlignment="1">
      <alignment horizontal="center" vertical="center"/>
    </xf>
    <xf numFmtId="0" fontId="10" fillId="0" borderId="34" xfId="0" applyFont="1" applyFill="1" applyBorder="1" applyAlignment="1">
      <alignment horizontal="center" vertical="center"/>
    </xf>
    <xf numFmtId="177" fontId="10" fillId="0" borderId="0" xfId="0" applyNumberFormat="1" applyFont="1" applyFill="1" applyBorder="1" applyAlignment="1">
      <alignment horizontal="center" vertical="center"/>
    </xf>
    <xf numFmtId="191" fontId="10" fillId="0" borderId="0" xfId="0" applyNumberFormat="1" applyFont="1" applyFill="1" applyBorder="1" applyAlignment="1">
      <alignment horizontal="right" vertical="center"/>
    </xf>
    <xf numFmtId="0" fontId="10" fillId="0" borderId="56" xfId="0" applyFont="1" applyFill="1" applyBorder="1" applyAlignment="1">
      <alignment vertical="center"/>
    </xf>
    <xf numFmtId="191" fontId="10" fillId="0" borderId="38" xfId="0" applyNumberFormat="1" applyFont="1" applyFill="1" applyBorder="1" applyAlignment="1">
      <alignment horizontal="right" vertical="center"/>
    </xf>
    <xf numFmtId="0" fontId="10" fillId="0" borderId="9" xfId="0" applyFont="1" applyFill="1" applyBorder="1" applyAlignment="1">
      <alignment horizontal="justify" vertical="center"/>
    </xf>
    <xf numFmtId="180" fontId="10" fillId="0" borderId="0" xfId="0" applyNumberFormat="1" applyFont="1" applyFill="1" applyBorder="1" applyAlignment="1">
      <alignment vertical="center"/>
    </xf>
    <xf numFmtId="0" fontId="10" fillId="0" borderId="55" xfId="0" applyFont="1" applyFill="1" applyBorder="1" applyAlignment="1">
      <alignment horizontal="distributed" vertical="center"/>
    </xf>
    <xf numFmtId="181" fontId="10" fillId="0" borderId="0" xfId="0" applyNumberFormat="1" applyFont="1" applyFill="1" applyBorder="1" applyAlignment="1">
      <alignment horizontal="center" vertical="center"/>
    </xf>
    <xf numFmtId="49" fontId="10" fillId="0" borderId="28" xfId="0" applyNumberFormat="1" applyFont="1" applyFill="1" applyBorder="1" applyAlignment="1">
      <alignment horizontal="center" vertical="center"/>
    </xf>
    <xf numFmtId="194" fontId="10" fillId="0" borderId="0" xfId="0" applyNumberFormat="1" applyFont="1" applyFill="1" applyBorder="1" applyAlignment="1">
      <alignment horizontal="center" vertical="center"/>
    </xf>
    <xf numFmtId="0" fontId="12" fillId="0" borderId="0" xfId="0" applyFont="1" applyFill="1" applyBorder="1" applyAlignment="1">
      <alignment horizontal="center" vertical="center"/>
    </xf>
    <xf numFmtId="191" fontId="10" fillId="0" borderId="23" xfId="0" applyNumberFormat="1" applyFont="1" applyFill="1" applyBorder="1" applyAlignment="1">
      <alignment horizontal="right" vertical="center"/>
    </xf>
    <xf numFmtId="177" fontId="12" fillId="0" borderId="0" xfId="0" applyNumberFormat="1" applyFont="1" applyFill="1" applyBorder="1" applyAlignment="1">
      <alignment horizontal="center" vertical="center"/>
    </xf>
    <xf numFmtId="0" fontId="10" fillId="0" borderId="0" xfId="0" applyFont="1" applyFill="1" applyBorder="1" applyAlignment="1">
      <alignment horizontal="right" vertical="center"/>
    </xf>
    <xf numFmtId="0" fontId="10" fillId="0" borderId="0" xfId="0" applyFont="1" applyFill="1" applyBorder="1" applyAlignment="1">
      <alignment horizontal="right" vertical="center" indent="1"/>
    </xf>
    <xf numFmtId="0" fontId="10" fillId="0" borderId="53" xfId="0" applyFont="1" applyFill="1" applyBorder="1" applyAlignment="1">
      <alignment vertical="center"/>
    </xf>
    <xf numFmtId="0" fontId="10" fillId="0" borderId="34" xfId="0" applyFont="1" applyFill="1" applyBorder="1" applyAlignment="1">
      <alignment vertical="center"/>
    </xf>
    <xf numFmtId="0" fontId="10" fillId="0" borderId="36" xfId="0" applyFont="1" applyFill="1" applyBorder="1" applyAlignment="1">
      <alignment vertical="center"/>
    </xf>
    <xf numFmtId="0" fontId="10" fillId="0" borderId="82" xfId="0" applyFont="1" applyFill="1" applyBorder="1" applyAlignment="1">
      <alignment horizontal="center" vertical="center"/>
    </xf>
    <xf numFmtId="0" fontId="10" fillId="0" borderId="83" xfId="0" applyFont="1" applyFill="1" applyBorder="1" applyAlignment="1">
      <alignment horizontal="center" vertical="center"/>
    </xf>
    <xf numFmtId="0" fontId="10" fillId="0" borderId="15" xfId="0" applyFont="1" applyFill="1" applyBorder="1" applyAlignment="1">
      <alignment horizontal="right" vertical="center"/>
    </xf>
    <xf numFmtId="0" fontId="10" fillId="0" borderId="46" xfId="0" applyFont="1" applyFill="1" applyBorder="1">
      <alignment vertical="center"/>
    </xf>
    <xf numFmtId="0" fontId="10" fillId="0" borderId="15" xfId="0" applyFont="1" applyFill="1" applyBorder="1" applyAlignment="1">
      <alignment vertical="center"/>
    </xf>
    <xf numFmtId="0" fontId="10" fillId="0" borderId="6" xfId="0" applyFont="1" applyFill="1" applyBorder="1" applyAlignment="1">
      <alignment vertical="center"/>
    </xf>
    <xf numFmtId="0" fontId="10" fillId="0" borderId="2" xfId="0" applyFont="1" applyFill="1" applyBorder="1" applyAlignment="1">
      <alignment vertical="center"/>
    </xf>
    <xf numFmtId="0" fontId="10" fillId="0" borderId="14" xfId="0" applyFont="1" applyFill="1" applyBorder="1" applyAlignment="1">
      <alignment horizontal="center" vertical="center"/>
    </xf>
    <xf numFmtId="0" fontId="10" fillId="0" borderId="16" xfId="0" applyFont="1" applyFill="1" applyBorder="1" applyAlignment="1">
      <alignment vertical="center"/>
    </xf>
    <xf numFmtId="0" fontId="10" fillId="0" borderId="47" xfId="0" applyFont="1" applyFill="1" applyBorder="1" applyAlignment="1">
      <alignment vertical="center"/>
    </xf>
    <xf numFmtId="0" fontId="10" fillId="0" borderId="4" xfId="0" applyFont="1" applyFill="1" applyBorder="1">
      <alignment vertical="center"/>
    </xf>
    <xf numFmtId="0" fontId="10" fillId="0" borderId="11" xfId="0" applyFont="1" applyFill="1" applyBorder="1" applyAlignment="1">
      <alignment horizontal="center" vertical="center"/>
    </xf>
    <xf numFmtId="0" fontId="10" fillId="0" borderId="8" xfId="0" applyFont="1" applyFill="1" applyBorder="1" applyAlignment="1">
      <alignment vertical="center"/>
    </xf>
    <xf numFmtId="0" fontId="10" fillId="0" borderId="23" xfId="0" applyFont="1" applyFill="1" applyBorder="1" applyAlignment="1">
      <alignment horizontal="center" vertical="center"/>
    </xf>
    <xf numFmtId="0" fontId="10" fillId="0" borderId="24" xfId="0" applyFont="1" applyFill="1" applyBorder="1" applyAlignment="1">
      <alignment vertical="center"/>
    </xf>
    <xf numFmtId="0" fontId="10" fillId="0" borderId="23" xfId="0" applyFont="1" applyFill="1" applyBorder="1" applyAlignment="1">
      <alignment vertical="center"/>
    </xf>
    <xf numFmtId="0" fontId="10" fillId="0" borderId="48" xfId="0" applyFont="1" applyFill="1" applyBorder="1">
      <alignment vertical="center"/>
    </xf>
    <xf numFmtId="0" fontId="10" fillId="0" borderId="22" xfId="0" applyFont="1" applyFill="1" applyBorder="1" applyAlignment="1">
      <alignment vertical="center"/>
    </xf>
    <xf numFmtId="0" fontId="10" fillId="0" borderId="10" xfId="0" applyFont="1" applyFill="1" applyBorder="1" applyAlignment="1">
      <alignment vertical="center"/>
    </xf>
    <xf numFmtId="180" fontId="10" fillId="0" borderId="11" xfId="0" applyNumberFormat="1" applyFont="1" applyFill="1" applyBorder="1" applyAlignment="1">
      <alignment horizontal="right" vertical="center"/>
    </xf>
    <xf numFmtId="180" fontId="10" fillId="0" borderId="23" xfId="0" applyNumberFormat="1" applyFont="1" applyFill="1" applyBorder="1" applyAlignment="1">
      <alignment horizontal="right" vertical="center"/>
    </xf>
    <xf numFmtId="180" fontId="10" fillId="0" borderId="0" xfId="0" applyNumberFormat="1" applyFont="1" applyFill="1" applyBorder="1" applyAlignment="1">
      <alignment horizontal="right" vertical="center"/>
    </xf>
    <xf numFmtId="181" fontId="10" fillId="0" borderId="23" xfId="0" applyNumberFormat="1" applyFont="1" applyFill="1" applyBorder="1" applyAlignment="1">
      <alignment horizontal="right" vertical="center"/>
    </xf>
    <xf numFmtId="0" fontId="10" fillId="0" borderId="21" xfId="0" applyFont="1" applyFill="1" applyBorder="1">
      <alignment vertical="center"/>
    </xf>
    <xf numFmtId="0" fontId="11" fillId="0" borderId="6" xfId="0" applyFont="1" applyFill="1" applyBorder="1" applyAlignment="1">
      <alignment horizontal="center" vertical="center"/>
    </xf>
    <xf numFmtId="0" fontId="11" fillId="0" borderId="49" xfId="0" applyFont="1" applyFill="1" applyBorder="1" applyAlignment="1">
      <alignment horizontal="center" vertical="center"/>
    </xf>
    <xf numFmtId="0" fontId="10" fillId="0" borderId="25" xfId="0" applyFont="1" applyFill="1" applyBorder="1">
      <alignment vertical="center"/>
    </xf>
    <xf numFmtId="0" fontId="10" fillId="0" borderId="51"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50" xfId="0" applyFont="1" applyFill="1" applyBorder="1" applyAlignment="1">
      <alignment horizontal="center" vertical="center" shrinkToFit="1"/>
    </xf>
    <xf numFmtId="195" fontId="10" fillId="0" borderId="0" xfId="0" applyNumberFormat="1" applyFont="1" applyFill="1" applyBorder="1" applyAlignment="1">
      <alignment horizontal="right" vertical="center" shrinkToFit="1"/>
    </xf>
    <xf numFmtId="195" fontId="10" fillId="0" borderId="18" xfId="0" applyNumberFormat="1" applyFont="1" applyFill="1" applyBorder="1" applyAlignment="1">
      <alignment horizontal="right" vertical="center" shrinkToFit="1"/>
    </xf>
    <xf numFmtId="195" fontId="10" fillId="0" borderId="40" xfId="0" applyNumberFormat="1" applyFont="1" applyFill="1" applyBorder="1" applyAlignment="1">
      <alignment horizontal="right" vertical="center" shrinkToFit="1"/>
    </xf>
    <xf numFmtId="0" fontId="0" fillId="0" borderId="7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6" xfId="0" applyFont="1" applyFill="1" applyBorder="1" applyAlignment="1">
      <alignment horizontal="center" vertical="center"/>
    </xf>
    <xf numFmtId="0" fontId="8" fillId="0" borderId="12"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38" xfId="0" applyFont="1" applyFill="1" applyBorder="1" applyAlignment="1">
      <alignment horizontal="center" vertical="center"/>
    </xf>
    <xf numFmtId="177" fontId="0" fillId="0" borderId="38" xfId="0" applyNumberFormat="1" applyFont="1" applyFill="1" applyBorder="1" applyAlignment="1">
      <alignment horizontal="right" vertical="center"/>
    </xf>
    <xf numFmtId="0" fontId="0" fillId="0" borderId="33"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30" xfId="0" applyFont="1" applyFill="1" applyBorder="1" applyAlignment="1">
      <alignment horizontal="center" vertical="center"/>
    </xf>
    <xf numFmtId="177" fontId="2" fillId="0" borderId="0" xfId="0" applyNumberFormat="1" applyFont="1" applyFill="1" applyBorder="1" applyAlignment="1">
      <alignment horizontal="right" vertical="center"/>
    </xf>
    <xf numFmtId="0" fontId="8" fillId="0" borderId="0" xfId="0" applyFont="1" applyFill="1" applyAlignment="1">
      <alignment horizontal="right" vertical="center"/>
    </xf>
    <xf numFmtId="0" fontId="0" fillId="0" borderId="2"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76" xfId="0" applyFont="1" applyFill="1" applyBorder="1" applyAlignment="1">
      <alignment horizontal="center" vertical="center"/>
    </xf>
    <xf numFmtId="0" fontId="10" fillId="0" borderId="12" xfId="0" applyFont="1" applyFill="1" applyBorder="1" applyAlignment="1">
      <alignment horizontal="center" vertical="center" shrinkToFit="1"/>
    </xf>
    <xf numFmtId="0" fontId="10" fillId="0" borderId="12"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28" xfId="0" applyFont="1" applyFill="1" applyBorder="1" applyAlignment="1">
      <alignment horizontal="center" vertical="center"/>
    </xf>
    <xf numFmtId="179" fontId="10" fillId="0" borderId="0" xfId="0" applyNumberFormat="1" applyFont="1" applyFill="1" applyBorder="1" applyAlignment="1">
      <alignment horizontal="right" vertical="center"/>
    </xf>
    <xf numFmtId="179" fontId="10" fillId="0" borderId="0" xfId="0" applyNumberFormat="1" applyFont="1" applyFill="1" applyBorder="1" applyAlignment="1">
      <alignment vertical="center"/>
    </xf>
    <xf numFmtId="188" fontId="10" fillId="0" borderId="0" xfId="0" applyNumberFormat="1" applyFont="1" applyFill="1" applyBorder="1" applyAlignment="1">
      <alignment horizontal="right" vertical="center"/>
    </xf>
    <xf numFmtId="0" fontId="10" fillId="0" borderId="30" xfId="0" applyFont="1" applyFill="1" applyBorder="1" applyAlignment="1">
      <alignment horizontal="center" vertical="center"/>
    </xf>
    <xf numFmtId="0" fontId="10" fillId="0" borderId="28" xfId="0" applyFont="1" applyFill="1" applyBorder="1" applyAlignment="1">
      <alignment vertical="center"/>
    </xf>
    <xf numFmtId="0" fontId="10" fillId="0" borderId="29" xfId="0" applyFont="1" applyFill="1" applyBorder="1" applyAlignment="1">
      <alignment vertical="center"/>
    </xf>
    <xf numFmtId="0" fontId="10" fillId="0" borderId="17" xfId="0" applyFont="1" applyFill="1" applyBorder="1" applyAlignment="1">
      <alignment horizontal="center" vertical="center"/>
    </xf>
    <xf numFmtId="181" fontId="10" fillId="0" borderId="0" xfId="0" applyNumberFormat="1" applyFont="1" applyFill="1" applyBorder="1" applyAlignment="1">
      <alignment horizontal="right" vertical="center"/>
    </xf>
    <xf numFmtId="181" fontId="10" fillId="0" borderId="18" xfId="0" applyNumberFormat="1" applyFont="1" applyFill="1" applyBorder="1" applyAlignment="1">
      <alignment horizontal="right" vertical="center"/>
    </xf>
    <xf numFmtId="0" fontId="0" fillId="0" borderId="35" xfId="0" applyFont="1" applyFill="1" applyBorder="1" applyAlignment="1">
      <alignment horizontal="center" vertical="center"/>
    </xf>
    <xf numFmtId="0" fontId="0" fillId="0" borderId="55" xfId="0" applyFont="1" applyFill="1" applyBorder="1" applyAlignment="1">
      <alignment horizontal="center" vertical="distributed" textRotation="255" wrapText="1" justifyLastLine="1"/>
    </xf>
    <xf numFmtId="182" fontId="0" fillId="0" borderId="38" xfId="0" applyNumberFormat="1" applyFont="1" applyFill="1" applyBorder="1" applyAlignment="1">
      <alignment horizontal="right" vertical="center"/>
    </xf>
    <xf numFmtId="177" fontId="0" fillId="0" borderId="38" xfId="0" applyNumberFormat="1" applyFont="1" applyFill="1" applyBorder="1" applyAlignment="1">
      <alignment vertical="center"/>
    </xf>
    <xf numFmtId="181" fontId="0" fillId="0" borderId="38" xfId="0" applyNumberFormat="1" applyFont="1" applyFill="1" applyBorder="1" applyAlignment="1">
      <alignment horizontal="right" vertical="center"/>
    </xf>
    <xf numFmtId="177" fontId="0" fillId="0" borderId="43" xfId="0" applyNumberFormat="1" applyFont="1" applyFill="1" applyBorder="1" applyAlignment="1">
      <alignment horizontal="right" vertical="center"/>
    </xf>
    <xf numFmtId="0" fontId="0" fillId="0" borderId="27" xfId="0" applyFont="1" applyFill="1" applyBorder="1" applyAlignment="1">
      <alignment vertical="center"/>
    </xf>
    <xf numFmtId="0" fontId="0" fillId="0" borderId="10" xfId="0" applyFont="1" applyFill="1" applyBorder="1" applyAlignment="1">
      <alignment vertical="center"/>
    </xf>
    <xf numFmtId="177" fontId="0" fillId="0" borderId="11" xfId="0" applyNumberFormat="1" applyFont="1" applyFill="1" applyBorder="1" applyAlignment="1">
      <alignment vertical="center"/>
    </xf>
    <xf numFmtId="178" fontId="0" fillId="0" borderId="0" xfId="0" applyNumberFormat="1" applyFont="1" applyFill="1" applyBorder="1" applyAlignment="1">
      <alignment vertical="center"/>
    </xf>
    <xf numFmtId="0" fontId="8" fillId="0" borderId="6" xfId="0" applyFont="1" applyFill="1" applyBorder="1" applyAlignment="1">
      <alignment vertical="center"/>
    </xf>
    <xf numFmtId="0" fontId="8" fillId="0" borderId="14" xfId="0" applyFont="1" applyFill="1" applyBorder="1" applyAlignment="1">
      <alignment vertical="center"/>
    </xf>
    <xf numFmtId="0" fontId="8" fillId="0" borderId="14" xfId="0" applyFont="1" applyFill="1" applyBorder="1" applyAlignment="1">
      <alignment horizontal="center" vertical="center"/>
    </xf>
    <xf numFmtId="0" fontId="8" fillId="0" borderId="16" xfId="0" applyFont="1" applyFill="1" applyBorder="1" applyAlignment="1">
      <alignment vertical="center"/>
    </xf>
    <xf numFmtId="0" fontId="8" fillId="0" borderId="2" xfId="0" applyFont="1" applyFill="1" applyBorder="1" applyAlignment="1">
      <alignment vertical="center"/>
    </xf>
    <xf numFmtId="0" fontId="8" fillId="0" borderId="12" xfId="0" applyFont="1" applyFill="1" applyBorder="1" applyAlignment="1">
      <alignment vertical="center"/>
    </xf>
    <xf numFmtId="0" fontId="8" fillId="0" borderId="17" xfId="0" applyFont="1" applyFill="1" applyBorder="1" applyAlignment="1">
      <alignment vertical="center"/>
    </xf>
    <xf numFmtId="0" fontId="8" fillId="0" borderId="12" xfId="0" applyFont="1" applyFill="1" applyBorder="1" applyAlignment="1">
      <alignment horizontal="center" vertical="center" shrinkToFit="1"/>
    </xf>
    <xf numFmtId="0" fontId="0" fillId="0" borderId="35" xfId="0" applyFont="1" applyFill="1" applyBorder="1" applyAlignment="1">
      <alignment vertical="center"/>
    </xf>
    <xf numFmtId="0" fontId="8" fillId="0" borderId="26" xfId="0" applyFont="1" applyFill="1" applyBorder="1" applyAlignment="1">
      <alignment vertical="center"/>
    </xf>
    <xf numFmtId="0" fontId="8" fillId="0" borderId="15" xfId="0" applyFont="1" applyFill="1" applyBorder="1" applyAlignment="1">
      <alignment vertical="center"/>
    </xf>
    <xf numFmtId="49" fontId="0" fillId="0" borderId="0" xfId="0" applyNumberFormat="1" applyFont="1" applyFill="1" applyAlignment="1">
      <alignment horizontal="right" vertical="center"/>
    </xf>
    <xf numFmtId="0" fontId="0" fillId="0" borderId="6" xfId="0" applyFont="1" applyFill="1" applyBorder="1" applyAlignment="1">
      <alignment vertical="center"/>
    </xf>
    <xf numFmtId="0" fontId="0" fillId="0" borderId="15" xfId="0" applyFont="1" applyFill="1" applyBorder="1" applyAlignment="1">
      <alignment vertical="center"/>
    </xf>
    <xf numFmtId="0" fontId="0" fillId="0" borderId="19" xfId="0" applyFont="1" applyFill="1" applyBorder="1" applyAlignment="1">
      <alignment vertical="center"/>
    </xf>
    <xf numFmtId="0" fontId="0" fillId="0" borderId="14" xfId="0" applyFont="1" applyFill="1" applyBorder="1" applyAlignment="1">
      <alignment vertical="center"/>
    </xf>
    <xf numFmtId="0" fontId="0" fillId="0" borderId="0" xfId="0" applyFont="1" applyFill="1" applyAlignment="1">
      <alignment vertical="top"/>
    </xf>
    <xf numFmtId="0" fontId="0" fillId="0" borderId="0" xfId="0" applyFont="1">
      <alignment vertical="center"/>
    </xf>
    <xf numFmtId="0" fontId="0" fillId="0" borderId="0" xfId="0" applyFont="1" applyAlignment="1">
      <alignment horizontal="left" vertical="center"/>
    </xf>
    <xf numFmtId="0" fontId="0" fillId="0" borderId="0" xfId="0" applyFont="1" applyBorder="1">
      <alignment vertical="center"/>
    </xf>
    <xf numFmtId="0" fontId="0" fillId="0" borderId="0" xfId="0" applyFont="1" applyAlignme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9" xfId="0" applyNumberFormat="1" applyFont="1" applyBorder="1" applyAlignment="1">
      <alignment vertical="center"/>
    </xf>
    <xf numFmtId="38" fontId="0" fillId="0" borderId="0" xfId="0" applyNumberFormat="1" applyFont="1">
      <alignment vertical="center"/>
    </xf>
    <xf numFmtId="0" fontId="0" fillId="0" borderId="9" xfId="0" applyFont="1" applyBorder="1" applyAlignment="1">
      <alignment horizontal="left" vertical="center" shrinkToFit="1"/>
    </xf>
    <xf numFmtId="0" fontId="0" fillId="0" borderId="71" xfId="0" applyFont="1" applyBorder="1" applyAlignment="1">
      <alignment horizontal="centerContinuous" vertical="center" shrinkToFit="1"/>
    </xf>
    <xf numFmtId="0" fontId="0" fillId="0" borderId="71" xfId="0" applyFont="1" applyBorder="1" applyAlignment="1">
      <alignment vertical="center" shrinkToFit="1"/>
    </xf>
    <xf numFmtId="179" fontId="10" fillId="0" borderId="0" xfId="0" applyNumberFormat="1" applyFont="1" applyFill="1" applyBorder="1" applyAlignment="1">
      <alignment vertical="center"/>
    </xf>
    <xf numFmtId="0" fontId="10" fillId="0" borderId="17"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0" xfId="0" applyFill="1">
      <alignment vertical="center"/>
    </xf>
    <xf numFmtId="0" fontId="0" fillId="0" borderId="0" xfId="0" applyFill="1" applyAlignment="1">
      <alignment vertical="center"/>
    </xf>
    <xf numFmtId="0" fontId="12" fillId="0" borderId="142" xfId="0" applyFont="1" applyFill="1" applyBorder="1" applyAlignment="1">
      <alignment horizontal="center" vertical="center"/>
    </xf>
    <xf numFmtId="0" fontId="0" fillId="0" borderId="0" xfId="0" applyFill="1" applyAlignment="1">
      <alignment horizontal="right" vertical="center"/>
    </xf>
    <xf numFmtId="0" fontId="0" fillId="0" borderId="0" xfId="0" applyFont="1" applyFill="1" applyBorder="1" applyAlignment="1">
      <alignment horizontal="left" vertical="center"/>
    </xf>
    <xf numFmtId="205" fontId="0" fillId="0" borderId="0" xfId="7" applyNumberFormat="1" applyFont="1" applyAlignment="1">
      <alignment horizontal="left" vertical="center"/>
    </xf>
    <xf numFmtId="0" fontId="0" fillId="0" borderId="35" xfId="0" applyFont="1" applyFill="1" applyBorder="1" applyAlignment="1">
      <alignment horizontal="center" vertical="center"/>
    </xf>
    <xf numFmtId="188" fontId="10" fillId="0" borderId="40" xfId="0" applyNumberFormat="1" applyFont="1" applyFill="1" applyBorder="1" applyAlignment="1">
      <alignment horizontal="right" vertical="center"/>
    </xf>
    <xf numFmtId="0" fontId="0" fillId="0" borderId="35" xfId="0" applyFill="1" applyBorder="1" applyAlignment="1">
      <alignment horizontal="center" vertical="center"/>
    </xf>
    <xf numFmtId="0" fontId="0" fillId="0" borderId="45" xfId="0" applyFill="1" applyBorder="1" applyAlignment="1">
      <alignment horizontal="center" vertical="center"/>
    </xf>
    <xf numFmtId="0" fontId="0" fillId="0" borderId="5" xfId="0" applyFill="1" applyBorder="1" applyAlignment="1">
      <alignment horizontal="center" vertical="center"/>
    </xf>
    <xf numFmtId="0" fontId="0" fillId="0" borderId="4" xfId="0" applyFill="1" applyBorder="1" applyAlignment="1">
      <alignment horizontal="center" vertical="center"/>
    </xf>
    <xf numFmtId="0" fontId="0" fillId="0" borderId="82" xfId="0" applyFill="1" applyBorder="1" applyAlignment="1">
      <alignment horizontal="center" vertical="center"/>
    </xf>
    <xf numFmtId="0" fontId="0" fillId="0" borderId="83" xfId="0" applyFill="1" applyBorder="1" applyAlignment="1">
      <alignment horizontal="center" vertical="center"/>
    </xf>
    <xf numFmtId="0" fontId="0" fillId="0" borderId="9" xfId="0" applyFill="1" applyBorder="1" applyAlignment="1">
      <alignment horizontal="center" vertical="center"/>
    </xf>
    <xf numFmtId="0" fontId="0" fillId="0" borderId="0" xfId="0" applyFill="1" applyAlignment="1">
      <alignment horizontal="left" vertical="center"/>
    </xf>
    <xf numFmtId="179" fontId="10" fillId="3" borderId="0" xfId="0" applyNumberFormat="1" applyFont="1" applyFill="1" applyBorder="1" applyAlignment="1">
      <alignment horizontal="right" vertical="center"/>
    </xf>
    <xf numFmtId="0" fontId="10" fillId="0" borderId="157" xfId="0" applyFont="1" applyFill="1" applyBorder="1" applyAlignment="1">
      <alignment vertical="center"/>
    </xf>
    <xf numFmtId="177" fontId="0" fillId="0" borderId="0" xfId="0" applyNumberFormat="1" applyFont="1" applyFill="1" applyBorder="1" applyAlignment="1">
      <alignment vertical="center"/>
    </xf>
    <xf numFmtId="177" fontId="2" fillId="0" borderId="0" xfId="0" applyNumberFormat="1" applyFont="1" applyFill="1" applyBorder="1" applyAlignment="1">
      <alignment vertical="center"/>
    </xf>
    <xf numFmtId="0" fontId="9" fillId="0" borderId="45" xfId="0" applyFont="1" applyFill="1" applyBorder="1" applyAlignment="1">
      <alignment horizontal="center" vertical="center"/>
    </xf>
    <xf numFmtId="0" fontId="9" fillId="0" borderId="5" xfId="0" applyFont="1" applyFill="1" applyBorder="1" applyAlignment="1">
      <alignment horizontal="center" vertical="center"/>
    </xf>
    <xf numFmtId="181" fontId="0" fillId="0" borderId="0" xfId="0" applyNumberFormat="1" applyFont="1" applyFill="1" applyBorder="1" applyAlignment="1">
      <alignment vertical="center"/>
    </xf>
    <xf numFmtId="177" fontId="0" fillId="0" borderId="40" xfId="0" applyNumberFormat="1" applyFont="1" applyFill="1" applyBorder="1" applyAlignment="1">
      <alignment vertical="center"/>
    </xf>
    <xf numFmtId="189" fontId="14" fillId="0" borderId="142" xfId="0" applyNumberFormat="1" applyFont="1" applyFill="1" applyBorder="1" applyAlignment="1">
      <alignment horizontal="center" vertical="center" wrapText="1" shrinkToFit="1"/>
    </xf>
    <xf numFmtId="0" fontId="12" fillId="0" borderId="34" xfId="0" applyFont="1" applyFill="1" applyBorder="1" applyAlignment="1">
      <alignment horizontal="center" vertical="center"/>
    </xf>
    <xf numFmtId="0" fontId="10" fillId="0" borderId="34" xfId="0" applyFont="1" applyFill="1" applyBorder="1" applyAlignment="1">
      <alignment horizontal="distributed" vertical="center"/>
    </xf>
    <xf numFmtId="189" fontId="16" fillId="0" borderId="39" xfId="0" applyNumberFormat="1" applyFont="1" applyFill="1" applyBorder="1" applyAlignment="1">
      <alignment horizontal="center" vertical="center" wrapText="1" shrinkToFit="1"/>
    </xf>
    <xf numFmtId="0" fontId="0" fillId="0" borderId="9" xfId="0" applyFont="1" applyFill="1" applyBorder="1" applyAlignment="1">
      <alignment horizontal="center" vertical="center"/>
    </xf>
    <xf numFmtId="0" fontId="0" fillId="0" borderId="30" xfId="0" applyFont="1" applyFill="1" applyBorder="1" applyAlignment="1">
      <alignment horizontal="center" vertical="center"/>
    </xf>
    <xf numFmtId="193" fontId="11" fillId="3" borderId="0" xfId="0" applyNumberFormat="1" applyFont="1" applyFill="1" applyBorder="1" applyAlignment="1">
      <alignment horizontal="right" vertical="center" shrinkToFit="1"/>
    </xf>
    <xf numFmtId="0" fontId="11" fillId="3" borderId="0" xfId="0" applyFont="1" applyFill="1" applyBorder="1" applyAlignment="1">
      <alignment vertical="center"/>
    </xf>
    <xf numFmtId="0" fontId="10" fillId="0" borderId="75"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52" xfId="0" applyFont="1" applyFill="1" applyBorder="1" applyAlignment="1">
      <alignment horizontal="center" vertical="center"/>
    </xf>
    <xf numFmtId="193" fontId="11" fillId="0" borderId="0" xfId="0" applyNumberFormat="1" applyFont="1" applyFill="1" applyBorder="1" applyAlignment="1">
      <alignment horizontal="center" vertical="center" shrinkToFit="1"/>
    </xf>
    <xf numFmtId="190" fontId="11" fillId="0" borderId="0" xfId="0" applyNumberFormat="1" applyFont="1" applyFill="1" applyBorder="1" applyAlignment="1">
      <alignment horizontal="center" vertical="center"/>
    </xf>
    <xf numFmtId="190" fontId="11" fillId="0" borderId="38" xfId="0" applyNumberFormat="1" applyFont="1" applyFill="1" applyBorder="1" applyAlignment="1">
      <alignment horizontal="center" vertical="center"/>
    </xf>
    <xf numFmtId="0" fontId="0" fillId="0" borderId="35" xfId="0" applyFont="1" applyFill="1" applyBorder="1" applyAlignment="1">
      <alignment horizontal="center" vertical="center"/>
    </xf>
    <xf numFmtId="0" fontId="0" fillId="0" borderId="0" xfId="0" applyFill="1" applyBorder="1" applyAlignment="1">
      <alignment vertical="top"/>
    </xf>
    <xf numFmtId="0" fontId="0" fillId="0" borderId="0" xfId="0" applyFont="1" applyFill="1" applyBorder="1" applyAlignment="1">
      <alignment vertical="top"/>
    </xf>
    <xf numFmtId="0" fontId="2" fillId="0" borderId="35" xfId="0" applyFont="1" applyFill="1" applyBorder="1" applyAlignment="1">
      <alignment horizontal="center" vertical="center"/>
    </xf>
    <xf numFmtId="0" fontId="0" fillId="0" borderId="39"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20" xfId="0" applyFont="1" applyFill="1" applyBorder="1" applyAlignment="1">
      <alignment horizontal="center" vertical="center"/>
    </xf>
    <xf numFmtId="0" fontId="0" fillId="0" borderId="0" xfId="0" applyFont="1" applyFill="1" applyAlignment="1">
      <alignment horizontal="right" vertical="center"/>
    </xf>
    <xf numFmtId="0" fontId="8" fillId="0" borderId="0" xfId="0" applyFont="1" applyFill="1" applyAlignment="1">
      <alignment horizontal="right" vertical="center"/>
    </xf>
    <xf numFmtId="179" fontId="10" fillId="0" borderId="0" xfId="0" applyNumberFormat="1" applyFont="1" applyFill="1" applyBorder="1" applyAlignment="1">
      <alignment horizontal="right" vertical="center"/>
    </xf>
    <xf numFmtId="188" fontId="10" fillId="0" borderId="0" xfId="0" applyNumberFormat="1" applyFont="1" applyFill="1" applyBorder="1" applyAlignment="1">
      <alignment horizontal="right" vertical="center"/>
    </xf>
    <xf numFmtId="177" fontId="10" fillId="0" borderId="0" xfId="0" applyNumberFormat="1" applyFont="1" applyFill="1" applyBorder="1" applyAlignment="1">
      <alignment horizontal="right" vertical="center"/>
    </xf>
    <xf numFmtId="0" fontId="0" fillId="0" borderId="161" xfId="0" applyFont="1" applyFill="1" applyBorder="1" applyAlignment="1">
      <alignment horizontal="center" vertical="center"/>
    </xf>
    <xf numFmtId="0" fontId="0" fillId="0" borderId="0" xfId="0" applyFill="1" applyAlignment="1">
      <alignment horizontal="center" vertical="center"/>
    </xf>
    <xf numFmtId="193" fontId="11" fillId="0" borderId="0" xfId="0" applyNumberFormat="1" applyFont="1" applyFill="1" applyBorder="1" applyAlignment="1">
      <alignment horizontal="right" vertical="center" shrinkToFit="1"/>
    </xf>
    <xf numFmtId="0" fontId="3" fillId="3" borderId="0" xfId="0" applyFont="1" applyFill="1" applyBorder="1" applyAlignment="1" applyProtection="1">
      <alignment horizontal="right" vertical="center" shrinkToFit="1"/>
      <protection locked="0"/>
    </xf>
    <xf numFmtId="190" fontId="3" fillId="3" borderId="0" xfId="0" applyNumberFormat="1" applyFont="1" applyFill="1" applyBorder="1" applyAlignment="1" applyProtection="1">
      <alignment horizontal="right" vertical="center" shrinkToFit="1"/>
      <protection locked="0"/>
    </xf>
    <xf numFmtId="184" fontId="3" fillId="3" borderId="0" xfId="0" applyNumberFormat="1" applyFont="1" applyFill="1" applyBorder="1" applyAlignment="1" applyProtection="1">
      <alignment horizontal="right" vertical="center" shrinkToFit="1"/>
      <protection locked="0"/>
    </xf>
    <xf numFmtId="0" fontId="3" fillId="0" borderId="0" xfId="0" applyFont="1" applyFill="1" applyBorder="1" applyAlignment="1" applyProtection="1">
      <alignment horizontal="right" vertical="center" shrinkToFit="1"/>
      <protection locked="0"/>
    </xf>
    <xf numFmtId="190" fontId="3" fillId="0" borderId="0" xfId="0" applyNumberFormat="1" applyFont="1" applyFill="1" applyBorder="1" applyAlignment="1" applyProtection="1">
      <alignment horizontal="right" vertical="center" shrinkToFit="1"/>
      <protection locked="0"/>
    </xf>
    <xf numFmtId="0" fontId="3" fillId="3" borderId="38" xfId="0" applyFont="1" applyFill="1" applyBorder="1" applyAlignment="1" applyProtection="1">
      <alignment horizontal="right" vertical="center" shrinkToFit="1"/>
      <protection locked="0"/>
    </xf>
    <xf numFmtId="190" fontId="3" fillId="3" borderId="38" xfId="0" applyNumberFormat="1" applyFont="1" applyFill="1" applyBorder="1" applyAlignment="1" applyProtection="1">
      <alignment horizontal="right" vertical="center" shrinkToFit="1"/>
      <protection locked="0"/>
    </xf>
    <xf numFmtId="184" fontId="3" fillId="0" borderId="0" xfId="0" applyNumberFormat="1" applyFont="1" applyFill="1" applyBorder="1" applyAlignment="1" applyProtection="1">
      <alignment horizontal="right" vertical="center" shrinkToFit="1"/>
      <protection locked="0"/>
    </xf>
    <xf numFmtId="188" fontId="10" fillId="3" borderId="0" xfId="0" applyNumberFormat="1" applyFont="1" applyFill="1" applyBorder="1" applyAlignment="1">
      <alignment horizontal="right" vertical="center"/>
    </xf>
    <xf numFmtId="191" fontId="10" fillId="3" borderId="0" xfId="0" applyNumberFormat="1" applyFont="1" applyFill="1" applyBorder="1" applyAlignment="1">
      <alignment horizontal="right" vertical="center"/>
    </xf>
    <xf numFmtId="191" fontId="10" fillId="3" borderId="40" xfId="0" applyNumberFormat="1" applyFont="1" applyFill="1" applyBorder="1" applyAlignment="1">
      <alignment horizontal="right" vertical="center"/>
    </xf>
    <xf numFmtId="188" fontId="10" fillId="0" borderId="59" xfId="0" applyNumberFormat="1" applyFont="1" applyFill="1" applyBorder="1" applyAlignment="1">
      <alignment horizontal="right" vertical="center"/>
    </xf>
    <xf numFmtId="177" fontId="0" fillId="0" borderId="0" xfId="0" applyNumberFormat="1" applyFont="1" applyFill="1" applyBorder="1" applyAlignment="1">
      <alignment horizontal="right" vertical="center" shrinkToFit="1"/>
    </xf>
    <xf numFmtId="198" fontId="10" fillId="0" borderId="40" xfId="0" applyNumberFormat="1" applyFont="1" applyFill="1" applyBorder="1" applyAlignment="1">
      <alignment horizontal="right" vertical="center" shrinkToFit="1"/>
    </xf>
    <xf numFmtId="0" fontId="10" fillId="0" borderId="12"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12" xfId="0" applyFont="1" applyFill="1" applyBorder="1" applyAlignment="1">
      <alignment horizontal="center" vertical="center"/>
    </xf>
    <xf numFmtId="0" fontId="10" fillId="0" borderId="28" xfId="0" applyFont="1" applyFill="1" applyBorder="1" applyAlignment="1">
      <alignment vertical="center"/>
    </xf>
    <xf numFmtId="179" fontId="10" fillId="0" borderId="0"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184" fontId="0" fillId="0" borderId="0" xfId="0" applyNumberFormat="1" applyFont="1" applyFill="1" applyAlignment="1">
      <alignment horizontal="right" vertical="center"/>
    </xf>
    <xf numFmtId="181" fontId="0" fillId="0" borderId="0" xfId="0" applyNumberFormat="1" applyFont="1" applyFill="1" applyAlignment="1">
      <alignment horizontal="right" vertical="center"/>
    </xf>
    <xf numFmtId="206" fontId="0" fillId="0" borderId="0" xfId="0" applyNumberFormat="1" applyFont="1" applyFill="1" applyBorder="1" applyAlignment="1">
      <alignment vertical="center"/>
    </xf>
    <xf numFmtId="183" fontId="0" fillId="0" borderId="0" xfId="0" applyNumberFormat="1" applyFont="1" applyFill="1" applyBorder="1" applyAlignment="1">
      <alignment vertical="center"/>
    </xf>
    <xf numFmtId="177" fontId="0" fillId="0" borderId="0" xfId="0" applyNumberFormat="1" applyFont="1" applyFill="1" applyBorder="1">
      <alignment vertical="center"/>
    </xf>
    <xf numFmtId="188" fontId="10" fillId="0" borderId="11" xfId="0" applyNumberFormat="1" applyFont="1" applyFill="1" applyBorder="1" applyAlignment="1">
      <alignment vertical="center"/>
    </xf>
    <xf numFmtId="0" fontId="11" fillId="0" borderId="59" xfId="0" applyFont="1" applyFill="1" applyBorder="1" applyAlignment="1">
      <alignment vertical="center"/>
    </xf>
    <xf numFmtId="182" fontId="11" fillId="0" borderId="0" xfId="0" applyNumberFormat="1" applyFont="1" applyFill="1" applyBorder="1" applyAlignment="1">
      <alignment vertical="center" shrinkToFit="1"/>
    </xf>
    <xf numFmtId="176" fontId="11" fillId="0" borderId="0" xfId="0" applyNumberFormat="1" applyFont="1" applyFill="1" applyBorder="1" applyAlignment="1">
      <alignment vertical="center" shrinkToFit="1"/>
    </xf>
    <xf numFmtId="184" fontId="11" fillId="0" borderId="0" xfId="0" applyNumberFormat="1" applyFont="1" applyFill="1" applyBorder="1" applyAlignment="1">
      <alignment horizontal="right" vertical="center" shrinkToFit="1"/>
    </xf>
    <xf numFmtId="186" fontId="11" fillId="0" borderId="0" xfId="0" applyNumberFormat="1" applyFont="1" applyFill="1" applyBorder="1" applyAlignment="1">
      <alignment vertical="center" shrinkToFit="1"/>
    </xf>
    <xf numFmtId="184" fontId="11" fillId="0" borderId="0" xfId="0" applyNumberFormat="1" applyFont="1" applyFill="1" applyBorder="1" applyAlignment="1">
      <alignment vertical="center" shrinkToFit="1"/>
    </xf>
    <xf numFmtId="192" fontId="11" fillId="0" borderId="0" xfId="0" applyNumberFormat="1" applyFont="1" applyFill="1" applyBorder="1" applyAlignment="1">
      <alignment vertical="center" shrinkToFit="1"/>
    </xf>
    <xf numFmtId="186" fontId="13" fillId="0" borderId="0" xfId="0" applyNumberFormat="1" applyFont="1" applyFill="1" applyBorder="1">
      <alignment vertical="center"/>
    </xf>
    <xf numFmtId="186" fontId="11" fillId="0" borderId="0" xfId="0" applyNumberFormat="1" applyFont="1" applyFill="1" applyBorder="1" applyAlignment="1">
      <alignment horizontal="right" vertical="center" shrinkToFit="1"/>
    </xf>
    <xf numFmtId="197" fontId="11" fillId="0" borderId="0" xfId="0" applyNumberFormat="1" applyFont="1" applyFill="1" applyBorder="1" applyAlignment="1">
      <alignment vertical="center" shrinkToFit="1"/>
    </xf>
    <xf numFmtId="206" fontId="11" fillId="0" borderId="0" xfId="0" applyNumberFormat="1" applyFont="1" applyFill="1" applyBorder="1" applyAlignment="1">
      <alignment vertical="center" shrinkToFit="1"/>
    </xf>
    <xf numFmtId="0" fontId="13" fillId="0" borderId="0" xfId="0" applyFont="1" applyFill="1" applyBorder="1">
      <alignment vertical="center"/>
    </xf>
    <xf numFmtId="0" fontId="11" fillId="0" borderId="0" xfId="0" applyNumberFormat="1" applyFont="1" applyFill="1" applyBorder="1" applyAlignment="1">
      <alignment vertical="center"/>
    </xf>
    <xf numFmtId="184" fontId="11" fillId="0" borderId="0" xfId="0" applyNumberFormat="1" applyFont="1" applyFill="1" applyBorder="1" applyAlignment="1">
      <alignment vertical="center"/>
    </xf>
    <xf numFmtId="38" fontId="11" fillId="0" borderId="0" xfId="0" applyNumberFormat="1" applyFont="1" applyFill="1" applyBorder="1" applyAlignment="1">
      <alignment vertical="center"/>
    </xf>
    <xf numFmtId="0" fontId="11" fillId="0" borderId="0" xfId="0" applyNumberFormat="1" applyFont="1" applyFill="1" applyBorder="1" applyAlignment="1">
      <alignment vertical="center" shrinkToFit="1"/>
    </xf>
    <xf numFmtId="176" fontId="11" fillId="0" borderId="0" xfId="0" applyNumberFormat="1" applyFont="1" applyFill="1" applyBorder="1" applyAlignment="1">
      <alignment vertical="center"/>
    </xf>
    <xf numFmtId="197" fontId="11" fillId="0" borderId="0" xfId="0" applyNumberFormat="1" applyFont="1" applyFill="1" applyBorder="1" applyAlignment="1">
      <alignment vertical="center"/>
    </xf>
    <xf numFmtId="38" fontId="11" fillId="0" borderId="0" xfId="0" applyNumberFormat="1" applyFont="1" applyFill="1" applyBorder="1" applyAlignment="1" applyProtection="1">
      <alignment vertical="center"/>
      <protection locked="0"/>
    </xf>
    <xf numFmtId="184" fontId="11" fillId="0" borderId="0" xfId="0" applyNumberFormat="1" applyFont="1" applyFill="1" applyBorder="1" applyAlignment="1" applyProtection="1">
      <alignment vertical="center"/>
      <protection locked="0"/>
    </xf>
    <xf numFmtId="38" fontId="11" fillId="0" borderId="0" xfId="0" applyNumberFormat="1" applyFont="1" applyFill="1" applyBorder="1" applyAlignment="1">
      <alignment vertical="center" shrinkToFit="1"/>
    </xf>
    <xf numFmtId="176" fontId="11" fillId="0" borderId="0" xfId="0" applyNumberFormat="1" applyFont="1" applyFill="1" applyBorder="1" applyAlignment="1" applyProtection="1">
      <alignment vertical="center"/>
      <protection locked="0"/>
    </xf>
    <xf numFmtId="184" fontId="11" fillId="0" borderId="0" xfId="0" applyNumberFormat="1" applyFont="1" applyFill="1" applyBorder="1" applyAlignment="1" applyProtection="1">
      <alignment vertical="center" shrinkToFit="1"/>
      <protection locked="0"/>
    </xf>
    <xf numFmtId="176" fontId="11" fillId="0" borderId="0" xfId="0" applyNumberFormat="1" applyFont="1" applyFill="1" applyBorder="1" applyAlignment="1" applyProtection="1">
      <alignment vertical="center" shrinkToFit="1"/>
      <protection locked="0"/>
    </xf>
    <xf numFmtId="41" fontId="11" fillId="0" borderId="0" xfId="0" applyNumberFormat="1" applyFont="1" applyFill="1" applyBorder="1" applyAlignment="1" applyProtection="1">
      <alignment horizontal="right" vertical="center" shrinkToFit="1"/>
      <protection locked="0"/>
    </xf>
    <xf numFmtId="41" fontId="11" fillId="0" borderId="0" xfId="0" applyNumberFormat="1" applyFont="1" applyFill="1" applyBorder="1" applyAlignment="1">
      <alignment horizontal="right" vertical="center" shrinkToFit="1"/>
    </xf>
    <xf numFmtId="184" fontId="11" fillId="0" borderId="40" xfId="0" applyNumberFormat="1" applyFont="1" applyFill="1" applyBorder="1" applyAlignment="1" applyProtection="1">
      <alignment vertical="center"/>
      <protection locked="0"/>
    </xf>
    <xf numFmtId="196" fontId="11" fillId="0" borderId="0" xfId="1" applyNumberFormat="1" applyFont="1" applyFill="1" applyBorder="1" applyAlignment="1" applyProtection="1">
      <alignment vertical="center" shrinkToFit="1"/>
    </xf>
    <xf numFmtId="38" fontId="11" fillId="0" borderId="0" xfId="1" applyFont="1" applyFill="1" applyBorder="1" applyAlignment="1" applyProtection="1">
      <alignment vertical="center" shrinkToFit="1"/>
    </xf>
    <xf numFmtId="184" fontId="11" fillId="0" borderId="0" xfId="1" applyNumberFormat="1" applyFont="1" applyFill="1" applyBorder="1" applyAlignment="1" applyProtection="1">
      <alignment vertical="center" shrinkToFit="1"/>
    </xf>
    <xf numFmtId="184" fontId="11" fillId="0" borderId="40" xfId="0" applyNumberFormat="1" applyFont="1" applyFill="1" applyBorder="1" applyAlignment="1">
      <alignment vertical="center" shrinkToFit="1"/>
    </xf>
    <xf numFmtId="179" fontId="0"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191" fontId="0" fillId="0" borderId="0" xfId="0" applyNumberFormat="1" applyFont="1" applyFill="1" applyAlignment="1">
      <alignment horizontal="right" vertical="center"/>
    </xf>
    <xf numFmtId="179" fontId="8" fillId="0" borderId="0" xfId="0" applyNumberFormat="1" applyFont="1" applyFill="1" applyAlignment="1">
      <alignment horizontal="right" vertical="center"/>
    </xf>
    <xf numFmtId="185" fontId="8" fillId="0" borderId="0" xfId="0" applyNumberFormat="1" applyFont="1" applyFill="1" applyBorder="1" applyAlignment="1">
      <alignment horizontal="right" vertical="center" shrinkToFit="1"/>
    </xf>
    <xf numFmtId="184" fontId="8" fillId="0" borderId="0" xfId="0" applyNumberFormat="1" applyFont="1" applyFill="1" applyBorder="1" applyAlignment="1">
      <alignment horizontal="right" vertical="center"/>
    </xf>
    <xf numFmtId="183" fontId="8" fillId="0" borderId="0" xfId="0" applyNumberFormat="1" applyFont="1" applyFill="1" applyBorder="1" applyAlignment="1">
      <alignment horizontal="right" vertical="center" shrinkToFit="1"/>
    </xf>
    <xf numFmtId="185" fontId="8" fillId="0" borderId="0" xfId="0" applyNumberFormat="1" applyFont="1" applyFill="1" applyAlignment="1">
      <alignment horizontal="right" vertical="center"/>
    </xf>
    <xf numFmtId="177" fontId="8" fillId="0" borderId="0" xfId="0" applyNumberFormat="1" applyFont="1" applyFill="1" applyAlignment="1">
      <alignment horizontal="right" vertical="center"/>
    </xf>
    <xf numFmtId="183" fontId="8" fillId="0" borderId="0" xfId="0" applyNumberFormat="1" applyFont="1" applyFill="1" applyAlignment="1">
      <alignment horizontal="right" vertical="center"/>
    </xf>
    <xf numFmtId="3" fontId="8" fillId="0" borderId="0" xfId="0" applyNumberFormat="1" applyFont="1" applyFill="1" applyBorder="1" applyAlignment="1">
      <alignment horizontal="center" vertical="center"/>
    </xf>
    <xf numFmtId="179" fontId="0" fillId="0" borderId="11"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184" fontId="0" fillId="0" borderId="0" xfId="0" applyNumberFormat="1" applyFont="1" applyFill="1" applyBorder="1" applyAlignment="1">
      <alignment horizontal="right" vertical="center" shrinkToFit="1"/>
    </xf>
    <xf numFmtId="184" fontId="0" fillId="0" borderId="0" xfId="0" applyNumberFormat="1" applyFont="1" applyFill="1" applyBorder="1" applyAlignment="1">
      <alignment horizontal="right" vertical="center"/>
    </xf>
    <xf numFmtId="183" fontId="0" fillId="0" borderId="0" xfId="0" applyNumberFormat="1" applyFont="1" applyFill="1" applyBorder="1" applyAlignment="1">
      <alignment horizontal="right" vertical="center" shrinkToFit="1"/>
    </xf>
    <xf numFmtId="179" fontId="0" fillId="0" borderId="0" xfId="0" applyNumberFormat="1" applyFont="1" applyFill="1" applyAlignment="1">
      <alignment horizontal="right" vertical="center"/>
    </xf>
    <xf numFmtId="185" fontId="0" fillId="0" borderId="0" xfId="0" applyNumberFormat="1" applyFont="1" applyFill="1" applyBorder="1" applyAlignment="1">
      <alignment horizontal="right" vertical="center" shrinkToFit="1"/>
    </xf>
    <xf numFmtId="184" fontId="8" fillId="0" borderId="0" xfId="0" applyNumberFormat="1" applyFont="1" applyFill="1" applyAlignment="1">
      <alignment horizontal="right" vertical="center"/>
    </xf>
    <xf numFmtId="177" fontId="0" fillId="0" borderId="0" xfId="0" applyNumberFormat="1" applyFont="1" applyFill="1" applyBorder="1" applyAlignment="1">
      <alignment vertical="center"/>
    </xf>
    <xf numFmtId="200" fontId="0" fillId="0" borderId="0" xfId="0" applyNumberFormat="1" applyFont="1" applyFill="1" applyBorder="1" applyAlignment="1">
      <alignment horizontal="right" vertical="center"/>
    </xf>
    <xf numFmtId="200" fontId="0" fillId="0" borderId="40" xfId="0" applyNumberFormat="1" applyFont="1" applyFill="1" applyBorder="1" applyAlignment="1">
      <alignment horizontal="right" vertical="center"/>
    </xf>
    <xf numFmtId="200" fontId="0" fillId="0" borderId="41" xfId="0" applyNumberFormat="1" applyFont="1" applyFill="1" applyBorder="1" applyAlignment="1">
      <alignment horizontal="right" vertical="center"/>
    </xf>
    <xf numFmtId="200" fontId="0" fillId="0" borderId="38" xfId="0" applyNumberFormat="1" applyFont="1" applyFill="1" applyBorder="1" applyAlignment="1">
      <alignment horizontal="right" vertical="center"/>
    </xf>
    <xf numFmtId="200" fontId="0" fillId="0" borderId="43" xfId="0" applyNumberFormat="1" applyFont="1" applyFill="1" applyBorder="1" applyAlignment="1">
      <alignment horizontal="right" vertical="center"/>
    </xf>
    <xf numFmtId="199" fontId="0" fillId="0" borderId="0" xfId="0" applyNumberFormat="1" applyFont="1" applyFill="1" applyBorder="1" applyAlignment="1">
      <alignment horizontal="right" vertical="center"/>
    </xf>
    <xf numFmtId="0" fontId="0" fillId="0" borderId="9" xfId="0" applyFont="1" applyFill="1" applyBorder="1" applyAlignment="1">
      <alignment horizontal="center" vertical="center"/>
    </xf>
    <xf numFmtId="181" fontId="0" fillId="0" borderId="0" xfId="0" applyNumberFormat="1" applyFont="1" applyFill="1" applyBorder="1">
      <alignment vertical="center"/>
    </xf>
    <xf numFmtId="181" fontId="0" fillId="0" borderId="0" xfId="0" applyNumberFormat="1" applyFont="1" applyFill="1">
      <alignment vertical="center"/>
    </xf>
    <xf numFmtId="177" fontId="2" fillId="3" borderId="0" xfId="0" applyNumberFormat="1" applyFont="1" applyFill="1" applyAlignment="1">
      <alignment horizontal="right" vertical="center"/>
    </xf>
    <xf numFmtId="179" fontId="2" fillId="3" borderId="0" xfId="0" applyNumberFormat="1" applyFont="1" applyFill="1" applyAlignment="1">
      <alignment horizontal="right" vertical="center"/>
    </xf>
    <xf numFmtId="183" fontId="2" fillId="3" borderId="0" xfId="0" applyNumberFormat="1" applyFont="1" applyFill="1" applyAlignment="1">
      <alignment horizontal="right" vertical="center"/>
    </xf>
    <xf numFmtId="184" fontId="2" fillId="3" borderId="0" xfId="0" applyNumberFormat="1" applyFont="1" applyFill="1" applyAlignment="1">
      <alignment horizontal="right" vertical="center"/>
    </xf>
    <xf numFmtId="185" fontId="2" fillId="3" borderId="0" xfId="0" applyNumberFormat="1" applyFont="1" applyFill="1" applyAlignment="1">
      <alignment horizontal="right" vertical="center"/>
    </xf>
    <xf numFmtId="205" fontId="0" fillId="0" borderId="0" xfId="0" applyNumberFormat="1" applyFont="1" applyAlignment="1">
      <alignment horizontal="right" vertical="center"/>
    </xf>
    <xf numFmtId="0" fontId="0" fillId="0" borderId="34" xfId="0" applyFont="1" applyFill="1" applyBorder="1" applyAlignment="1">
      <alignment horizontal="center" vertical="center"/>
    </xf>
    <xf numFmtId="177" fontId="0" fillId="0" borderId="0" xfId="0" applyNumberFormat="1" applyFont="1" applyFill="1" applyBorder="1" applyAlignment="1">
      <alignment horizontal="right" vertical="center"/>
    </xf>
    <xf numFmtId="177" fontId="0" fillId="0" borderId="18" xfId="0" applyNumberFormat="1" applyFont="1" applyFill="1" applyBorder="1" applyAlignment="1">
      <alignment horizontal="right" vertical="center"/>
    </xf>
    <xf numFmtId="0" fontId="0" fillId="0" borderId="9" xfId="0" applyFont="1" applyFill="1" applyBorder="1" applyAlignment="1">
      <alignment horizontal="center" vertical="center"/>
    </xf>
    <xf numFmtId="179" fontId="0" fillId="0" borderId="38"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9" fontId="0" fillId="0" borderId="23" xfId="0" applyNumberFormat="1" applyFont="1" applyFill="1" applyBorder="1" applyAlignment="1">
      <alignment horizontal="right" vertical="center"/>
    </xf>
    <xf numFmtId="0" fontId="0" fillId="0" borderId="12" xfId="0" applyFont="1" applyFill="1" applyBorder="1" applyAlignment="1">
      <alignment horizontal="center" vertical="center"/>
    </xf>
    <xf numFmtId="177" fontId="0" fillId="0" borderId="0" xfId="0" applyNumberFormat="1" applyFont="1" applyFill="1" applyBorder="1" applyAlignment="1">
      <alignment vertical="center"/>
    </xf>
    <xf numFmtId="177" fontId="8" fillId="0" borderId="0" xfId="0" applyNumberFormat="1" applyFont="1" applyFill="1" applyBorder="1" applyAlignment="1">
      <alignment vertical="center"/>
    </xf>
    <xf numFmtId="183" fontId="0" fillId="0" borderId="0" xfId="0" applyNumberFormat="1" applyFont="1" applyFill="1" applyBorder="1" applyAlignment="1">
      <alignment horizontal="right" vertical="center"/>
    </xf>
    <xf numFmtId="177" fontId="0" fillId="0" borderId="44" xfId="0" applyNumberFormat="1" applyFont="1" applyFill="1" applyBorder="1" applyAlignment="1">
      <alignment vertical="center"/>
    </xf>
    <xf numFmtId="179" fontId="8" fillId="0" borderId="0" xfId="0" applyNumberFormat="1" applyFont="1" applyFill="1" applyAlignment="1">
      <alignment horizontal="right" vertical="center"/>
    </xf>
    <xf numFmtId="177" fontId="0" fillId="0" borderId="0" xfId="0" applyNumberFormat="1" applyFont="1" applyFill="1" applyAlignment="1">
      <alignment horizontal="right" vertical="center"/>
    </xf>
    <xf numFmtId="177" fontId="0" fillId="0" borderId="23" xfId="0" applyNumberFormat="1" applyFont="1" applyFill="1" applyBorder="1" applyAlignment="1">
      <alignment vertical="center"/>
    </xf>
    <xf numFmtId="177" fontId="0" fillId="0" borderId="11"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91" fontId="0" fillId="0" borderId="0" xfId="0" applyNumberFormat="1" applyFont="1" applyFill="1" applyAlignment="1">
      <alignment horizontal="right" vertical="center"/>
    </xf>
    <xf numFmtId="186" fontId="11" fillId="0" borderId="0" xfId="0" applyNumberFormat="1" applyFont="1" applyFill="1" applyBorder="1" applyAlignment="1">
      <alignment horizontal="right" vertical="center" shrinkToFit="1"/>
    </xf>
    <xf numFmtId="179" fontId="10" fillId="0" borderId="0" xfId="0" applyNumberFormat="1" applyFont="1" applyFill="1" applyBorder="1" applyAlignment="1">
      <alignment horizontal="right" vertical="center"/>
    </xf>
    <xf numFmtId="177" fontId="10" fillId="0" borderId="0" xfId="0" applyNumberFormat="1" applyFont="1" applyFill="1" applyBorder="1" applyAlignment="1">
      <alignment horizontal="right" vertical="center"/>
    </xf>
    <xf numFmtId="188" fontId="10" fillId="3" borderId="0" xfId="0" applyNumberFormat="1" applyFont="1" applyFill="1" applyBorder="1" applyAlignment="1">
      <alignment horizontal="right" vertical="center"/>
    </xf>
    <xf numFmtId="179" fontId="10" fillId="3" borderId="0" xfId="0" applyNumberFormat="1" applyFont="1" applyFill="1" applyBorder="1" applyAlignment="1">
      <alignment horizontal="right" vertical="center"/>
    </xf>
    <xf numFmtId="177" fontId="10" fillId="0" borderId="0" xfId="0" applyNumberFormat="1" applyFont="1" applyFill="1" applyBorder="1" applyAlignment="1">
      <alignment horizontal="right" vertical="center" shrinkToFit="1"/>
    </xf>
    <xf numFmtId="179" fontId="0" fillId="0" borderId="11" xfId="0" applyNumberFormat="1"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8" xfId="0" applyNumberFormat="1" applyFont="1" applyFill="1" applyBorder="1" applyAlignment="1">
      <alignment horizontal="right" vertical="center"/>
    </xf>
    <xf numFmtId="0" fontId="8" fillId="0" borderId="5" xfId="0" applyFont="1" applyFill="1" applyBorder="1" applyAlignment="1">
      <alignment horizontal="center" vertical="center"/>
    </xf>
    <xf numFmtId="0" fontId="8" fillId="0" borderId="161" xfId="0" applyFont="1" applyFill="1" applyBorder="1" applyAlignment="1">
      <alignment horizontal="center" vertical="center"/>
    </xf>
    <xf numFmtId="181" fontId="2" fillId="3" borderId="0" xfId="0" applyNumberFormat="1" applyFont="1" applyFill="1" applyAlignment="1">
      <alignment horizontal="right" vertical="center"/>
    </xf>
    <xf numFmtId="181" fontId="2" fillId="3" borderId="0" xfId="0" applyNumberFormat="1" applyFont="1" applyFill="1">
      <alignment vertical="center"/>
    </xf>
    <xf numFmtId="184" fontId="13" fillId="3" borderId="0" xfId="0" applyNumberFormat="1" applyFont="1" applyFill="1" applyBorder="1" applyAlignment="1">
      <alignment vertical="center" shrinkToFit="1"/>
    </xf>
    <xf numFmtId="0" fontId="13" fillId="3" borderId="0" xfId="0" applyFont="1" applyFill="1" applyBorder="1">
      <alignment vertical="center"/>
    </xf>
    <xf numFmtId="184" fontId="13" fillId="3" borderId="0" xfId="0" applyNumberFormat="1" applyFont="1" applyFill="1" applyBorder="1" applyAlignment="1">
      <alignment horizontal="right" vertical="center" shrinkToFit="1"/>
    </xf>
    <xf numFmtId="186" fontId="13" fillId="3" borderId="0" xfId="0" applyNumberFormat="1" applyFont="1" applyFill="1" applyBorder="1" applyAlignment="1">
      <alignment horizontal="right" vertical="center" shrinkToFit="1"/>
    </xf>
    <xf numFmtId="190" fontId="11" fillId="0" borderId="0" xfId="1" applyNumberFormat="1" applyFont="1" applyFill="1" applyBorder="1" applyAlignment="1" applyProtection="1">
      <alignment vertical="center" shrinkToFit="1"/>
    </xf>
    <xf numFmtId="196" fontId="11" fillId="0" borderId="0" xfId="0" applyNumberFormat="1" applyFont="1" applyFill="1" applyBorder="1" applyAlignment="1">
      <alignment vertical="center" shrinkToFit="1"/>
    </xf>
    <xf numFmtId="38" fontId="13" fillId="3" borderId="0" xfId="1" applyFont="1" applyFill="1" applyBorder="1" applyAlignment="1" applyProtection="1">
      <alignment vertical="center" shrinkToFit="1"/>
    </xf>
    <xf numFmtId="184" fontId="13" fillId="3" borderId="0" xfId="1" applyNumberFormat="1" applyFont="1" applyFill="1" applyBorder="1" applyAlignment="1" applyProtection="1">
      <alignment vertical="center" shrinkToFit="1"/>
    </xf>
    <xf numFmtId="0" fontId="13" fillId="3" borderId="0" xfId="0" applyNumberFormat="1" applyFont="1" applyFill="1" applyBorder="1" applyAlignment="1">
      <alignment vertical="center" shrinkToFit="1"/>
    </xf>
    <xf numFmtId="41" fontId="13" fillId="3" borderId="0" xfId="0" applyNumberFormat="1" applyFont="1" applyFill="1" applyBorder="1" applyAlignment="1">
      <alignment horizontal="right" vertical="center" shrinkToFit="1"/>
    </xf>
    <xf numFmtId="41" fontId="11" fillId="3" borderId="0" xfId="0" applyNumberFormat="1" applyFont="1" applyFill="1" applyBorder="1" applyAlignment="1">
      <alignment horizontal="right" vertical="center" shrinkToFit="1"/>
    </xf>
    <xf numFmtId="184" fontId="13" fillId="3" borderId="40" xfId="0" applyNumberFormat="1" applyFont="1" applyFill="1" applyBorder="1" applyAlignment="1">
      <alignment vertical="center" shrinkToFit="1"/>
    </xf>
    <xf numFmtId="177" fontId="0" fillId="0" borderId="0" xfId="0" applyNumberFormat="1" applyFont="1" applyFill="1" applyBorder="1" applyAlignment="1">
      <alignment horizontal="right" vertical="center"/>
    </xf>
    <xf numFmtId="177" fontId="0" fillId="0" borderId="0" xfId="0" applyNumberFormat="1" applyFont="1" applyFill="1" applyBorder="1" applyAlignment="1">
      <alignment vertical="center"/>
    </xf>
    <xf numFmtId="181" fontId="0"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77" fontId="18" fillId="0" borderId="0" xfId="0" applyNumberFormat="1" applyFont="1" applyFill="1" applyBorder="1" applyAlignment="1">
      <alignment vertical="center"/>
    </xf>
    <xf numFmtId="0" fontId="0" fillId="0" borderId="65" xfId="0" applyFont="1" applyFill="1" applyBorder="1">
      <alignment vertical="center"/>
    </xf>
    <xf numFmtId="0" fontId="0" fillId="0" borderId="63" xfId="0" applyFont="1" applyFill="1" applyBorder="1">
      <alignment vertical="center"/>
    </xf>
    <xf numFmtId="0" fontId="0" fillId="0" borderId="66" xfId="0" applyFont="1" applyFill="1" applyBorder="1">
      <alignment vertical="center"/>
    </xf>
    <xf numFmtId="184" fontId="20" fillId="0" borderId="0" xfId="0" applyNumberFormat="1" applyFont="1" applyFill="1" applyBorder="1" applyAlignment="1">
      <alignment horizontal="left" vertical="center"/>
    </xf>
    <xf numFmtId="177" fontId="18" fillId="0" borderId="11" xfId="0" applyNumberFormat="1" applyFont="1" applyFill="1" applyBorder="1" applyAlignment="1">
      <alignment vertical="center"/>
    </xf>
    <xf numFmtId="0" fontId="18" fillId="0" borderId="0" xfId="0" applyFont="1" applyFill="1">
      <alignment vertical="center"/>
    </xf>
    <xf numFmtId="0" fontId="18" fillId="0" borderId="0" xfId="0" applyFont="1" applyFill="1" applyAlignment="1">
      <alignment vertical="center"/>
    </xf>
    <xf numFmtId="179" fontId="0"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0" fontId="0" fillId="0" borderId="12" xfId="0" applyFont="1" applyFill="1" applyBorder="1" applyAlignment="1">
      <alignment horizontal="center" vertical="center"/>
    </xf>
    <xf numFmtId="177" fontId="8" fillId="0" borderId="0" xfId="0" applyNumberFormat="1" applyFont="1" applyFill="1" applyBorder="1" applyAlignment="1">
      <alignment vertical="center"/>
    </xf>
    <xf numFmtId="0" fontId="8" fillId="0" borderId="12" xfId="0" applyFont="1" applyFill="1" applyBorder="1" applyAlignment="1">
      <alignment horizontal="center" vertical="center"/>
    </xf>
    <xf numFmtId="0" fontId="8" fillId="0" borderId="14" xfId="0" applyFont="1" applyFill="1" applyBorder="1" applyAlignment="1">
      <alignment horizontal="center" vertical="center"/>
    </xf>
    <xf numFmtId="179" fontId="8" fillId="0" borderId="0" xfId="0" applyNumberFormat="1" applyFont="1" applyFill="1" applyAlignment="1">
      <alignment horizontal="right" vertical="center"/>
    </xf>
    <xf numFmtId="177" fontId="0" fillId="0" borderId="11" xfId="0" applyNumberFormat="1" applyFont="1" applyFill="1" applyBorder="1" applyAlignment="1">
      <alignment horizontal="right" vertical="center"/>
    </xf>
    <xf numFmtId="0" fontId="0" fillId="0" borderId="0" xfId="0" applyFont="1" applyFill="1" applyAlignment="1">
      <alignment horizontal="right" vertical="center"/>
    </xf>
    <xf numFmtId="0" fontId="8" fillId="0" borderId="0" xfId="0" applyFont="1" applyFill="1" applyAlignment="1">
      <alignment horizontal="right" vertical="center"/>
    </xf>
    <xf numFmtId="179" fontId="18" fillId="0" borderId="0"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79" fontId="0" fillId="0" borderId="11" xfId="0" applyNumberFormat="1" applyFont="1" applyFill="1" applyBorder="1" applyAlignment="1">
      <alignment horizontal="right" vertical="center"/>
    </xf>
    <xf numFmtId="0" fontId="0" fillId="0" borderId="35" xfId="0" applyFont="1" applyFill="1" applyBorder="1" applyAlignment="1">
      <alignment horizontal="center" vertical="center"/>
    </xf>
    <xf numFmtId="184" fontId="20" fillId="0" borderId="0" xfId="0" applyNumberFormat="1" applyFont="1" applyFill="1" applyBorder="1" applyAlignment="1">
      <alignment horizontal="left" vertical="center" shrinkToFit="1"/>
    </xf>
    <xf numFmtId="184" fontId="18" fillId="0" borderId="0" xfId="0" applyNumberFormat="1" applyFont="1" applyFill="1" applyBorder="1" applyAlignment="1">
      <alignment horizontal="right" vertical="center"/>
    </xf>
    <xf numFmtId="0" fontId="18" fillId="0" borderId="35" xfId="0" applyFont="1" applyFill="1" applyBorder="1" applyAlignment="1">
      <alignment vertical="center"/>
    </xf>
    <xf numFmtId="179" fontId="18" fillId="0" borderId="11" xfId="0" applyNumberFormat="1" applyFont="1" applyFill="1" applyBorder="1" applyAlignment="1">
      <alignment horizontal="right" vertical="center"/>
    </xf>
    <xf numFmtId="186" fontId="18" fillId="0" borderId="0" xfId="0" applyNumberFormat="1" applyFont="1" applyFill="1" applyBorder="1" applyAlignment="1">
      <alignment horizontal="right" vertical="center"/>
    </xf>
    <xf numFmtId="0" fontId="18" fillId="0" borderId="0" xfId="0" applyFont="1" applyFill="1" applyBorder="1" applyAlignment="1">
      <alignment vertical="center"/>
    </xf>
    <xf numFmtId="184" fontId="18" fillId="0" borderId="0" xfId="0" applyNumberFormat="1" applyFont="1" applyFill="1" applyBorder="1" applyAlignment="1">
      <alignment horizontal="left" vertical="center"/>
    </xf>
    <xf numFmtId="185" fontId="18" fillId="0" borderId="0" xfId="0" applyNumberFormat="1" applyFont="1" applyFill="1" applyBorder="1" applyAlignment="1">
      <alignment horizontal="left" vertical="center"/>
    </xf>
    <xf numFmtId="183" fontId="18" fillId="0" borderId="0" xfId="0" applyNumberFormat="1" applyFont="1" applyFill="1" applyBorder="1" applyAlignment="1">
      <alignment horizontal="right" vertical="center"/>
    </xf>
    <xf numFmtId="185" fontId="18" fillId="0" borderId="0" xfId="0" applyNumberFormat="1" applyFont="1" applyFill="1" applyBorder="1" applyAlignment="1">
      <alignment horizontal="right" vertical="center"/>
    </xf>
    <xf numFmtId="0" fontId="18" fillId="0" borderId="0" xfId="0" applyFont="1" applyFill="1" applyBorder="1" applyAlignment="1">
      <alignment horizontal="right" vertical="center"/>
    </xf>
    <xf numFmtId="183" fontId="18" fillId="0" borderId="0" xfId="0" applyNumberFormat="1" applyFont="1" applyFill="1" applyAlignment="1">
      <alignment horizontal="right" vertical="center"/>
    </xf>
    <xf numFmtId="182" fontId="18" fillId="0" borderId="0" xfId="0" applyNumberFormat="1" applyFont="1" applyFill="1" applyBorder="1" applyAlignment="1">
      <alignment vertical="center"/>
    </xf>
    <xf numFmtId="3" fontId="18" fillId="0" borderId="0" xfId="0" applyNumberFormat="1" applyFont="1" applyFill="1" applyBorder="1" applyAlignment="1">
      <alignment horizontal="center" vertical="center"/>
    </xf>
    <xf numFmtId="3" fontId="18" fillId="0" borderId="40" xfId="0" applyNumberFormat="1" applyFont="1" applyFill="1" applyBorder="1" applyAlignment="1">
      <alignment horizontal="center" vertical="center"/>
    </xf>
    <xf numFmtId="0" fontId="3" fillId="0" borderId="38" xfId="0" applyFont="1" applyFill="1" applyBorder="1" applyAlignment="1" applyProtection="1">
      <alignment horizontal="right" vertical="center" shrinkToFit="1"/>
      <protection locked="0"/>
    </xf>
    <xf numFmtId="190" fontId="3" fillId="0" borderId="38" xfId="0" applyNumberFormat="1" applyFont="1" applyFill="1" applyBorder="1" applyAlignment="1" applyProtection="1">
      <alignment horizontal="right" vertical="center" shrinkToFit="1"/>
      <protection locked="0"/>
    </xf>
    <xf numFmtId="183" fontId="18" fillId="0" borderId="0" xfId="0" applyNumberFormat="1" applyFont="1" applyFill="1" applyBorder="1" applyAlignment="1">
      <alignment horizontal="right" vertical="center"/>
    </xf>
    <xf numFmtId="186" fontId="18" fillId="0" borderId="0"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91" fontId="0" fillId="0" borderId="0" xfId="0" applyNumberFormat="1" applyFont="1" applyFill="1" applyAlignment="1">
      <alignment horizontal="right" vertical="center"/>
    </xf>
    <xf numFmtId="183" fontId="0" fillId="0" borderId="0" xfId="0" applyNumberFormat="1" applyFont="1" applyFill="1" applyAlignment="1">
      <alignment horizontal="right" vertical="center"/>
    </xf>
    <xf numFmtId="185" fontId="0" fillId="0" borderId="0" xfId="0" applyNumberFormat="1" applyFont="1" applyFill="1" applyAlignment="1">
      <alignment horizontal="right" vertical="center"/>
    </xf>
    <xf numFmtId="184" fontId="0" fillId="0" borderId="0" xfId="0" applyNumberFormat="1" applyFont="1" applyFill="1" applyAlignment="1">
      <alignment vertical="center"/>
    </xf>
    <xf numFmtId="191" fontId="0" fillId="0" borderId="0" xfId="0" applyNumberFormat="1" applyFont="1" applyFill="1" applyAlignment="1">
      <alignment vertical="center"/>
    </xf>
    <xf numFmtId="181" fontId="0" fillId="0" borderId="18" xfId="0" applyNumberFormat="1" applyFont="1" applyFill="1" applyBorder="1" applyAlignment="1">
      <alignment horizontal="right" vertical="center"/>
    </xf>
    <xf numFmtId="181" fontId="2" fillId="0" borderId="0" xfId="0" applyNumberFormat="1" applyFont="1" applyFill="1">
      <alignment vertical="center"/>
    </xf>
    <xf numFmtId="181" fontId="2" fillId="0" borderId="0" xfId="0" applyNumberFormat="1" applyFont="1" applyFill="1" applyAlignment="1">
      <alignment vertical="center"/>
    </xf>
    <xf numFmtId="177" fontId="2" fillId="0" borderId="0" xfId="0" applyNumberFormat="1" applyFont="1" applyFill="1" applyAlignment="1">
      <alignment horizontal="right" vertical="center"/>
    </xf>
    <xf numFmtId="196" fontId="2" fillId="0" borderId="0" xfId="0" applyNumberFormat="1" applyFont="1" applyFill="1" applyBorder="1" applyAlignment="1">
      <alignment horizontal="right" vertical="center"/>
    </xf>
    <xf numFmtId="196" fontId="2" fillId="0" borderId="18"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0" fontId="0" fillId="0" borderId="12" xfId="0" applyFont="1" applyFill="1" applyBorder="1" applyAlignment="1">
      <alignment horizontal="center" vertical="center"/>
    </xf>
    <xf numFmtId="179" fontId="8" fillId="0" borderId="0" xfId="0" applyNumberFormat="1" applyFont="1" applyFill="1" applyAlignment="1">
      <alignment horizontal="right" vertical="center"/>
    </xf>
    <xf numFmtId="177" fontId="0" fillId="0" borderId="0" xfId="0" applyNumberFormat="1" applyFont="1" applyFill="1" applyAlignment="1">
      <alignment horizontal="right" vertical="center"/>
    </xf>
    <xf numFmtId="177" fontId="0" fillId="0" borderId="44" xfId="0" applyNumberFormat="1" applyFont="1" applyFill="1" applyBorder="1" applyAlignment="1">
      <alignment vertical="center"/>
    </xf>
    <xf numFmtId="177" fontId="0" fillId="0" borderId="0" xfId="0" applyNumberFormat="1" applyFont="1" applyFill="1" applyBorder="1" applyAlignment="1">
      <alignment vertical="center"/>
    </xf>
    <xf numFmtId="177" fontId="0" fillId="0" borderId="23" xfId="0" applyNumberFormat="1" applyFont="1" applyFill="1" applyBorder="1" applyAlignment="1">
      <alignment vertical="center"/>
    </xf>
    <xf numFmtId="181" fontId="0" fillId="0" borderId="0" xfId="0" applyNumberFormat="1" applyFont="1" applyFill="1" applyBorder="1" applyAlignment="1">
      <alignment horizontal="right" vertical="center"/>
    </xf>
    <xf numFmtId="0" fontId="0" fillId="0" borderId="0" xfId="0" applyFont="1" applyFill="1" applyAlignment="1">
      <alignment horizontal="right" vertical="center"/>
    </xf>
    <xf numFmtId="0" fontId="10" fillId="0" borderId="12" xfId="0" applyFont="1" applyFill="1" applyBorder="1" applyAlignment="1">
      <alignment horizontal="center" vertical="center" shrinkToFit="1"/>
    </xf>
    <xf numFmtId="0" fontId="10" fillId="0" borderId="9" xfId="0" applyFont="1" applyFill="1" applyBorder="1" applyAlignment="1">
      <alignment horizontal="center" vertical="center"/>
    </xf>
    <xf numFmtId="0" fontId="10" fillId="0" borderId="9" xfId="0" applyFont="1" applyFill="1" applyBorder="1" applyAlignment="1">
      <alignment horizontal="center" vertical="center" shrinkToFit="1"/>
    </xf>
    <xf numFmtId="0" fontId="10" fillId="0" borderId="12" xfId="0" applyFont="1" applyFill="1" applyBorder="1" applyAlignment="1">
      <alignment horizontal="center" vertical="center"/>
    </xf>
    <xf numFmtId="179" fontId="10" fillId="0" borderId="0" xfId="0" applyNumberFormat="1" applyFont="1" applyFill="1" applyBorder="1" applyAlignment="1">
      <alignment horizontal="right" vertical="center"/>
    </xf>
    <xf numFmtId="0" fontId="10" fillId="0" borderId="30" xfId="0" applyFont="1" applyFill="1" applyBorder="1" applyAlignment="1">
      <alignment horizontal="center" vertical="center"/>
    </xf>
    <xf numFmtId="188" fontId="10" fillId="0" borderId="0" xfId="0" applyNumberFormat="1" applyFont="1" applyFill="1" applyBorder="1" applyAlignment="1">
      <alignment horizontal="right" vertical="center"/>
    </xf>
    <xf numFmtId="0" fontId="10" fillId="0" borderId="28" xfId="0" applyFont="1" applyFill="1" applyBorder="1" applyAlignment="1">
      <alignment horizontal="center" vertical="center"/>
    </xf>
    <xf numFmtId="0" fontId="10" fillId="0" borderId="28" xfId="0" applyFont="1" applyFill="1" applyBorder="1" applyAlignment="1">
      <alignment vertical="center"/>
    </xf>
    <xf numFmtId="0" fontId="10" fillId="0" borderId="29" xfId="0" applyFont="1" applyFill="1" applyBorder="1" applyAlignment="1">
      <alignment vertical="center"/>
    </xf>
    <xf numFmtId="184" fontId="20" fillId="0" borderId="38" xfId="0" applyNumberFormat="1" applyFont="1" applyFill="1" applyBorder="1" applyAlignment="1">
      <alignment horizontal="left" vertical="center"/>
    </xf>
    <xf numFmtId="191" fontId="10" fillId="0" borderId="40" xfId="0" applyNumberFormat="1" applyFont="1" applyFill="1" applyBorder="1" applyAlignment="1">
      <alignment horizontal="right" vertical="center"/>
    </xf>
    <xf numFmtId="190" fontId="20" fillId="0" borderId="0" xfId="0" applyNumberFormat="1" applyFont="1" applyFill="1" applyBorder="1" applyAlignment="1">
      <alignment horizontal="left" vertical="center"/>
    </xf>
    <xf numFmtId="186" fontId="13" fillId="0" borderId="0" xfId="0" applyNumberFormat="1" applyFont="1" applyFill="1" applyBorder="1" applyAlignment="1">
      <alignment vertical="center" shrinkToFit="1"/>
    </xf>
    <xf numFmtId="185" fontId="13" fillId="0" borderId="0" xfId="0" applyNumberFormat="1" applyFont="1" applyFill="1" applyBorder="1" applyAlignment="1">
      <alignment vertical="center" shrinkToFit="1"/>
    </xf>
    <xf numFmtId="186" fontId="13" fillId="0" borderId="0" xfId="0" applyNumberFormat="1" applyFont="1" applyFill="1" applyBorder="1" applyAlignment="1">
      <alignment vertical="center"/>
    </xf>
    <xf numFmtId="192" fontId="13" fillId="0" borderId="0" xfId="0" applyNumberFormat="1" applyFont="1" applyFill="1" applyBorder="1" applyAlignment="1">
      <alignment vertical="center"/>
    </xf>
    <xf numFmtId="0" fontId="13" fillId="0" borderId="0" xfId="0" applyNumberFormat="1" applyFont="1" applyFill="1" applyBorder="1" applyAlignment="1">
      <alignment vertical="center" shrinkToFit="1"/>
    </xf>
    <xf numFmtId="184" fontId="13" fillId="0" borderId="0" xfId="0" applyNumberFormat="1" applyFont="1" applyFill="1" applyBorder="1" applyAlignment="1">
      <alignment vertical="center" shrinkToFit="1"/>
    </xf>
    <xf numFmtId="177" fontId="13" fillId="0" borderId="0" xfId="0" applyNumberFormat="1" applyFont="1" applyFill="1" applyBorder="1" applyAlignment="1">
      <alignment vertical="center" shrinkToFit="1"/>
    </xf>
    <xf numFmtId="41" fontId="13" fillId="0" borderId="0" xfId="0" applyNumberFormat="1" applyFont="1" applyFill="1" applyBorder="1" applyAlignment="1">
      <alignment horizontal="right" vertical="center" shrinkToFit="1"/>
    </xf>
    <xf numFmtId="41" fontId="13" fillId="0" borderId="0" xfId="0" applyNumberFormat="1" applyFont="1" applyFill="1" applyBorder="1" applyAlignment="1">
      <alignment horizontal="right" vertical="center"/>
    </xf>
    <xf numFmtId="184" fontId="13" fillId="0" borderId="0" xfId="0" applyNumberFormat="1" applyFont="1" applyFill="1" applyBorder="1" applyAlignment="1">
      <alignment vertical="center"/>
    </xf>
    <xf numFmtId="184" fontId="13" fillId="0" borderId="40" xfId="0" applyNumberFormat="1" applyFont="1" applyFill="1" applyBorder="1" applyAlignment="1">
      <alignment vertical="center"/>
    </xf>
    <xf numFmtId="192" fontId="13" fillId="0" borderId="0" xfId="0" applyNumberFormat="1" applyFont="1" applyFill="1" applyBorder="1" applyAlignment="1">
      <alignment vertical="center" shrinkToFit="1"/>
    </xf>
    <xf numFmtId="184" fontId="13" fillId="0" borderId="0" xfId="0" applyNumberFormat="1" applyFont="1" applyFill="1" applyBorder="1" applyAlignment="1">
      <alignment horizontal="left" vertical="center" shrinkToFit="1"/>
    </xf>
    <xf numFmtId="188" fontId="13" fillId="0" borderId="0" xfId="0" applyNumberFormat="1" applyFont="1" applyFill="1" applyBorder="1" applyAlignment="1">
      <alignment vertical="center" shrinkToFit="1"/>
    </xf>
    <xf numFmtId="188" fontId="13" fillId="0" borderId="40" xfId="0" applyNumberFormat="1" applyFont="1" applyFill="1" applyBorder="1" applyAlignment="1">
      <alignment vertical="center" shrinkToFit="1"/>
    </xf>
    <xf numFmtId="0" fontId="13" fillId="0" borderId="0" xfId="0" applyFont="1" applyFill="1" applyBorder="1" applyAlignment="1">
      <alignment vertical="center"/>
    </xf>
    <xf numFmtId="189" fontId="13" fillId="0" borderId="0" xfId="0" applyNumberFormat="1" applyFont="1" applyFill="1" applyBorder="1" applyAlignment="1">
      <alignment vertical="center"/>
    </xf>
    <xf numFmtId="0" fontId="13" fillId="0" borderId="59" xfId="0" applyFont="1" applyFill="1" applyBorder="1" applyAlignment="1">
      <alignment vertical="center"/>
    </xf>
    <xf numFmtId="179" fontId="13" fillId="0" borderId="0" xfId="0" applyNumberFormat="1" applyFont="1" applyFill="1" applyBorder="1" applyAlignment="1">
      <alignment vertical="center" shrinkToFit="1"/>
    </xf>
    <xf numFmtId="176" fontId="13" fillId="0" borderId="0" xfId="0" applyNumberFormat="1" applyFont="1" applyFill="1" applyBorder="1" applyAlignment="1">
      <alignment vertical="center" shrinkToFit="1"/>
    </xf>
    <xf numFmtId="186" fontId="11" fillId="0" borderId="0" xfId="0" applyNumberFormat="1" applyFont="1" applyFill="1" applyBorder="1" applyAlignment="1">
      <alignment horizontal="right" vertical="center" shrinkToFit="1"/>
    </xf>
    <xf numFmtId="0" fontId="0" fillId="0" borderId="9" xfId="0" applyFont="1" applyFill="1" applyBorder="1" applyAlignment="1">
      <alignment horizontal="center" vertical="center"/>
    </xf>
    <xf numFmtId="0" fontId="0" fillId="0" borderId="12" xfId="0" applyFont="1" applyFill="1" applyBorder="1" applyAlignment="1">
      <alignment horizontal="center" vertical="center"/>
    </xf>
    <xf numFmtId="179" fontId="0"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77" fontId="0" fillId="0" borderId="0" xfId="0" applyNumberFormat="1" applyFont="1" applyFill="1" applyBorder="1" applyAlignment="1">
      <alignment vertical="center"/>
    </xf>
    <xf numFmtId="0" fontId="0" fillId="0" borderId="14" xfId="0" applyFont="1" applyFill="1" applyBorder="1" applyAlignment="1">
      <alignment horizontal="center" vertical="center"/>
    </xf>
    <xf numFmtId="177" fontId="0" fillId="0" borderId="23" xfId="0" applyNumberFormat="1" applyFont="1" applyFill="1" applyBorder="1" applyAlignment="1">
      <alignment vertical="center"/>
    </xf>
    <xf numFmtId="191" fontId="0" fillId="0" borderId="0" xfId="0" applyNumberFormat="1" applyFont="1" applyFill="1" applyAlignment="1">
      <alignment horizontal="right" vertical="center"/>
    </xf>
    <xf numFmtId="0" fontId="0" fillId="0" borderId="0" xfId="0" applyFont="1" applyFill="1" applyAlignment="1">
      <alignment horizontal="right" vertical="center"/>
    </xf>
    <xf numFmtId="181" fontId="0" fillId="0" borderId="0" xfId="0" applyNumberFormat="1" applyFont="1" applyFill="1" applyBorder="1" applyAlignment="1">
      <alignment horizontal="right" vertical="center"/>
    </xf>
    <xf numFmtId="191" fontId="0" fillId="0" borderId="0" xfId="0" applyNumberFormat="1" applyFont="1" applyFill="1" applyBorder="1" applyAlignment="1">
      <alignment horizontal="right" vertical="center"/>
    </xf>
    <xf numFmtId="177" fontId="0" fillId="0" borderId="44" xfId="0" applyNumberFormat="1" applyFont="1" applyFill="1" applyBorder="1" applyAlignment="1">
      <alignment vertical="center"/>
    </xf>
    <xf numFmtId="177" fontId="0" fillId="0" borderId="0" xfId="0" applyNumberFormat="1" applyFont="1" applyFill="1" applyAlignment="1">
      <alignment horizontal="right" vertical="center"/>
    </xf>
    <xf numFmtId="0" fontId="2" fillId="0" borderId="45" xfId="0" applyFont="1" applyFill="1" applyBorder="1" applyAlignment="1">
      <alignment horizontal="center" vertical="center"/>
    </xf>
    <xf numFmtId="184" fontId="2" fillId="0" borderId="0" xfId="0" applyNumberFormat="1" applyFont="1" applyFill="1" applyAlignment="1">
      <alignment horizontal="right" vertical="center"/>
    </xf>
    <xf numFmtId="183" fontId="2" fillId="0" borderId="0" xfId="0" applyNumberFormat="1" applyFont="1" applyFill="1" applyBorder="1" applyAlignment="1">
      <alignment horizontal="right" vertical="center"/>
    </xf>
    <xf numFmtId="206" fontId="2" fillId="0" borderId="0" xfId="0" applyNumberFormat="1" applyFont="1" applyFill="1" applyBorder="1" applyAlignment="1">
      <alignment horizontal="right" vertical="center"/>
    </xf>
    <xf numFmtId="191" fontId="2" fillId="0" borderId="0" xfId="0" applyNumberFormat="1" applyFont="1" applyFill="1" applyAlignment="1">
      <alignment horizontal="right" vertical="center"/>
    </xf>
    <xf numFmtId="177" fontId="2" fillId="0" borderId="0" xfId="0" applyNumberFormat="1" applyFont="1" applyFill="1">
      <alignment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55" xfId="0" applyFont="1" applyFill="1" applyBorder="1" applyAlignment="1">
      <alignment horizontal="center" vertical="center"/>
    </xf>
    <xf numFmtId="197" fontId="3" fillId="0" borderId="0" xfId="0" applyNumberFormat="1" applyFont="1" applyFill="1" applyBorder="1" applyAlignment="1">
      <alignment vertical="center" shrinkToFit="1"/>
    </xf>
    <xf numFmtId="0" fontId="17" fillId="0" borderId="59" xfId="0" applyFont="1" applyFill="1" applyBorder="1" applyAlignment="1">
      <alignment vertical="center"/>
    </xf>
    <xf numFmtId="179" fontId="17" fillId="0" borderId="0" xfId="0" applyNumberFormat="1" applyFont="1" applyFill="1" applyBorder="1" applyAlignment="1">
      <alignment vertical="center" shrinkToFit="1"/>
    </xf>
    <xf numFmtId="176" fontId="17" fillId="0" borderId="0" xfId="0" applyNumberFormat="1" applyFont="1" applyFill="1" applyBorder="1" applyAlignment="1">
      <alignment vertical="center" shrinkToFit="1"/>
    </xf>
    <xf numFmtId="184" fontId="17" fillId="0" borderId="0" xfId="0" applyNumberFormat="1" applyFont="1" applyFill="1" applyBorder="1" applyAlignment="1">
      <alignment vertical="center" shrinkToFit="1"/>
    </xf>
    <xf numFmtId="186" fontId="17" fillId="0" borderId="0" xfId="0" applyNumberFormat="1" applyFont="1" applyFill="1" applyBorder="1" applyAlignment="1">
      <alignment vertical="center" shrinkToFit="1"/>
    </xf>
    <xf numFmtId="192" fontId="17" fillId="0" borderId="0" xfId="0" applyNumberFormat="1" applyFont="1" applyFill="1" applyBorder="1" applyAlignment="1">
      <alignment vertical="center" shrinkToFit="1"/>
    </xf>
    <xf numFmtId="189" fontId="21" fillId="0" borderId="142" xfId="0" applyNumberFormat="1" applyFont="1" applyFill="1" applyBorder="1" applyAlignment="1">
      <alignment horizontal="center" vertical="center" wrapText="1" shrinkToFit="1"/>
    </xf>
    <xf numFmtId="176" fontId="3" fillId="0" borderId="0" xfId="0" applyNumberFormat="1" applyFont="1" applyFill="1" applyBorder="1" applyAlignment="1">
      <alignment vertical="center" shrinkToFit="1"/>
    </xf>
    <xf numFmtId="189" fontId="22" fillId="0" borderId="39" xfId="0" applyNumberFormat="1" applyFont="1" applyFill="1" applyBorder="1" applyAlignment="1">
      <alignment horizontal="center" vertical="center" wrapText="1" shrinkToFit="1"/>
    </xf>
    <xf numFmtId="0" fontId="0" fillId="0" borderId="57" xfId="0" applyFont="1" applyFill="1" applyBorder="1" applyAlignment="1">
      <alignment horizontal="center" vertical="center"/>
    </xf>
    <xf numFmtId="0" fontId="3" fillId="0" borderId="0" xfId="0" applyNumberFormat="1" applyFont="1" applyFill="1" applyBorder="1" applyAlignment="1">
      <alignment vertical="center"/>
    </xf>
    <xf numFmtId="184" fontId="3" fillId="0" borderId="0" xfId="0" applyNumberFormat="1" applyFont="1" applyFill="1" applyBorder="1" applyAlignment="1">
      <alignment vertical="center"/>
    </xf>
    <xf numFmtId="38" fontId="3" fillId="0" borderId="0" xfId="0" applyNumberFormat="1" applyFont="1" applyFill="1" applyBorder="1" applyAlignment="1">
      <alignment vertical="center"/>
    </xf>
    <xf numFmtId="184" fontId="3" fillId="0" borderId="0" xfId="0" applyNumberFormat="1" applyFont="1" applyFill="1" applyBorder="1" applyAlignment="1">
      <alignment vertical="center" shrinkToFit="1"/>
    </xf>
    <xf numFmtId="0" fontId="3" fillId="0" borderId="0" xfId="0" applyNumberFormat="1" applyFont="1" applyFill="1" applyBorder="1" applyAlignment="1">
      <alignment vertical="center" shrinkToFit="1"/>
    </xf>
    <xf numFmtId="176" fontId="3" fillId="0" borderId="0" xfId="0" applyNumberFormat="1" applyFont="1" applyFill="1" applyBorder="1" applyAlignment="1">
      <alignment vertical="center"/>
    </xf>
    <xf numFmtId="197" fontId="3" fillId="0" borderId="0" xfId="0" applyNumberFormat="1" applyFont="1" applyFill="1" applyBorder="1" applyAlignment="1">
      <alignment vertical="center"/>
    </xf>
    <xf numFmtId="0" fontId="3" fillId="0" borderId="0" xfId="0" applyFont="1" applyFill="1" applyBorder="1" applyAlignment="1">
      <alignment vertical="center"/>
    </xf>
    <xf numFmtId="196" fontId="3" fillId="0" borderId="0" xfId="1" applyNumberFormat="1" applyFont="1" applyFill="1" applyBorder="1" applyAlignment="1" applyProtection="1">
      <alignment vertical="center" shrinkToFit="1"/>
    </xf>
    <xf numFmtId="38" fontId="3" fillId="0" borderId="0" xfId="1" applyFont="1" applyFill="1" applyBorder="1" applyAlignment="1" applyProtection="1">
      <alignment vertical="center" shrinkToFit="1"/>
    </xf>
    <xf numFmtId="184" fontId="3" fillId="0" borderId="0" xfId="1" applyNumberFormat="1" applyFont="1" applyFill="1" applyBorder="1" applyAlignment="1" applyProtection="1">
      <alignment vertical="center" shrinkToFit="1"/>
    </xf>
    <xf numFmtId="190" fontId="3" fillId="0" borderId="0" xfId="1" applyNumberFormat="1" applyFont="1" applyFill="1" applyBorder="1" applyAlignment="1" applyProtection="1">
      <alignment vertical="center" shrinkToFit="1"/>
    </xf>
    <xf numFmtId="0" fontId="2" fillId="0" borderId="142" xfId="0" applyFont="1" applyFill="1" applyBorder="1" applyAlignment="1">
      <alignment horizontal="center" vertical="center"/>
    </xf>
    <xf numFmtId="0" fontId="17" fillId="0" borderId="0" xfId="0" applyFont="1" applyFill="1" applyBorder="1" applyAlignment="1">
      <alignment vertical="center"/>
    </xf>
    <xf numFmtId="189" fontId="17" fillId="0" borderId="0" xfId="0" applyNumberFormat="1" applyFont="1" applyFill="1" applyBorder="1" applyAlignment="1">
      <alignment vertical="center"/>
    </xf>
    <xf numFmtId="185" fontId="17" fillId="0" borderId="0" xfId="0" applyNumberFormat="1" applyFont="1" applyFill="1" applyBorder="1" applyAlignment="1">
      <alignment vertical="center" shrinkToFit="1"/>
    </xf>
    <xf numFmtId="186" fontId="17" fillId="0" borderId="0" xfId="0" applyNumberFormat="1" applyFont="1" applyFill="1" applyBorder="1" applyAlignment="1">
      <alignment vertical="center"/>
    </xf>
    <xf numFmtId="192" fontId="17" fillId="0" borderId="0" xfId="0" applyNumberFormat="1" applyFont="1" applyFill="1" applyBorder="1" applyAlignment="1">
      <alignment vertical="center"/>
    </xf>
    <xf numFmtId="190" fontId="3" fillId="0" borderId="0" xfId="0" applyNumberFormat="1" applyFont="1" applyFill="1" applyBorder="1" applyAlignment="1">
      <alignment horizontal="right" vertical="center" shrinkToFit="1"/>
    </xf>
    <xf numFmtId="190" fontId="3" fillId="0" borderId="0" xfId="0" applyNumberFormat="1" applyFont="1" applyFill="1" applyBorder="1" applyAlignment="1">
      <alignment horizontal="center" vertical="center"/>
    </xf>
    <xf numFmtId="0" fontId="3" fillId="0" borderId="23" xfId="0" applyFont="1" applyFill="1" applyBorder="1" applyAlignment="1" applyProtection="1">
      <alignment horizontal="right" vertical="center" shrinkToFit="1"/>
      <protection locked="0"/>
    </xf>
    <xf numFmtId="190" fontId="3" fillId="0" borderId="23" xfId="0" applyNumberFormat="1" applyFont="1" applyFill="1" applyBorder="1" applyAlignment="1" applyProtection="1">
      <alignment horizontal="right" vertical="center" shrinkToFit="1"/>
      <protection locked="0"/>
    </xf>
    <xf numFmtId="193" fontId="3" fillId="0" borderId="0" xfId="0" applyNumberFormat="1" applyFont="1" applyFill="1" applyBorder="1" applyAlignment="1">
      <alignment horizontal="center" vertical="center" shrinkToFit="1"/>
    </xf>
    <xf numFmtId="193" fontId="3" fillId="0" borderId="0" xfId="0" applyNumberFormat="1" applyFont="1" applyFill="1" applyBorder="1" applyAlignment="1">
      <alignment horizontal="right" vertical="center" shrinkToFit="1"/>
    </xf>
    <xf numFmtId="190" fontId="3" fillId="0" borderId="38" xfId="0" applyNumberFormat="1" applyFont="1" applyFill="1" applyBorder="1" applyAlignment="1">
      <alignment horizontal="center" vertical="center"/>
    </xf>
    <xf numFmtId="190" fontId="3" fillId="0" borderId="38" xfId="0" applyNumberFormat="1" applyFont="1" applyFill="1" applyBorder="1" applyAlignment="1">
      <alignment horizontal="right" vertical="center" shrinkToFit="1"/>
    </xf>
    <xf numFmtId="182" fontId="17" fillId="0" borderId="0" xfId="0" applyNumberFormat="1" applyFont="1" applyFill="1" applyBorder="1" applyAlignment="1">
      <alignment vertical="center" shrinkToFit="1"/>
    </xf>
    <xf numFmtId="206" fontId="17" fillId="0" borderId="0" xfId="0" applyNumberFormat="1" applyFont="1" applyFill="1" applyBorder="1" applyAlignment="1">
      <alignment vertical="center" shrinkToFit="1"/>
    </xf>
    <xf numFmtId="196" fontId="17" fillId="0" borderId="0" xfId="1" applyNumberFormat="1" applyFont="1" applyFill="1" applyBorder="1" applyAlignment="1" applyProtection="1">
      <alignment vertical="center" shrinkToFit="1"/>
    </xf>
    <xf numFmtId="38" fontId="17" fillId="0" borderId="0" xfId="1" applyFont="1" applyFill="1" applyBorder="1" applyAlignment="1" applyProtection="1">
      <alignment vertical="center" shrinkToFit="1"/>
    </xf>
    <xf numFmtId="184" fontId="17" fillId="0" borderId="0" xfId="1" applyNumberFormat="1" applyFont="1" applyFill="1" applyBorder="1" applyAlignment="1" applyProtection="1">
      <alignment vertical="center" shrinkToFit="1"/>
    </xf>
    <xf numFmtId="0" fontId="17" fillId="0" borderId="0" xfId="0" applyNumberFormat="1" applyFont="1" applyFill="1" applyBorder="1" applyAlignment="1">
      <alignment vertical="center" shrinkToFit="1"/>
    </xf>
    <xf numFmtId="197" fontId="13" fillId="0" borderId="0" xfId="0" applyNumberFormat="1" applyFont="1" applyFill="1" applyBorder="1" applyAlignment="1">
      <alignment vertical="center"/>
    </xf>
    <xf numFmtId="197" fontId="17"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177" fontId="2" fillId="0" borderId="4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9" fontId="0" fillId="0" borderId="38"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77" fontId="0" fillId="0" borderId="0" xfId="0" applyNumberFormat="1" applyFont="1" applyFill="1" applyBorder="1" applyAlignment="1">
      <alignment vertical="center"/>
    </xf>
    <xf numFmtId="188"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91" fontId="0" fillId="0" borderId="0"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177" fontId="0" fillId="0" borderId="44" xfId="0" applyNumberFormat="1" applyFont="1" applyFill="1" applyBorder="1" applyAlignment="1">
      <alignment vertical="center"/>
    </xf>
    <xf numFmtId="177" fontId="0" fillId="0" borderId="44"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77" fontId="2" fillId="0" borderId="0" xfId="0" applyNumberFormat="1" applyFont="1" applyFill="1" applyBorder="1" applyAlignment="1">
      <alignment vertical="center"/>
    </xf>
    <xf numFmtId="191" fontId="2" fillId="0" borderId="0" xfId="0" applyNumberFormat="1" applyFont="1" applyFill="1" applyAlignment="1">
      <alignment horizontal="right" vertical="center"/>
    </xf>
    <xf numFmtId="184" fontId="3" fillId="0" borderId="0" xfId="0" applyNumberFormat="1" applyFont="1" applyFill="1" applyBorder="1" applyAlignment="1">
      <alignment horizontal="right" vertical="center"/>
    </xf>
    <xf numFmtId="179" fontId="0" fillId="0" borderId="11" xfId="0" applyNumberFormat="1" applyFont="1" applyFill="1" applyBorder="1" applyAlignment="1">
      <alignment horizontal="right" vertical="center"/>
    </xf>
    <xf numFmtId="0" fontId="0" fillId="0" borderId="35" xfId="0" applyFont="1" applyFill="1" applyBorder="1" applyAlignment="1">
      <alignment horizontal="center" vertical="center"/>
    </xf>
    <xf numFmtId="0" fontId="2" fillId="0" borderId="20" xfId="0" applyFont="1" applyFill="1" applyBorder="1" applyAlignment="1">
      <alignment horizontal="center" vertical="center"/>
    </xf>
    <xf numFmtId="177" fontId="2" fillId="0" borderId="44" xfId="0" applyNumberFormat="1" applyFont="1" applyFill="1" applyBorder="1" applyAlignment="1">
      <alignment horizontal="right" vertical="center"/>
    </xf>
    <xf numFmtId="177" fontId="2" fillId="0" borderId="78" xfId="0" applyNumberFormat="1" applyFont="1" applyFill="1" applyBorder="1" applyAlignment="1">
      <alignment horizontal="right" vertical="center"/>
    </xf>
    <xf numFmtId="0" fontId="2" fillId="0" borderId="4" xfId="0" applyFont="1" applyFill="1" applyBorder="1" applyAlignment="1">
      <alignment horizontal="center" vertical="center"/>
    </xf>
    <xf numFmtId="179" fontId="2" fillId="0" borderId="11" xfId="0" applyNumberFormat="1" applyFont="1" applyFill="1" applyBorder="1" applyAlignment="1">
      <alignment horizontal="right" vertical="center"/>
    </xf>
    <xf numFmtId="179" fontId="2" fillId="0" borderId="0" xfId="0" applyNumberFormat="1" applyFont="1" applyFill="1" applyBorder="1" applyAlignment="1">
      <alignment horizontal="right" vertical="center"/>
    </xf>
    <xf numFmtId="179" fontId="2" fillId="0" borderId="40" xfId="0" applyNumberFormat="1" applyFont="1" applyFill="1" applyBorder="1" applyAlignment="1">
      <alignment horizontal="right" vertical="center"/>
    </xf>
    <xf numFmtId="196" fontId="0" fillId="0" borderId="4" xfId="0" applyNumberFormat="1" applyFont="1" applyFill="1" applyBorder="1" applyAlignment="1">
      <alignment horizontal="center" vertical="center"/>
    </xf>
    <xf numFmtId="0" fontId="0" fillId="0" borderId="4" xfId="0" applyFont="1" applyFill="1" applyBorder="1" applyAlignment="1">
      <alignment vertical="center"/>
    </xf>
    <xf numFmtId="0" fontId="2" fillId="0" borderId="159" xfId="0" applyFont="1" applyFill="1" applyBorder="1" applyAlignment="1">
      <alignment horizontal="center" vertical="center"/>
    </xf>
    <xf numFmtId="179" fontId="2" fillId="0" borderId="38" xfId="0" applyNumberFormat="1" applyFont="1" applyFill="1" applyBorder="1" applyAlignment="1">
      <alignment horizontal="right" vertical="center"/>
    </xf>
    <xf numFmtId="179" fontId="2" fillId="0" borderId="43" xfId="0" applyNumberFormat="1" applyFont="1" applyFill="1" applyBorder="1" applyAlignment="1">
      <alignment horizontal="right" vertical="center"/>
    </xf>
    <xf numFmtId="184" fontId="2" fillId="0" borderId="0" xfId="0" applyNumberFormat="1" applyFont="1" applyFill="1" applyBorder="1" applyAlignment="1">
      <alignment horizontal="right" vertical="center"/>
    </xf>
    <xf numFmtId="183" fontId="2" fillId="0" borderId="0" xfId="0" applyNumberFormat="1" applyFont="1" applyFill="1" applyBorder="1" applyAlignment="1">
      <alignment horizontal="right" vertical="center" shrinkToFit="1"/>
    </xf>
    <xf numFmtId="184" fontId="2" fillId="0" borderId="0" xfId="0" applyNumberFormat="1" applyFont="1" applyFill="1" applyBorder="1" applyAlignment="1">
      <alignment horizontal="right" vertical="center" shrinkToFit="1"/>
    </xf>
    <xf numFmtId="185" fontId="2" fillId="0" borderId="0" xfId="0" applyNumberFormat="1" applyFont="1" applyFill="1" applyBorder="1" applyAlignment="1">
      <alignment horizontal="right" vertical="center" shrinkToFit="1"/>
    </xf>
    <xf numFmtId="185" fontId="2" fillId="0" borderId="0" xfId="0" applyNumberFormat="1" applyFont="1" applyFill="1" applyAlignment="1">
      <alignment horizontal="right" vertical="center"/>
    </xf>
    <xf numFmtId="179" fontId="2" fillId="0" borderId="0" xfId="0" applyNumberFormat="1" applyFont="1" applyFill="1" applyAlignment="1">
      <alignment horizontal="right" vertical="center"/>
    </xf>
    <xf numFmtId="189" fontId="0" fillId="0" borderId="0" xfId="0" applyNumberFormat="1" applyFont="1" applyFill="1" applyBorder="1" applyAlignment="1">
      <alignment horizontal="right" vertical="center"/>
    </xf>
    <xf numFmtId="183" fontId="0" fillId="0" borderId="0" xfId="1" applyNumberFormat="1" applyFont="1" applyFill="1" applyBorder="1" applyAlignment="1" applyProtection="1">
      <alignment horizontal="right" vertical="center"/>
    </xf>
    <xf numFmtId="184" fontId="0" fillId="0" borderId="0" xfId="0" applyNumberFormat="1" applyFont="1" applyFill="1" applyBorder="1" applyAlignment="1">
      <alignment horizontal="center" vertical="center"/>
    </xf>
    <xf numFmtId="206" fontId="0" fillId="0" borderId="0" xfId="0" applyNumberFormat="1" applyFont="1" applyFill="1" applyBorder="1" applyAlignment="1">
      <alignment horizontal="right" vertical="center"/>
    </xf>
    <xf numFmtId="179" fontId="0" fillId="0" borderId="41" xfId="0" applyNumberFormat="1" applyFont="1" applyFill="1" applyBorder="1" applyAlignment="1">
      <alignment horizontal="right" vertical="center"/>
    </xf>
    <xf numFmtId="189" fontId="0" fillId="0" borderId="38" xfId="0" applyNumberFormat="1" applyFont="1" applyFill="1" applyBorder="1" applyAlignment="1">
      <alignment horizontal="right" vertical="center"/>
    </xf>
    <xf numFmtId="184" fontId="0" fillId="0" borderId="38" xfId="0" applyNumberFormat="1" applyFont="1" applyFill="1" applyBorder="1" applyAlignment="1">
      <alignment horizontal="right" vertical="center" shrinkToFit="1"/>
    </xf>
    <xf numFmtId="183" fontId="0" fillId="0" borderId="38" xfId="1" applyNumberFormat="1" applyFont="1" applyFill="1" applyBorder="1" applyAlignment="1" applyProtection="1">
      <alignment horizontal="right" vertical="center"/>
    </xf>
    <xf numFmtId="184" fontId="0" fillId="0" borderId="44" xfId="0" applyNumberFormat="1" applyFont="1" applyFill="1" applyBorder="1" applyAlignment="1">
      <alignment horizontal="center" vertical="center"/>
    </xf>
    <xf numFmtId="206" fontId="0" fillId="0" borderId="155" xfId="0" applyNumberFormat="1" applyFont="1" applyFill="1" applyBorder="1" applyAlignment="1">
      <alignment horizontal="right" vertical="center"/>
    </xf>
    <xf numFmtId="184" fontId="0" fillId="0" borderId="44" xfId="0" applyNumberFormat="1" applyFont="1" applyFill="1" applyBorder="1" applyAlignment="1">
      <alignment horizontal="right" vertical="center" shrinkToFit="1"/>
    </xf>
    <xf numFmtId="181" fontId="0" fillId="0" borderId="165" xfId="0" applyNumberFormat="1" applyFont="1" applyFill="1" applyBorder="1" applyAlignment="1">
      <alignment horizontal="right" vertical="center"/>
    </xf>
    <xf numFmtId="177" fontId="2" fillId="0" borderId="11" xfId="0" applyNumberFormat="1" applyFont="1" applyFill="1" applyBorder="1" applyAlignment="1">
      <alignment horizontal="right" vertical="center"/>
    </xf>
    <xf numFmtId="3" fontId="2" fillId="0" borderId="0" xfId="0" applyNumberFormat="1" applyFont="1" applyFill="1" applyBorder="1" applyAlignment="1">
      <alignment horizontal="center" vertical="center"/>
    </xf>
    <xf numFmtId="182" fontId="0" fillId="0" borderId="0" xfId="0" applyNumberFormat="1" applyFont="1" applyFill="1" applyBorder="1" applyAlignment="1">
      <alignment vertical="center"/>
    </xf>
    <xf numFmtId="3" fontId="0" fillId="0" borderId="0" xfId="0" applyNumberFormat="1" applyFont="1" applyFill="1" applyBorder="1" applyAlignment="1">
      <alignment horizontal="center" vertical="center"/>
    </xf>
    <xf numFmtId="3" fontId="0" fillId="0" borderId="40" xfId="0" applyNumberFormat="1" applyFont="1" applyFill="1" applyBorder="1" applyAlignment="1">
      <alignment horizontal="center" vertical="center"/>
    </xf>
    <xf numFmtId="177" fontId="0" fillId="0" borderId="74" xfId="0" applyNumberFormat="1" applyFont="1" applyFill="1" applyBorder="1" applyAlignment="1">
      <alignment vertical="center"/>
    </xf>
    <xf numFmtId="182" fontId="0" fillId="0" borderId="44" xfId="0" applyNumberFormat="1" applyFont="1" applyFill="1" applyBorder="1" applyAlignment="1">
      <alignment vertical="center"/>
    </xf>
    <xf numFmtId="177" fontId="0" fillId="0" borderId="155" xfId="0" applyNumberFormat="1" applyFont="1" applyFill="1" applyBorder="1" applyAlignment="1">
      <alignment vertical="center"/>
    </xf>
    <xf numFmtId="3" fontId="0" fillId="0" borderId="44" xfId="0" applyNumberFormat="1" applyFont="1" applyFill="1" applyBorder="1" applyAlignment="1">
      <alignment horizontal="center" vertical="center"/>
    </xf>
    <xf numFmtId="188" fontId="12" fillId="0" borderId="11" xfId="0" applyNumberFormat="1" applyFont="1" applyFill="1" applyBorder="1" applyAlignment="1">
      <alignment vertical="center"/>
    </xf>
    <xf numFmtId="179" fontId="12" fillId="0" borderId="0" xfId="0" applyNumberFormat="1" applyFont="1" applyFill="1" applyBorder="1" applyAlignment="1">
      <alignment horizontal="right" vertical="center"/>
    </xf>
    <xf numFmtId="188" fontId="12" fillId="0" borderId="0" xfId="0" applyNumberFormat="1" applyFont="1" applyFill="1" applyBorder="1" applyAlignment="1">
      <alignment horizontal="right" vertical="center"/>
    </xf>
    <xf numFmtId="191" fontId="12" fillId="0" borderId="0" xfId="0" applyNumberFormat="1" applyFont="1" applyFill="1" applyBorder="1" applyAlignment="1">
      <alignment horizontal="right" vertical="center"/>
    </xf>
    <xf numFmtId="191" fontId="12" fillId="0" borderId="40" xfId="0" applyNumberFormat="1" applyFont="1" applyFill="1" applyBorder="1" applyAlignment="1">
      <alignment horizontal="right" vertical="center"/>
    </xf>
    <xf numFmtId="182" fontId="13" fillId="0" borderId="0" xfId="0" applyNumberFormat="1" applyFont="1" applyFill="1" applyBorder="1" applyAlignment="1">
      <alignment vertical="center" shrinkToFit="1"/>
    </xf>
    <xf numFmtId="206" fontId="13" fillId="0" borderId="0" xfId="0" applyNumberFormat="1" applyFont="1" applyFill="1" applyBorder="1" applyAlignment="1">
      <alignment vertical="center" shrinkToFit="1"/>
    </xf>
    <xf numFmtId="184" fontId="13" fillId="0" borderId="0" xfId="0" applyNumberFormat="1" applyFont="1" applyFill="1" applyBorder="1" applyAlignment="1">
      <alignment horizontal="right" vertical="center" shrinkToFit="1"/>
    </xf>
    <xf numFmtId="186" fontId="13" fillId="0" borderId="0" xfId="0" applyNumberFormat="1" applyFont="1" applyFill="1" applyBorder="1" applyAlignment="1">
      <alignment horizontal="right" vertical="center" shrinkToFit="1"/>
    </xf>
    <xf numFmtId="196" fontId="13" fillId="0" borderId="0" xfId="1" applyNumberFormat="1" applyFont="1" applyFill="1" applyBorder="1" applyAlignment="1" applyProtection="1">
      <alignment vertical="center" shrinkToFit="1"/>
    </xf>
    <xf numFmtId="38" fontId="13" fillId="0" borderId="0" xfId="1" applyFont="1" applyFill="1" applyBorder="1" applyAlignment="1" applyProtection="1">
      <alignment vertical="center" shrinkToFit="1"/>
    </xf>
    <xf numFmtId="184" fontId="13" fillId="0" borderId="0" xfId="1" applyNumberFormat="1" applyFont="1" applyFill="1" applyBorder="1" applyAlignment="1" applyProtection="1">
      <alignment vertical="center" shrinkToFit="1"/>
    </xf>
    <xf numFmtId="190" fontId="17" fillId="0" borderId="0" xfId="0" applyNumberFormat="1" applyFont="1" applyFill="1" applyBorder="1" applyAlignment="1">
      <alignment horizontal="right" vertical="center" shrinkToFit="1"/>
    </xf>
    <xf numFmtId="184" fontId="13" fillId="0" borderId="40" xfId="0" applyNumberFormat="1" applyFont="1" applyFill="1" applyBorder="1" applyAlignment="1">
      <alignment vertical="center" shrinkToFit="1"/>
    </xf>
    <xf numFmtId="190" fontId="3" fillId="0" borderId="0" xfId="0" applyNumberFormat="1" applyFont="1" applyFill="1" applyBorder="1" applyAlignment="1">
      <alignment vertical="center" shrinkToFit="1"/>
    </xf>
    <xf numFmtId="186" fontId="3" fillId="0" borderId="0" xfId="0" applyNumberFormat="1" applyFont="1" applyFill="1" applyBorder="1" applyAlignment="1">
      <alignment vertical="center" shrinkToFit="1"/>
    </xf>
    <xf numFmtId="190" fontId="3" fillId="0" borderId="0" xfId="0" applyNumberFormat="1" applyFont="1" applyFill="1" applyBorder="1" applyAlignment="1">
      <alignment vertical="center"/>
    </xf>
    <xf numFmtId="206" fontId="3" fillId="0" borderId="0" xfId="0" applyNumberFormat="1" applyFont="1" applyFill="1" applyBorder="1" applyAlignment="1">
      <alignment vertical="center" shrinkToFit="1"/>
    </xf>
    <xf numFmtId="190" fontId="3" fillId="0" borderId="38" xfId="0" applyNumberFormat="1" applyFont="1" applyFill="1" applyBorder="1" applyAlignment="1">
      <alignment vertical="center" shrinkToFit="1"/>
    </xf>
    <xf numFmtId="186" fontId="3" fillId="0" borderId="38" xfId="0" applyNumberFormat="1" applyFont="1" applyFill="1" applyBorder="1" applyAlignment="1">
      <alignment vertical="center" shrinkToFit="1"/>
    </xf>
    <xf numFmtId="190" fontId="3" fillId="0" borderId="38" xfId="0" applyNumberFormat="1" applyFont="1" applyFill="1" applyBorder="1" applyAlignment="1">
      <alignment vertical="center"/>
    </xf>
    <xf numFmtId="184" fontId="3" fillId="0" borderId="38" xfId="0" applyNumberFormat="1" applyFont="1" applyFill="1" applyBorder="1" applyAlignment="1">
      <alignment vertical="center"/>
    </xf>
    <xf numFmtId="190" fontId="3" fillId="0" borderId="155" xfId="0" applyNumberFormat="1" applyFont="1" applyFill="1" applyBorder="1" applyAlignment="1">
      <alignment vertical="center" shrinkToFit="1"/>
    </xf>
    <xf numFmtId="186" fontId="3" fillId="0" borderId="155" xfId="0" applyNumberFormat="1" applyFont="1" applyFill="1" applyBorder="1" applyAlignment="1">
      <alignment vertical="center" shrinkToFit="1"/>
    </xf>
    <xf numFmtId="190" fontId="3" fillId="0" borderId="155" xfId="0" applyNumberFormat="1" applyFont="1" applyFill="1" applyBorder="1" applyAlignment="1">
      <alignment vertical="center"/>
    </xf>
    <xf numFmtId="41" fontId="3" fillId="0" borderId="0" xfId="0" applyNumberFormat="1" applyFont="1" applyFill="1" applyBorder="1" applyAlignment="1">
      <alignment horizontal="right" vertical="center" shrinkToFit="1"/>
    </xf>
    <xf numFmtId="190" fontId="3" fillId="0" borderId="40" xfId="0" applyNumberFormat="1" applyFont="1" applyFill="1" applyBorder="1" applyAlignment="1">
      <alignment horizontal="right" vertical="center" shrinkToFit="1"/>
    </xf>
    <xf numFmtId="184" fontId="3" fillId="0" borderId="0" xfId="0" applyNumberFormat="1" applyFont="1" applyFill="1" applyBorder="1" applyAlignment="1">
      <alignment horizontal="right" vertical="center" shrinkToFit="1"/>
    </xf>
    <xf numFmtId="184" fontId="3" fillId="0" borderId="40" xfId="0" applyNumberFormat="1" applyFont="1" applyFill="1" applyBorder="1" applyAlignment="1">
      <alignment horizontal="right" vertical="center" shrinkToFit="1"/>
    </xf>
    <xf numFmtId="190" fontId="3" fillId="0" borderId="0" xfId="0" applyNumberFormat="1" applyFont="1" applyFill="1" applyBorder="1" applyAlignment="1">
      <alignment horizontal="right" vertical="center"/>
    </xf>
    <xf numFmtId="0" fontId="3" fillId="0" borderId="38" xfId="0" applyNumberFormat="1" applyFont="1" applyFill="1" applyBorder="1" applyAlignment="1">
      <alignment vertical="center" shrinkToFit="1"/>
    </xf>
    <xf numFmtId="190" fontId="3" fillId="0" borderId="155" xfId="0" applyNumberFormat="1" applyFont="1" applyFill="1" applyBorder="1" applyAlignment="1">
      <alignment horizontal="right" vertical="center" shrinkToFit="1"/>
    </xf>
    <xf numFmtId="0" fontId="3" fillId="0" borderId="155" xfId="0" applyNumberFormat="1" applyFont="1" applyFill="1" applyBorder="1" applyAlignment="1">
      <alignment vertical="center" shrinkToFit="1"/>
    </xf>
    <xf numFmtId="0" fontId="17" fillId="0" borderId="0" xfId="0" applyFont="1" applyFill="1" applyBorder="1" applyAlignment="1" applyProtection="1">
      <alignment horizontal="right" vertical="center" shrinkToFit="1"/>
      <protection locked="0"/>
    </xf>
    <xf numFmtId="190" fontId="17" fillId="0" borderId="0" xfId="0" applyNumberFormat="1" applyFont="1" applyFill="1" applyBorder="1" applyAlignment="1" applyProtection="1">
      <alignment horizontal="right" vertical="center" shrinkToFit="1"/>
      <protection locked="0"/>
    </xf>
    <xf numFmtId="190" fontId="17" fillId="0" borderId="40" xfId="0" applyNumberFormat="1" applyFont="1" applyFill="1" applyBorder="1" applyAlignment="1" applyProtection="1">
      <alignment horizontal="right" vertical="center" shrinkToFit="1"/>
      <protection locked="0"/>
    </xf>
    <xf numFmtId="184" fontId="17" fillId="0" borderId="0" xfId="0" applyNumberFormat="1" applyFont="1" applyFill="1" applyBorder="1" applyAlignment="1" applyProtection="1">
      <alignment horizontal="right" vertical="center" shrinkToFit="1"/>
      <protection locked="0"/>
    </xf>
    <xf numFmtId="184" fontId="17" fillId="0" borderId="40" xfId="0" applyNumberFormat="1" applyFont="1" applyFill="1" applyBorder="1" applyAlignment="1" applyProtection="1">
      <alignment horizontal="right" vertical="center" shrinkToFit="1"/>
      <protection locked="0"/>
    </xf>
    <xf numFmtId="190" fontId="17" fillId="0" borderId="0" xfId="0" applyNumberFormat="1" applyFont="1" applyFill="1" applyBorder="1" applyAlignment="1">
      <alignment horizontal="right" vertical="center"/>
    </xf>
    <xf numFmtId="190" fontId="17" fillId="0" borderId="164" xfId="0" applyNumberFormat="1" applyFont="1" applyFill="1" applyBorder="1" applyAlignment="1">
      <alignment horizontal="right" vertical="center"/>
    </xf>
    <xf numFmtId="0" fontId="17" fillId="0" borderId="38" xfId="0" applyFont="1" applyFill="1" applyBorder="1" applyAlignment="1" applyProtection="1">
      <alignment horizontal="right" vertical="center" shrinkToFit="1"/>
      <protection locked="0"/>
    </xf>
    <xf numFmtId="190" fontId="17" fillId="0" borderId="38" xfId="0" applyNumberFormat="1" applyFont="1" applyFill="1" applyBorder="1" applyAlignment="1" applyProtection="1">
      <alignment horizontal="right" vertical="center" shrinkToFit="1"/>
      <protection locked="0"/>
    </xf>
    <xf numFmtId="190" fontId="17" fillId="0" borderId="43" xfId="0" applyNumberFormat="1" applyFont="1" applyFill="1" applyBorder="1" applyAlignment="1" applyProtection="1">
      <alignment horizontal="right" vertical="center" shrinkToFit="1"/>
      <protection locked="0"/>
    </xf>
    <xf numFmtId="0" fontId="3" fillId="0" borderId="59" xfId="0" applyFont="1" applyFill="1" applyBorder="1" applyAlignment="1">
      <alignment vertical="center" shrinkToFit="1"/>
    </xf>
    <xf numFmtId="186" fontId="3" fillId="0" borderId="0" xfId="0" applyNumberFormat="1" applyFont="1" applyFill="1" applyBorder="1" applyAlignment="1">
      <alignment vertical="center"/>
    </xf>
    <xf numFmtId="192" fontId="3" fillId="0" borderId="0" xfId="0" applyNumberFormat="1" applyFont="1" applyFill="1" applyBorder="1" applyAlignment="1">
      <alignment vertical="center"/>
    </xf>
    <xf numFmtId="185" fontId="3" fillId="0" borderId="0" xfId="0" applyNumberFormat="1" applyFont="1" applyFill="1" applyBorder="1" applyAlignment="1">
      <alignment vertical="center" shrinkToFit="1"/>
    </xf>
    <xf numFmtId="0" fontId="3" fillId="0" borderId="61" xfId="0" applyFont="1" applyFill="1" applyBorder="1" applyAlignment="1">
      <alignment vertical="center" shrinkToFit="1"/>
    </xf>
    <xf numFmtId="176" fontId="3" fillId="0" borderId="155" xfId="0" applyNumberFormat="1" applyFont="1" applyFill="1" applyBorder="1" applyAlignment="1">
      <alignment vertical="center" shrinkToFit="1"/>
    </xf>
    <xf numFmtId="186" fontId="3" fillId="0" borderId="155" xfId="0" applyNumberFormat="1" applyFont="1" applyFill="1" applyBorder="1" applyAlignment="1">
      <alignment vertical="center"/>
    </xf>
    <xf numFmtId="190" fontId="3" fillId="0" borderId="155" xfId="0" applyNumberFormat="1" applyFont="1" applyFill="1" applyBorder="1" applyAlignment="1">
      <alignment horizontal="right" vertical="center"/>
    </xf>
    <xf numFmtId="192" fontId="3" fillId="0" borderId="155" xfId="0" applyNumberFormat="1" applyFont="1" applyFill="1" applyBorder="1" applyAlignment="1">
      <alignment vertical="center"/>
    </xf>
    <xf numFmtId="190" fontId="3" fillId="0" borderId="38" xfId="0" applyNumberFormat="1" applyFont="1" applyFill="1" applyBorder="1" applyAlignment="1">
      <alignment horizontal="right" vertical="center"/>
    </xf>
    <xf numFmtId="0" fontId="3" fillId="0" borderId="41" xfId="0" applyNumberFormat="1" applyFont="1" applyFill="1" applyBorder="1" applyAlignment="1">
      <alignment vertical="center" shrinkToFit="1"/>
    </xf>
    <xf numFmtId="38" fontId="3" fillId="0" borderId="155" xfId="1" applyFont="1" applyFill="1" applyBorder="1" applyAlignment="1" applyProtection="1">
      <alignment vertical="center" shrinkToFit="1"/>
    </xf>
    <xf numFmtId="188" fontId="0" fillId="0" borderId="11" xfId="0" applyNumberFormat="1" applyFont="1" applyFill="1" applyBorder="1" applyAlignment="1">
      <alignment vertical="center"/>
    </xf>
    <xf numFmtId="179" fontId="0" fillId="0" borderId="0" xfId="0" applyNumberFormat="1" applyFont="1" applyFill="1" applyBorder="1" applyAlignment="1">
      <alignment vertical="center"/>
    </xf>
    <xf numFmtId="188" fontId="0" fillId="0" borderId="41" xfId="0" applyNumberFormat="1" applyFont="1" applyFill="1" applyBorder="1" applyAlignment="1">
      <alignment vertical="center"/>
    </xf>
    <xf numFmtId="179" fontId="0" fillId="0" borderId="38" xfId="0" applyNumberFormat="1" applyFont="1" applyFill="1" applyBorder="1" applyAlignment="1">
      <alignment vertical="center"/>
    </xf>
    <xf numFmtId="41" fontId="0" fillId="0" borderId="38" xfId="0" applyNumberFormat="1" applyFont="1" applyFill="1" applyBorder="1" applyAlignment="1">
      <alignment vertical="center"/>
    </xf>
    <xf numFmtId="191" fontId="0" fillId="0" borderId="38" xfId="0" applyNumberFormat="1" applyFont="1" applyFill="1" applyBorder="1" applyAlignment="1">
      <alignment horizontal="right" vertical="center"/>
    </xf>
    <xf numFmtId="191" fontId="0" fillId="0" borderId="40" xfId="0" applyNumberFormat="1" applyFont="1" applyFill="1" applyBorder="1" applyAlignment="1">
      <alignment horizontal="right" vertical="center"/>
    </xf>
    <xf numFmtId="179" fontId="0" fillId="0" borderId="154" xfId="0" applyNumberFormat="1" applyFont="1" applyFill="1" applyBorder="1" applyAlignment="1">
      <alignment horizontal="right" vertical="center"/>
    </xf>
    <xf numFmtId="179" fontId="0" fillId="0" borderId="155" xfId="0" applyNumberFormat="1" applyFont="1" applyFill="1" applyBorder="1" applyAlignment="1">
      <alignment horizontal="right" vertical="center"/>
    </xf>
    <xf numFmtId="207" fontId="0" fillId="0" borderId="155" xfId="0" applyNumberFormat="1" applyFont="1" applyFill="1" applyBorder="1" applyAlignment="1">
      <alignment horizontal="right" vertical="center"/>
    </xf>
    <xf numFmtId="208" fontId="0" fillId="0" borderId="155" xfId="0" applyNumberFormat="1" applyFont="1" applyFill="1" applyBorder="1" applyAlignment="1">
      <alignment horizontal="right" vertical="center"/>
    </xf>
    <xf numFmtId="181" fontId="0" fillId="0" borderId="155" xfId="0" applyNumberFormat="1" applyFont="1" applyFill="1" applyBorder="1" applyAlignment="1">
      <alignment horizontal="right" vertical="center"/>
    </xf>
    <xf numFmtId="208" fontId="0" fillId="0" borderId="156" xfId="0" applyNumberFormat="1" applyFont="1" applyFill="1" applyBorder="1" applyAlignment="1">
      <alignment horizontal="right" vertical="center"/>
    </xf>
    <xf numFmtId="208" fontId="0" fillId="0" borderId="38" xfId="0" applyNumberFormat="1" applyFont="1" applyFill="1" applyBorder="1" applyAlignment="1">
      <alignment horizontal="right" vertical="center"/>
    </xf>
    <xf numFmtId="188" fontId="0" fillId="0" borderId="38" xfId="0" applyNumberFormat="1" applyFont="1" applyFill="1" applyBorder="1" applyAlignment="1">
      <alignment horizontal="right" vertical="center"/>
    </xf>
    <xf numFmtId="183" fontId="2" fillId="0" borderId="0" xfId="0" applyNumberFormat="1" applyFont="1" applyFill="1" applyAlignment="1">
      <alignment horizontal="right" vertical="center"/>
    </xf>
    <xf numFmtId="181" fontId="2" fillId="0" borderId="0" xfId="0" applyNumberFormat="1" applyFont="1" applyFill="1" applyAlignment="1">
      <alignment horizontal="right" vertical="center"/>
    </xf>
    <xf numFmtId="184" fontId="0" fillId="0" borderId="0" xfId="0" applyNumberFormat="1" applyFont="1" applyFill="1" applyBorder="1" applyAlignment="1">
      <alignment vertical="center"/>
    </xf>
    <xf numFmtId="179" fontId="0" fillId="0" borderId="44" xfId="0" applyNumberFormat="1" applyFont="1" applyFill="1" applyBorder="1" applyAlignment="1">
      <alignment horizontal="right" vertical="center"/>
    </xf>
    <xf numFmtId="183" fontId="0" fillId="0" borderId="44" xfId="0" applyNumberFormat="1" applyFont="1" applyFill="1" applyBorder="1" applyAlignment="1">
      <alignment horizontal="right" vertical="center"/>
    </xf>
    <xf numFmtId="190" fontId="0" fillId="0" borderId="44" xfId="0" applyNumberFormat="1" applyFont="1" applyFill="1" applyBorder="1" applyAlignment="1">
      <alignment horizontal="right" vertical="center" shrinkToFit="1"/>
    </xf>
    <xf numFmtId="183" fontId="0" fillId="0" borderId="38" xfId="0" applyNumberFormat="1" applyFont="1" applyFill="1" applyBorder="1" applyAlignment="1">
      <alignment vertical="center"/>
    </xf>
    <xf numFmtId="190" fontId="0" fillId="0" borderId="44" xfId="0" applyNumberFormat="1" applyFont="1" applyFill="1" applyBorder="1" applyAlignment="1">
      <alignment vertical="center" shrinkToFit="1"/>
    </xf>
    <xf numFmtId="206" fontId="0" fillId="0" borderId="44" xfId="0" applyNumberFormat="1" applyFont="1" applyFill="1" applyBorder="1" applyAlignment="1">
      <alignment vertical="center"/>
    </xf>
    <xf numFmtId="183" fontId="0" fillId="0" borderId="44" xfId="0" applyNumberFormat="1" applyFont="1" applyFill="1" applyBorder="1" applyAlignment="1">
      <alignment vertical="center"/>
    </xf>
    <xf numFmtId="181" fontId="0" fillId="0" borderId="74" xfId="0" applyNumberFormat="1" applyFont="1" applyFill="1" applyBorder="1" applyAlignment="1">
      <alignment vertical="center"/>
    </xf>
    <xf numFmtId="181" fontId="0" fillId="0" borderId="44" xfId="0" applyNumberFormat="1" applyFont="1" applyFill="1" applyBorder="1" applyAlignment="1">
      <alignment vertical="center"/>
    </xf>
    <xf numFmtId="181" fontId="0" fillId="0" borderId="155" xfId="0" applyNumberFormat="1" applyFont="1" applyFill="1" applyBorder="1" applyAlignment="1">
      <alignment vertical="center"/>
    </xf>
    <xf numFmtId="181" fontId="0" fillId="0" borderId="44" xfId="0" applyNumberFormat="1" applyFont="1" applyFill="1" applyBorder="1" applyAlignment="1">
      <alignment horizontal="right" vertical="center"/>
    </xf>
    <xf numFmtId="191" fontId="2" fillId="0" borderId="67" xfId="0" applyNumberFormat="1" applyFont="1" applyFill="1" applyBorder="1" applyAlignment="1">
      <alignment vertical="center"/>
    </xf>
    <xf numFmtId="191" fontId="2" fillId="0" borderId="18" xfId="0" applyNumberFormat="1" applyFont="1" applyFill="1" applyBorder="1" applyAlignment="1">
      <alignment vertical="center"/>
    </xf>
    <xf numFmtId="177" fontId="2" fillId="0" borderId="44" xfId="0" applyNumberFormat="1" applyFont="1" applyFill="1" applyBorder="1" applyAlignment="1">
      <alignment vertical="center"/>
    </xf>
    <xf numFmtId="191" fontId="2" fillId="0" borderId="78" xfId="0" applyNumberFormat="1" applyFont="1" applyFill="1" applyBorder="1" applyAlignment="1">
      <alignment vertical="center"/>
    </xf>
    <xf numFmtId="0" fontId="3" fillId="0" borderId="73" xfId="0" applyFont="1" applyFill="1" applyBorder="1" applyAlignment="1">
      <alignment horizontal="centerContinuous" wrapText="1"/>
    </xf>
    <xf numFmtId="177" fontId="0" fillId="0" borderId="59" xfId="0" applyNumberFormat="1" applyFont="1" applyFill="1" applyBorder="1" applyAlignment="1">
      <alignment horizontal="right" vertical="center"/>
    </xf>
    <xf numFmtId="179" fontId="2" fillId="0" borderId="23" xfId="0" applyNumberFormat="1" applyFont="1" applyFill="1" applyBorder="1" applyAlignment="1">
      <alignment horizontal="right" vertical="center"/>
    </xf>
    <xf numFmtId="179" fontId="2" fillId="0" borderId="72" xfId="0" applyNumberFormat="1" applyFont="1" applyFill="1" applyBorder="1" applyAlignment="1">
      <alignment horizontal="right" vertical="center"/>
    </xf>
    <xf numFmtId="190" fontId="11" fillId="3" borderId="0" xfId="0" applyNumberFormat="1" applyFont="1" applyFill="1" applyBorder="1" applyAlignment="1">
      <alignment horizontal="right" vertical="center"/>
    </xf>
    <xf numFmtId="190" fontId="11" fillId="0" borderId="0" xfId="0" applyNumberFormat="1" applyFont="1" applyFill="1" applyBorder="1" applyAlignment="1">
      <alignment horizontal="right" vertical="center"/>
    </xf>
    <xf numFmtId="190" fontId="11" fillId="0" borderId="38" xfId="0" applyNumberFormat="1" applyFont="1" applyFill="1" applyBorder="1" applyAlignment="1">
      <alignment horizontal="right" vertical="center"/>
    </xf>
    <xf numFmtId="0" fontId="2" fillId="0" borderId="158" xfId="0" applyFont="1" applyFill="1" applyBorder="1" applyAlignment="1">
      <alignment horizontal="center" vertical="center"/>
    </xf>
    <xf numFmtId="0" fontId="12" fillId="0" borderId="141" xfId="0" applyFont="1" applyFill="1" applyBorder="1" applyAlignment="1">
      <alignment horizontal="center" vertical="center"/>
    </xf>
    <xf numFmtId="190" fontId="11" fillId="0" borderId="0" xfId="0" applyNumberFormat="1" applyFont="1" applyFill="1" applyBorder="1" applyAlignment="1">
      <alignment vertical="center" shrinkToFit="1"/>
    </xf>
    <xf numFmtId="190" fontId="11" fillId="0" borderId="0" xfId="0" applyNumberFormat="1" applyFont="1" applyFill="1" applyBorder="1" applyAlignment="1">
      <alignment vertical="center"/>
    </xf>
    <xf numFmtId="190" fontId="11" fillId="0" borderId="38" xfId="0" applyNumberFormat="1" applyFont="1" applyFill="1" applyBorder="1" applyAlignment="1">
      <alignment vertical="center" shrinkToFit="1"/>
    </xf>
    <xf numFmtId="186" fontId="11" fillId="0" borderId="38" xfId="0" applyNumberFormat="1" applyFont="1" applyFill="1" applyBorder="1" applyAlignment="1">
      <alignment vertical="center" shrinkToFit="1"/>
    </xf>
    <xf numFmtId="190" fontId="11" fillId="0" borderId="38" xfId="0" applyNumberFormat="1" applyFont="1" applyFill="1" applyBorder="1" applyAlignment="1">
      <alignment vertical="center"/>
    </xf>
    <xf numFmtId="184" fontId="11" fillId="0" borderId="38" xfId="0" applyNumberFormat="1" applyFont="1" applyFill="1" applyBorder="1" applyAlignment="1">
      <alignment vertical="center"/>
    </xf>
    <xf numFmtId="190" fontId="11" fillId="0" borderId="155" xfId="0" applyNumberFormat="1" applyFont="1" applyFill="1" applyBorder="1" applyAlignment="1">
      <alignment vertical="center" shrinkToFit="1"/>
    </xf>
    <xf numFmtId="186" fontId="11" fillId="0" borderId="155" xfId="0" applyNumberFormat="1" applyFont="1" applyFill="1" applyBorder="1" applyAlignment="1">
      <alignment vertical="center" shrinkToFit="1"/>
    </xf>
    <xf numFmtId="190" fontId="11" fillId="0" borderId="155" xfId="0" applyNumberFormat="1" applyFont="1" applyFill="1" applyBorder="1" applyAlignment="1">
      <alignment vertical="center"/>
    </xf>
    <xf numFmtId="190" fontId="11" fillId="0" borderId="40" xfId="0" applyNumberFormat="1" applyFont="1" applyFill="1" applyBorder="1" applyAlignment="1">
      <alignment horizontal="right" vertical="center" shrinkToFit="1"/>
    </xf>
    <xf numFmtId="184" fontId="11" fillId="0" borderId="40" xfId="0" applyNumberFormat="1" applyFont="1" applyFill="1" applyBorder="1" applyAlignment="1">
      <alignment horizontal="right" vertical="center" shrinkToFit="1"/>
    </xf>
    <xf numFmtId="0" fontId="11" fillId="0" borderId="38" xfId="0" applyNumberFormat="1" applyFont="1" applyFill="1" applyBorder="1" applyAlignment="1">
      <alignment vertical="center" shrinkToFit="1"/>
    </xf>
    <xf numFmtId="190" fontId="11" fillId="0" borderId="155" xfId="0" applyNumberFormat="1" applyFont="1" applyFill="1" applyBorder="1" applyAlignment="1">
      <alignment horizontal="right" vertical="center" shrinkToFit="1"/>
    </xf>
    <xf numFmtId="0" fontId="11" fillId="0" borderId="155" xfId="0" applyNumberFormat="1" applyFont="1" applyFill="1" applyBorder="1" applyAlignment="1">
      <alignment vertical="center" shrinkToFit="1"/>
    </xf>
    <xf numFmtId="0" fontId="13" fillId="0" borderId="0" xfId="0" applyFont="1" applyFill="1" applyBorder="1" applyAlignment="1" applyProtection="1">
      <alignment horizontal="right" vertical="center" shrinkToFit="1"/>
      <protection locked="0"/>
    </xf>
    <xf numFmtId="190" fontId="13" fillId="0" borderId="0" xfId="0" applyNumberFormat="1" applyFont="1" applyFill="1" applyBorder="1" applyAlignment="1" applyProtection="1">
      <alignment horizontal="right" vertical="center" shrinkToFit="1"/>
      <protection locked="0"/>
    </xf>
    <xf numFmtId="190" fontId="13" fillId="0" borderId="40" xfId="0" applyNumberFormat="1" applyFont="1" applyFill="1" applyBorder="1" applyAlignment="1" applyProtection="1">
      <alignment horizontal="right" vertical="center" shrinkToFit="1"/>
      <protection locked="0"/>
    </xf>
    <xf numFmtId="184" fontId="13" fillId="0" borderId="0" xfId="0" applyNumberFormat="1" applyFont="1" applyFill="1" applyBorder="1" applyAlignment="1" applyProtection="1">
      <alignment horizontal="right" vertical="center" shrinkToFit="1"/>
      <protection locked="0"/>
    </xf>
    <xf numFmtId="184" fontId="13" fillId="0" borderId="40" xfId="0" applyNumberFormat="1" applyFont="1" applyFill="1" applyBorder="1" applyAlignment="1" applyProtection="1">
      <alignment horizontal="right" vertical="center" shrinkToFit="1"/>
      <protection locked="0"/>
    </xf>
    <xf numFmtId="190" fontId="13" fillId="0" borderId="0" xfId="0" applyNumberFormat="1" applyFont="1" applyFill="1" applyBorder="1" applyAlignment="1">
      <alignment horizontal="right" vertical="center"/>
    </xf>
    <xf numFmtId="190" fontId="13" fillId="0" borderId="164" xfId="0" applyNumberFormat="1" applyFont="1" applyFill="1" applyBorder="1" applyAlignment="1">
      <alignment horizontal="right" vertical="center"/>
    </xf>
    <xf numFmtId="0" fontId="13" fillId="0" borderId="38" xfId="0" applyFont="1" applyFill="1" applyBorder="1" applyAlignment="1" applyProtection="1">
      <alignment horizontal="right" vertical="center" shrinkToFit="1"/>
      <protection locked="0"/>
    </xf>
    <xf numFmtId="190" fontId="13" fillId="0" borderId="38" xfId="0" applyNumberFormat="1" applyFont="1" applyFill="1" applyBorder="1" applyAlignment="1" applyProtection="1">
      <alignment horizontal="right" vertical="center" shrinkToFit="1"/>
      <protection locked="0"/>
    </xf>
    <xf numFmtId="190" fontId="13" fillId="0" borderId="43" xfId="0" applyNumberFormat="1" applyFont="1" applyFill="1" applyBorder="1" applyAlignment="1" applyProtection="1">
      <alignment horizontal="right" vertical="center" shrinkToFit="1"/>
      <protection locked="0"/>
    </xf>
    <xf numFmtId="0" fontId="11" fillId="0" borderId="59" xfId="0" applyFont="1" applyFill="1" applyBorder="1" applyAlignment="1">
      <alignment vertical="center" shrinkToFit="1"/>
    </xf>
    <xf numFmtId="186" fontId="11" fillId="0" borderId="0" xfId="0" applyNumberFormat="1" applyFont="1" applyFill="1" applyBorder="1" applyAlignment="1">
      <alignment vertical="center"/>
    </xf>
    <xf numFmtId="192" fontId="11" fillId="0" borderId="0" xfId="0" applyNumberFormat="1" applyFont="1" applyFill="1" applyBorder="1" applyAlignment="1">
      <alignment vertical="center"/>
    </xf>
    <xf numFmtId="185" fontId="11" fillId="0" borderId="0" xfId="0" applyNumberFormat="1" applyFont="1" applyFill="1" applyBorder="1" applyAlignment="1">
      <alignment vertical="center" shrinkToFit="1"/>
    </xf>
    <xf numFmtId="184" fontId="11" fillId="0" borderId="0" xfId="0" applyNumberFormat="1" applyFont="1" applyFill="1" applyBorder="1" applyAlignment="1">
      <alignment horizontal="right" vertical="center"/>
    </xf>
    <xf numFmtId="0" fontId="11" fillId="0" borderId="61" xfId="0" applyFont="1" applyFill="1" applyBorder="1" applyAlignment="1">
      <alignment vertical="center" shrinkToFit="1"/>
    </xf>
    <xf numFmtId="176" fontId="11" fillId="0" borderId="155" xfId="0" applyNumberFormat="1" applyFont="1" applyFill="1" applyBorder="1" applyAlignment="1">
      <alignment vertical="center" shrinkToFit="1"/>
    </xf>
    <xf numFmtId="186" fontId="11" fillId="0" borderId="155" xfId="0" applyNumberFormat="1" applyFont="1" applyFill="1" applyBorder="1" applyAlignment="1">
      <alignment vertical="center"/>
    </xf>
    <xf numFmtId="190" fontId="11" fillId="0" borderId="155" xfId="0" applyNumberFormat="1" applyFont="1" applyFill="1" applyBorder="1" applyAlignment="1">
      <alignment horizontal="right" vertical="center"/>
    </xf>
    <xf numFmtId="192" fontId="11" fillId="0" borderId="155" xfId="0" applyNumberFormat="1" applyFont="1" applyFill="1" applyBorder="1" applyAlignment="1">
      <alignment vertical="center"/>
    </xf>
    <xf numFmtId="0" fontId="11" fillId="3" borderId="0" xfId="0" applyNumberFormat="1" applyFont="1" applyFill="1" applyBorder="1" applyAlignment="1">
      <alignment vertical="center" shrinkToFit="1"/>
    </xf>
    <xf numFmtId="38" fontId="11" fillId="3" borderId="0" xfId="1" applyFont="1" applyFill="1" applyBorder="1" applyAlignment="1" applyProtection="1">
      <alignment vertical="center" shrinkToFit="1"/>
    </xf>
    <xf numFmtId="186" fontId="11" fillId="3" borderId="0" xfId="0" applyNumberFormat="1" applyFont="1" applyFill="1" applyBorder="1" applyAlignment="1">
      <alignment vertical="center" shrinkToFit="1"/>
    </xf>
    <xf numFmtId="0" fontId="11" fillId="0" borderId="41" xfId="0" applyNumberFormat="1" applyFont="1" applyFill="1" applyBorder="1" applyAlignment="1">
      <alignment vertical="center" shrinkToFit="1"/>
    </xf>
    <xf numFmtId="38" fontId="11" fillId="0" borderId="155" xfId="1" applyFont="1" applyFill="1" applyBorder="1" applyAlignment="1" applyProtection="1">
      <alignment vertical="center" shrinkToFit="1"/>
    </xf>
    <xf numFmtId="211" fontId="10" fillId="0" borderId="0" xfId="0" applyNumberFormat="1" applyFont="1" applyFill="1" applyBorder="1" applyAlignment="1">
      <alignment horizontal="right" vertical="center" shrinkToFit="1"/>
    </xf>
    <xf numFmtId="188" fontId="12" fillId="0" borderId="155" xfId="0" applyNumberFormat="1" applyFont="1" applyFill="1" applyBorder="1" applyAlignment="1">
      <alignment horizontal="right" vertical="center"/>
    </xf>
    <xf numFmtId="181" fontId="12" fillId="0" borderId="155" xfId="0" applyNumberFormat="1" applyFont="1" applyFill="1" applyBorder="1" applyAlignment="1">
      <alignment horizontal="right" vertical="center"/>
    </xf>
    <xf numFmtId="188" fontId="12" fillId="0" borderId="156" xfId="0" applyNumberFormat="1" applyFont="1" applyFill="1" applyBorder="1" applyAlignment="1">
      <alignment horizontal="right" vertical="center"/>
    </xf>
    <xf numFmtId="177" fontId="12" fillId="0" borderId="38" xfId="0" applyNumberFormat="1" applyFont="1" applyFill="1" applyBorder="1" applyAlignment="1">
      <alignment horizontal="right" vertical="center"/>
    </xf>
    <xf numFmtId="177" fontId="12" fillId="0" borderId="38" xfId="0" applyNumberFormat="1" applyFont="1" applyFill="1" applyBorder="1" applyAlignment="1">
      <alignment horizontal="right" vertical="center" shrinkToFit="1"/>
    </xf>
    <xf numFmtId="181" fontId="12" fillId="0" borderId="38" xfId="0" applyNumberFormat="1" applyFont="1" applyFill="1" applyBorder="1" applyAlignment="1">
      <alignment horizontal="right" vertical="center"/>
    </xf>
    <xf numFmtId="195" fontId="12" fillId="0" borderId="38" xfId="0" applyNumberFormat="1" applyFont="1" applyFill="1" applyBorder="1" applyAlignment="1">
      <alignment horizontal="right" vertical="center" shrinkToFit="1"/>
    </xf>
    <xf numFmtId="198" fontId="12" fillId="0" borderId="43" xfId="0" applyNumberFormat="1" applyFont="1" applyFill="1" applyBorder="1" applyAlignment="1">
      <alignment horizontal="right" vertical="center" shrinkToFit="1"/>
    </xf>
    <xf numFmtId="0" fontId="10" fillId="0" borderId="63" xfId="0" applyNumberFormat="1" applyFont="1" applyFill="1" applyBorder="1" applyAlignment="1">
      <alignment horizontal="right" vertical="center"/>
    </xf>
    <xf numFmtId="0" fontId="10" fillId="0" borderId="63" xfId="0" applyFont="1" applyFill="1" applyBorder="1" applyAlignment="1">
      <alignment horizontal="right" vertical="center"/>
    </xf>
    <xf numFmtId="0" fontId="10" fillId="0" borderId="18" xfId="0" applyFont="1" applyFill="1" applyBorder="1" applyAlignment="1">
      <alignment horizontal="right" vertical="center"/>
    </xf>
    <xf numFmtId="184" fontId="10" fillId="0" borderId="0" xfId="0" applyNumberFormat="1" applyFont="1" applyFill="1" applyBorder="1" applyAlignment="1">
      <alignment horizontal="right" vertical="center"/>
    </xf>
    <xf numFmtId="196" fontId="10" fillId="0" borderId="0" xfId="0" applyNumberFormat="1" applyFont="1" applyFill="1" applyBorder="1" applyAlignment="1">
      <alignment horizontal="right" vertical="center"/>
    </xf>
    <xf numFmtId="190" fontId="10" fillId="0" borderId="0" xfId="0" applyNumberFormat="1" applyFont="1" applyFill="1" applyBorder="1" applyAlignment="1">
      <alignment horizontal="right" vertical="center"/>
    </xf>
    <xf numFmtId="203" fontId="10" fillId="0" borderId="0" xfId="0" applyNumberFormat="1" applyFont="1" applyFill="1" applyBorder="1" applyAlignment="1">
      <alignment horizontal="right" vertical="center"/>
    </xf>
    <xf numFmtId="203" fontId="10" fillId="0" borderId="18" xfId="0" applyNumberFormat="1" applyFont="1" applyFill="1" applyBorder="1" applyAlignment="1">
      <alignment horizontal="right" vertical="center"/>
    </xf>
    <xf numFmtId="0" fontId="10" fillId="0" borderId="44" xfId="0" applyNumberFormat="1" applyFont="1" applyFill="1" applyBorder="1" applyAlignment="1">
      <alignment horizontal="right" vertical="center"/>
    </xf>
    <xf numFmtId="181" fontId="10" fillId="0" borderId="44" xfId="0" applyNumberFormat="1" applyFont="1" applyFill="1" applyBorder="1" applyAlignment="1">
      <alignment horizontal="right" vertical="center"/>
    </xf>
    <xf numFmtId="0" fontId="10" fillId="0" borderId="78" xfId="0" applyNumberFormat="1" applyFont="1" applyFill="1" applyBorder="1" applyAlignment="1">
      <alignment horizontal="right" vertical="center"/>
    </xf>
    <xf numFmtId="177" fontId="10" fillId="0" borderId="0" xfId="0" applyNumberFormat="1" applyFont="1" applyFill="1" applyBorder="1" applyAlignment="1">
      <alignment vertical="center"/>
    </xf>
    <xf numFmtId="178" fontId="10" fillId="0" borderId="0" xfId="0" applyNumberFormat="1" applyFont="1" applyFill="1" applyBorder="1" applyAlignment="1">
      <alignment vertical="center"/>
    </xf>
    <xf numFmtId="181" fontId="10" fillId="0" borderId="0" xfId="0" applyNumberFormat="1" applyFont="1" applyFill="1" applyBorder="1" applyAlignment="1">
      <alignment vertical="center"/>
    </xf>
    <xf numFmtId="177" fontId="10" fillId="0" borderId="11" xfId="0" applyNumberFormat="1" applyFont="1" applyFill="1" applyBorder="1" applyAlignment="1">
      <alignment vertical="center"/>
    </xf>
    <xf numFmtId="177" fontId="10" fillId="0" borderId="40" xfId="0" applyNumberFormat="1" applyFont="1" applyFill="1" applyBorder="1" applyAlignment="1">
      <alignment vertical="center"/>
    </xf>
    <xf numFmtId="0" fontId="11" fillId="0" borderId="37" xfId="0" applyFont="1" applyFill="1" applyBorder="1" applyAlignment="1">
      <alignment horizontal="center" vertical="center" shrinkToFit="1"/>
    </xf>
    <xf numFmtId="177" fontId="12" fillId="0" borderId="11" xfId="0" applyNumberFormat="1" applyFont="1" applyFill="1" applyBorder="1" applyAlignment="1">
      <alignment vertical="center"/>
    </xf>
    <xf numFmtId="177" fontId="12" fillId="0" borderId="0" xfId="0" applyNumberFormat="1" applyFont="1" applyFill="1" applyBorder="1" applyAlignment="1">
      <alignment vertical="center"/>
    </xf>
    <xf numFmtId="178" fontId="12" fillId="0" borderId="0" xfId="0" applyNumberFormat="1" applyFont="1" applyFill="1" applyBorder="1" applyAlignment="1">
      <alignment vertical="center"/>
    </xf>
    <xf numFmtId="177" fontId="12" fillId="0" borderId="40" xfId="0" applyNumberFormat="1" applyFont="1" applyFill="1" applyBorder="1" applyAlignment="1">
      <alignment vertical="center"/>
    </xf>
    <xf numFmtId="181" fontId="10" fillId="0" borderId="40" xfId="0" applyNumberFormat="1" applyFont="1" applyFill="1" applyBorder="1" applyAlignment="1">
      <alignment vertical="center"/>
    </xf>
    <xf numFmtId="0" fontId="10" fillId="0" borderId="36" xfId="0" applyFont="1" applyFill="1" applyBorder="1" applyAlignment="1">
      <alignment horizontal="center" vertical="center" shrinkToFit="1"/>
    </xf>
    <xf numFmtId="0" fontId="10" fillId="0" borderId="54" xfId="0" applyFont="1" applyFill="1" applyBorder="1" applyAlignment="1">
      <alignment horizontal="center" vertical="center" shrinkToFit="1"/>
    </xf>
    <xf numFmtId="177" fontId="10" fillId="0" borderId="41" xfId="0" applyNumberFormat="1" applyFont="1" applyFill="1" applyBorder="1" applyAlignment="1">
      <alignment vertical="center"/>
    </xf>
    <xf numFmtId="177" fontId="10" fillId="0" borderId="38" xfId="0" applyNumberFormat="1" applyFont="1" applyFill="1" applyBorder="1" applyAlignment="1">
      <alignment vertical="center"/>
    </xf>
    <xf numFmtId="178" fontId="10" fillId="0" borderId="38" xfId="0" applyNumberFormat="1" applyFont="1" applyFill="1" applyBorder="1" applyAlignment="1">
      <alignment vertical="center"/>
    </xf>
    <xf numFmtId="181" fontId="10" fillId="0" borderId="38" xfId="0" applyNumberFormat="1" applyFont="1" applyFill="1" applyBorder="1" applyAlignment="1">
      <alignment horizontal="center" vertical="center"/>
    </xf>
    <xf numFmtId="177" fontId="10" fillId="0" borderId="43" xfId="0" applyNumberFormat="1" applyFont="1" applyFill="1" applyBorder="1" applyAlignment="1">
      <alignment vertical="center"/>
    </xf>
    <xf numFmtId="0" fontId="12" fillId="0" borderId="56" xfId="0" applyFont="1" applyFill="1" applyBorder="1" applyAlignment="1">
      <alignment horizontal="center" vertical="center"/>
    </xf>
    <xf numFmtId="182" fontId="12" fillId="0" borderId="38" xfId="0" applyNumberFormat="1" applyFont="1" applyFill="1" applyBorder="1" applyAlignment="1">
      <alignment horizontal="right" vertical="center"/>
    </xf>
    <xf numFmtId="177" fontId="12" fillId="0" borderId="43" xfId="0" applyNumberFormat="1" applyFont="1" applyFill="1" applyBorder="1" applyAlignment="1">
      <alignment horizontal="right" vertical="center"/>
    </xf>
    <xf numFmtId="198" fontId="0" fillId="0" borderId="23" xfId="0" applyNumberFormat="1" applyFont="1" applyFill="1" applyBorder="1" applyAlignment="1">
      <alignment horizontal="right" vertical="center"/>
    </xf>
    <xf numFmtId="178" fontId="0" fillId="0" borderId="72" xfId="0" applyNumberFormat="1" applyFont="1" applyFill="1" applyBorder="1" applyAlignment="1">
      <alignment horizontal="right" vertical="center"/>
    </xf>
    <xf numFmtId="198" fontId="2" fillId="0" borderId="0" xfId="0" applyNumberFormat="1" applyFont="1" applyFill="1" applyBorder="1" applyAlignment="1">
      <alignment horizontal="right" vertical="center"/>
    </xf>
    <xf numFmtId="178" fontId="2" fillId="0" borderId="40" xfId="0" applyNumberFormat="1" applyFont="1" applyFill="1" applyBorder="1" applyAlignment="1">
      <alignment horizontal="right" vertical="center"/>
    </xf>
    <xf numFmtId="198" fontId="0" fillId="0" borderId="0" xfId="0" applyNumberFormat="1" applyFont="1" applyFill="1" applyBorder="1" applyAlignment="1">
      <alignment horizontal="right" vertical="center"/>
    </xf>
    <xf numFmtId="198" fontId="0" fillId="0" borderId="40" xfId="0" applyNumberFormat="1" applyFont="1" applyFill="1" applyBorder="1" applyAlignment="1">
      <alignment horizontal="right" vertical="center"/>
    </xf>
    <xf numFmtId="199" fontId="2" fillId="0" borderId="11" xfId="0" applyNumberFormat="1" applyFont="1" applyFill="1" applyBorder="1" applyAlignment="1">
      <alignment horizontal="right" vertical="center"/>
    </xf>
    <xf numFmtId="199" fontId="2" fillId="0" borderId="0" xfId="0" applyNumberFormat="1" applyFont="1" applyFill="1" applyBorder="1" applyAlignment="1">
      <alignment horizontal="right" vertical="center"/>
    </xf>
    <xf numFmtId="198" fontId="2" fillId="0" borderId="40" xfId="0" applyNumberFormat="1" applyFont="1" applyFill="1" applyBorder="1" applyAlignment="1">
      <alignment horizontal="right" vertical="center"/>
    </xf>
    <xf numFmtId="199" fontId="2" fillId="0" borderId="40" xfId="0" applyNumberFormat="1" applyFont="1" applyFill="1" applyBorder="1" applyAlignment="1">
      <alignment horizontal="right" vertical="center"/>
    </xf>
    <xf numFmtId="199" fontId="0" fillId="0" borderId="8" xfId="0" applyNumberFormat="1" applyFont="1" applyFill="1" applyBorder="1" applyAlignment="1">
      <alignment horizontal="right" vertical="center"/>
    </xf>
    <xf numFmtId="199" fontId="0" fillId="0" borderId="23" xfId="0" applyNumberFormat="1" applyFont="1" applyFill="1" applyBorder="1" applyAlignment="1">
      <alignment horizontal="right" vertical="center"/>
    </xf>
    <xf numFmtId="198" fontId="0" fillId="0" borderId="72" xfId="0" applyNumberFormat="1" applyFont="1" applyFill="1" applyBorder="1" applyAlignment="1">
      <alignment horizontal="right" vertical="center"/>
    </xf>
    <xf numFmtId="199" fontId="0" fillId="0" borderId="11" xfId="0" applyNumberFormat="1" applyFont="1" applyFill="1" applyBorder="1" applyAlignment="1">
      <alignment horizontal="right" vertical="center"/>
    </xf>
    <xf numFmtId="199" fontId="0" fillId="0" borderId="40" xfId="0" applyNumberFormat="1" applyFont="1" applyFill="1" applyBorder="1" applyAlignment="1">
      <alignment horizontal="right" vertical="center"/>
    </xf>
    <xf numFmtId="202" fontId="2" fillId="0" borderId="0" xfId="0" applyNumberFormat="1" applyFont="1" applyFill="1" applyAlignment="1">
      <alignment vertical="center"/>
    </xf>
    <xf numFmtId="202" fontId="2" fillId="0" borderId="0" xfId="0" applyNumberFormat="1" applyFont="1" applyFill="1" applyBorder="1" applyAlignment="1">
      <alignment vertical="center"/>
    </xf>
    <xf numFmtId="202" fontId="2" fillId="0" borderId="40" xfId="0" applyNumberFormat="1" applyFont="1" applyFill="1" applyBorder="1" applyAlignment="1">
      <alignment horizontal="center" vertical="center"/>
    </xf>
    <xf numFmtId="0" fontId="0" fillId="0" borderId="9" xfId="0" applyFont="1" applyFill="1" applyBorder="1" applyAlignment="1">
      <alignment horizontal="center" vertical="center"/>
    </xf>
    <xf numFmtId="0" fontId="8" fillId="0" borderId="166"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103"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106" xfId="0" applyFont="1" applyFill="1" applyBorder="1" applyAlignment="1">
      <alignment horizontal="center" vertical="center"/>
    </xf>
    <xf numFmtId="0" fontId="0" fillId="0" borderId="93" xfId="0" applyFont="1" applyFill="1" applyBorder="1" applyAlignment="1">
      <alignment horizontal="center"/>
    </xf>
    <xf numFmtId="0" fontId="0" fillId="0" borderId="107"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08"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89" xfId="0" applyFont="1" applyFill="1" applyBorder="1" applyAlignment="1">
      <alignment horizontal="center" vertical="center"/>
    </xf>
    <xf numFmtId="179" fontId="0" fillId="0" borderId="38" xfId="0" applyNumberFormat="1" applyFont="1" applyFill="1" applyBorder="1" applyAlignment="1">
      <alignment horizontal="right" vertical="center"/>
    </xf>
    <xf numFmtId="179" fontId="2"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9" fontId="2" fillId="0" borderId="38"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0" fontId="8" fillId="0" borderId="147" xfId="0" applyFont="1" applyFill="1" applyBorder="1" applyAlignment="1">
      <alignment horizontal="center" vertical="center"/>
    </xf>
    <xf numFmtId="0" fontId="8" fillId="0" borderId="105"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144" xfId="0" applyFont="1" applyFill="1" applyBorder="1" applyAlignment="1">
      <alignment horizontal="center" vertical="center"/>
    </xf>
    <xf numFmtId="0" fontId="8" fillId="0" borderId="150" xfId="0" applyFont="1" applyFill="1" applyBorder="1" applyAlignment="1">
      <alignment horizontal="center" vertical="center"/>
    </xf>
    <xf numFmtId="177" fontId="0" fillId="0" borderId="38" xfId="0" applyNumberFormat="1" applyFont="1" applyFill="1" applyBorder="1" applyAlignment="1">
      <alignment horizontal="right" vertical="center"/>
    </xf>
    <xf numFmtId="179" fontId="2" fillId="0" borderId="23" xfId="0" applyNumberFormat="1" applyFont="1" applyFill="1" applyBorder="1" applyAlignment="1">
      <alignment horizontal="right" vertical="center"/>
    </xf>
    <xf numFmtId="179" fontId="0" fillId="0" borderId="23" xfId="0" applyNumberFormat="1" applyFont="1" applyFill="1" applyBorder="1" applyAlignment="1">
      <alignment horizontal="right" vertical="center"/>
    </xf>
    <xf numFmtId="0" fontId="8" fillId="0" borderId="9"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145" xfId="0" applyFill="1" applyBorder="1" applyAlignment="1">
      <alignment horizontal="center" vertical="center"/>
    </xf>
    <xf numFmtId="0" fontId="0" fillId="0" borderId="146" xfId="0" applyFont="1" applyFill="1" applyBorder="1" applyAlignment="1">
      <alignment horizontal="center" vertical="center"/>
    </xf>
    <xf numFmtId="0" fontId="0" fillId="0" borderId="151" xfId="0" applyFont="1" applyFill="1" applyBorder="1" applyAlignment="1">
      <alignment horizontal="center" vertical="center"/>
    </xf>
    <xf numFmtId="177" fontId="0" fillId="0" borderId="23" xfId="0" applyNumberFormat="1" applyFont="1" applyFill="1" applyBorder="1" applyAlignment="1">
      <alignment horizontal="right" vertical="center"/>
    </xf>
    <xf numFmtId="0" fontId="0" fillId="0" borderId="83" xfId="0" applyFont="1" applyFill="1" applyBorder="1" applyAlignment="1">
      <alignment horizontal="center" vertical="center"/>
    </xf>
    <xf numFmtId="0" fontId="0" fillId="0" borderId="55" xfId="0" applyFont="1" applyFill="1" applyBorder="1" applyAlignment="1">
      <alignment horizontal="center" vertical="distributed" textRotation="255" wrapText="1" justifyLastLine="1"/>
    </xf>
    <xf numFmtId="0" fontId="0" fillId="0" borderId="98" xfId="0" applyFont="1" applyFill="1" applyBorder="1" applyAlignment="1">
      <alignment horizontal="center" vertical="distributed" textRotation="255" justifyLastLine="1"/>
    </xf>
    <xf numFmtId="0" fontId="0" fillId="0" borderId="99" xfId="0" applyFont="1" applyFill="1" applyBorder="1" applyAlignment="1">
      <alignment horizontal="center" vertical="distributed" textRotation="255" justifyLastLine="1"/>
    </xf>
    <xf numFmtId="0" fontId="0" fillId="0" borderId="100" xfId="0" applyFont="1" applyFill="1" applyBorder="1" applyAlignment="1">
      <alignment horizontal="center" vertical="distributed" textRotation="255" justifyLastLine="1"/>
    </xf>
    <xf numFmtId="0" fontId="0" fillId="0" borderId="53" xfId="0" applyFont="1" applyFill="1" applyBorder="1" applyAlignment="1">
      <alignment horizontal="distributed" vertical="center" justifyLastLine="1"/>
    </xf>
    <xf numFmtId="0" fontId="0" fillId="0" borderId="42" xfId="0" applyFont="1" applyFill="1" applyBorder="1" applyAlignment="1">
      <alignment horizontal="distributed" vertical="center" justifyLastLine="1"/>
    </xf>
    <xf numFmtId="0" fontId="0" fillId="0" borderId="34" xfId="0" applyFont="1" applyFill="1" applyBorder="1" applyAlignment="1">
      <alignment horizontal="distributed" vertical="center" justifyLastLine="1"/>
    </xf>
    <xf numFmtId="0" fontId="0" fillId="0" borderId="94" xfId="0" applyFont="1" applyFill="1" applyBorder="1" applyAlignment="1">
      <alignment horizontal="distributed" vertical="center" justifyLastLine="1"/>
    </xf>
    <xf numFmtId="0" fontId="0" fillId="0" borderId="95" xfId="0" applyFont="1" applyFill="1" applyBorder="1" applyAlignment="1">
      <alignment horizontal="distributed" vertical="center" justifyLastLine="1"/>
    </xf>
    <xf numFmtId="0" fontId="0" fillId="0" borderId="96" xfId="0" applyFont="1" applyFill="1" applyBorder="1" applyAlignment="1">
      <alignment horizontal="distributed" vertical="center" justifyLastLine="1"/>
    </xf>
    <xf numFmtId="0" fontId="0" fillId="0" borderId="91" xfId="0" applyFill="1" applyBorder="1" applyAlignment="1">
      <alignment horizontal="center" vertical="center"/>
    </xf>
    <xf numFmtId="0" fontId="0" fillId="0" borderId="92"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83" xfId="0" applyFont="1" applyFill="1" applyBorder="1" applyAlignment="1">
      <alignment horizontal="center" vertical="center"/>
    </xf>
    <xf numFmtId="0" fontId="0" fillId="0" borderId="109"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0" xfId="0" applyFont="1" applyFill="1" applyBorder="1" applyAlignment="1">
      <alignment horizontal="right" vertical="center" indent="1"/>
    </xf>
    <xf numFmtId="0" fontId="8" fillId="0" borderId="152" xfId="0" applyFont="1" applyFill="1" applyBorder="1" applyAlignment="1">
      <alignment horizontal="center" vertical="center"/>
    </xf>
    <xf numFmtId="0" fontId="8" fillId="0" borderId="153" xfId="0" applyFont="1" applyFill="1" applyBorder="1" applyAlignment="1">
      <alignment horizontal="center" vertical="center"/>
    </xf>
    <xf numFmtId="0" fontId="0" fillId="0" borderId="93" xfId="0" applyFont="1" applyFill="1" applyBorder="1" applyAlignment="1">
      <alignment horizontal="center" vertical="center" wrapText="1"/>
    </xf>
    <xf numFmtId="181" fontId="0" fillId="0" borderId="0" xfId="0" applyNumberFormat="1" applyFont="1" applyFill="1" applyBorder="1" applyAlignment="1">
      <alignment horizontal="right" vertical="center"/>
    </xf>
    <xf numFmtId="177" fontId="0" fillId="0" borderId="0" xfId="0" applyNumberFormat="1" applyFont="1" applyFill="1" applyBorder="1" applyAlignment="1">
      <alignment vertical="center"/>
    </xf>
    <xf numFmtId="177" fontId="2" fillId="0" borderId="0" xfId="0" applyNumberFormat="1" applyFont="1" applyFill="1" applyBorder="1" applyAlignment="1">
      <alignment vertical="center"/>
    </xf>
    <xf numFmtId="177" fontId="8" fillId="0" borderId="0" xfId="0" applyNumberFormat="1" applyFont="1" applyFill="1" applyBorder="1" applyAlignment="1">
      <alignment vertical="center"/>
    </xf>
    <xf numFmtId="0" fontId="8" fillId="0" borderId="106"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51" xfId="0" applyFont="1" applyFill="1" applyBorder="1" applyAlignment="1">
      <alignment horizontal="center" vertical="center"/>
    </xf>
    <xf numFmtId="177" fontId="8" fillId="0" borderId="0" xfId="0" applyNumberFormat="1" applyFont="1" applyFill="1" applyBorder="1" applyAlignment="1">
      <alignment horizontal="right" vertical="center"/>
    </xf>
    <xf numFmtId="179" fontId="8" fillId="0" borderId="23"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0" fontId="8" fillId="0" borderId="2"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6" xfId="0" applyFont="1" applyFill="1" applyBorder="1" applyAlignment="1">
      <alignment horizontal="center" vertical="center"/>
    </xf>
    <xf numFmtId="181" fontId="0" fillId="0" borderId="165" xfId="0" applyNumberFormat="1" applyFont="1" applyFill="1" applyBorder="1" applyAlignment="1">
      <alignment horizontal="right" vertical="center"/>
    </xf>
    <xf numFmtId="177" fontId="0" fillId="0" borderId="44" xfId="0" applyNumberFormat="1" applyFont="1" applyFill="1" applyBorder="1" applyAlignment="1">
      <alignment vertical="center"/>
    </xf>
    <xf numFmtId="177" fontId="2" fillId="0" borderId="0" xfId="0" applyNumberFormat="1" applyFont="1" applyFill="1" applyBorder="1" applyAlignment="1">
      <alignment horizontal="right" vertical="center"/>
    </xf>
    <xf numFmtId="181" fontId="0" fillId="0" borderId="155" xfId="0" applyNumberFormat="1" applyFont="1" applyFill="1" applyBorder="1" applyAlignment="1">
      <alignment horizontal="right" vertical="center"/>
    </xf>
    <xf numFmtId="183" fontId="0" fillId="0" borderId="38" xfId="0" applyNumberFormat="1" applyFont="1" applyFill="1" applyBorder="1" applyAlignment="1">
      <alignment horizontal="right" vertical="center"/>
    </xf>
    <xf numFmtId="186" fontId="18" fillId="0" borderId="0"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86" fontId="8" fillId="0" borderId="23" xfId="0" applyNumberFormat="1" applyFont="1" applyFill="1" applyBorder="1" applyAlignment="1">
      <alignment horizontal="right" vertical="center"/>
    </xf>
    <xf numFmtId="186" fontId="2" fillId="0" borderId="0" xfId="0" applyNumberFormat="1" applyFont="1" applyFill="1" applyAlignment="1">
      <alignment horizontal="right" vertical="center" shrinkToFit="1"/>
    </xf>
    <xf numFmtId="186" fontId="8" fillId="0" borderId="0" xfId="0" applyNumberFormat="1" applyFont="1" applyFill="1" applyAlignment="1">
      <alignment horizontal="right" vertical="center"/>
    </xf>
    <xf numFmtId="186" fontId="8" fillId="0" borderId="0" xfId="0" applyNumberFormat="1" applyFont="1" applyFill="1" applyAlignment="1">
      <alignment horizontal="right" vertical="center" shrinkToFit="1"/>
    </xf>
    <xf numFmtId="183" fontId="8" fillId="0" borderId="0" xfId="0" applyNumberFormat="1" applyFont="1" applyFill="1" applyBorder="1" applyAlignment="1">
      <alignment horizontal="right" vertical="center"/>
    </xf>
    <xf numFmtId="179" fontId="8" fillId="0" borderId="0" xfId="0" applyNumberFormat="1" applyFont="1" applyFill="1" applyAlignment="1">
      <alignment horizontal="right" vertical="center"/>
    </xf>
    <xf numFmtId="188" fontId="8" fillId="0" borderId="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0" fontId="8" fillId="0" borderId="6" xfId="0" applyFont="1" applyFill="1" applyBorder="1" applyAlignment="1">
      <alignment horizontal="center" vertical="center" wrapText="1" shrinkToFit="1"/>
    </xf>
    <xf numFmtId="0" fontId="8" fillId="0" borderId="1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25" xfId="0" applyFont="1" applyFill="1" applyBorder="1" applyAlignment="1">
      <alignment horizontal="center" vertical="center" shrinkToFit="1"/>
    </xf>
    <xf numFmtId="177" fontId="0" fillId="0" borderId="44" xfId="0" applyNumberFormat="1" applyFont="1" applyFill="1" applyBorder="1" applyAlignment="1">
      <alignment horizontal="right" vertical="center"/>
    </xf>
    <xf numFmtId="177" fontId="0" fillId="0" borderId="78" xfId="0" applyNumberFormat="1" applyFont="1" applyFill="1" applyBorder="1" applyAlignment="1">
      <alignment horizontal="right" vertical="center"/>
    </xf>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86" xfId="0" applyFont="1" applyFill="1" applyBorder="1" applyAlignment="1">
      <alignment horizontal="center" vertical="center"/>
    </xf>
    <xf numFmtId="177" fontId="0" fillId="0" borderId="18" xfId="0" applyNumberFormat="1" applyFont="1" applyFill="1" applyBorder="1" applyAlignment="1">
      <alignment horizontal="right" vertical="center"/>
    </xf>
    <xf numFmtId="179" fontId="8" fillId="0" borderId="18" xfId="0" applyNumberFormat="1" applyFont="1" applyFill="1" applyBorder="1" applyAlignment="1">
      <alignment horizontal="right" vertical="center"/>
    </xf>
    <xf numFmtId="180" fontId="8" fillId="0" borderId="0" xfId="0" applyNumberFormat="1" applyFont="1" applyFill="1" applyAlignment="1">
      <alignment horizontal="right" vertical="center"/>
    </xf>
    <xf numFmtId="177" fontId="8" fillId="0" borderId="18" xfId="0" applyNumberFormat="1" applyFont="1" applyFill="1" applyBorder="1" applyAlignment="1">
      <alignment horizontal="right" vertical="center"/>
    </xf>
    <xf numFmtId="188" fontId="18" fillId="0" borderId="18" xfId="0" applyNumberFormat="1" applyFont="1" applyFill="1" applyBorder="1" applyAlignment="1">
      <alignment horizontal="right" vertical="center"/>
    </xf>
    <xf numFmtId="188" fontId="2" fillId="0" borderId="0" xfId="0" applyNumberFormat="1" applyFont="1" applyFill="1" applyBorder="1" applyAlignment="1">
      <alignment horizontal="right" vertical="center"/>
    </xf>
    <xf numFmtId="177" fontId="2" fillId="0" borderId="18" xfId="0" applyNumberFormat="1" applyFont="1" applyFill="1" applyBorder="1" applyAlignment="1">
      <alignment horizontal="right" vertical="center"/>
    </xf>
    <xf numFmtId="185" fontId="0" fillId="0" borderId="38" xfId="0" applyNumberFormat="1" applyFont="1" applyFill="1" applyBorder="1" applyAlignment="1">
      <alignment horizontal="center" vertical="center"/>
    </xf>
    <xf numFmtId="185" fontId="0" fillId="0" borderId="43" xfId="0" applyNumberFormat="1" applyFont="1" applyFill="1" applyBorder="1" applyAlignment="1">
      <alignment horizontal="center" vertical="center"/>
    </xf>
    <xf numFmtId="185" fontId="0" fillId="0" borderId="0" xfId="0" applyNumberFormat="1" applyFont="1" applyFill="1" applyBorder="1" applyAlignment="1">
      <alignment horizontal="center" vertical="center"/>
    </xf>
    <xf numFmtId="185" fontId="0" fillId="0" borderId="40" xfId="0" applyNumberFormat="1" applyFont="1" applyFill="1" applyBorder="1" applyAlignment="1">
      <alignment horizontal="center" vertical="center"/>
    </xf>
    <xf numFmtId="185" fontId="2" fillId="0" borderId="0" xfId="0" applyNumberFormat="1" applyFont="1" applyFill="1" applyBorder="1" applyAlignment="1">
      <alignment horizontal="center" vertical="center"/>
    </xf>
    <xf numFmtId="185" fontId="2" fillId="0" borderId="40"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8" fillId="0" borderId="87" xfId="0" applyFont="1" applyFill="1" applyBorder="1" applyAlignment="1">
      <alignment horizontal="center" vertical="center"/>
    </xf>
    <xf numFmtId="197" fontId="8" fillId="0" borderId="23" xfId="0" applyNumberFormat="1" applyFont="1" applyFill="1" applyBorder="1" applyAlignment="1">
      <alignment horizontal="center" vertical="center"/>
    </xf>
    <xf numFmtId="197" fontId="8" fillId="0" borderId="67" xfId="0" applyNumberFormat="1" applyFont="1" applyFill="1" applyBorder="1" applyAlignment="1">
      <alignment horizontal="center" vertical="center"/>
    </xf>
    <xf numFmtId="185" fontId="8" fillId="0" borderId="0" xfId="0" applyNumberFormat="1" applyFont="1" applyFill="1" applyBorder="1" applyAlignment="1">
      <alignment horizontal="center" vertical="center"/>
    </xf>
    <xf numFmtId="185" fontId="8" fillId="0" borderId="40" xfId="0" applyNumberFormat="1" applyFont="1" applyFill="1" applyBorder="1" applyAlignment="1">
      <alignment horizontal="center" vertical="center"/>
    </xf>
    <xf numFmtId="177" fontId="19" fillId="0" borderId="0" xfId="0" applyNumberFormat="1" applyFont="1" applyFill="1" applyBorder="1" applyAlignment="1">
      <alignment vertical="center"/>
    </xf>
    <xf numFmtId="177" fontId="18" fillId="0" borderId="0" xfId="0" applyNumberFormat="1" applyFont="1" applyFill="1" applyBorder="1" applyAlignment="1">
      <alignment vertical="center"/>
    </xf>
    <xf numFmtId="0" fontId="3" fillId="0" borderId="6" xfId="0" applyFont="1" applyFill="1" applyBorder="1" applyAlignment="1">
      <alignment horizontal="center" vertical="center" shrinkToFit="1"/>
    </xf>
    <xf numFmtId="0" fontId="3" fillId="0" borderId="85"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86" xfId="0" applyFont="1" applyFill="1" applyBorder="1" applyAlignment="1">
      <alignment horizontal="center" vertical="center" shrinkToFit="1"/>
    </xf>
    <xf numFmtId="0" fontId="3" fillId="0" borderId="6"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5" xfId="0" applyFont="1" applyFill="1" applyBorder="1" applyAlignment="1">
      <alignment horizontal="center" vertical="center"/>
    </xf>
    <xf numFmtId="196" fontId="0" fillId="0" borderId="0" xfId="0" applyNumberFormat="1" applyFont="1" applyFill="1" applyBorder="1" applyAlignment="1">
      <alignment horizontal="right" vertical="center"/>
    </xf>
    <xf numFmtId="196" fontId="0" fillId="0" borderId="18" xfId="0" applyNumberFormat="1" applyFont="1" applyFill="1" applyBorder="1" applyAlignment="1">
      <alignment horizontal="right" vertical="center"/>
    </xf>
    <xf numFmtId="196" fontId="2" fillId="0" borderId="0" xfId="0" applyNumberFormat="1" applyFont="1" applyFill="1" applyBorder="1" applyAlignment="1">
      <alignment horizontal="right" vertical="center"/>
    </xf>
    <xf numFmtId="196" fontId="2" fillId="0" borderId="18" xfId="0" applyNumberFormat="1" applyFont="1" applyFill="1" applyBorder="1" applyAlignment="1">
      <alignment horizontal="right" vertical="center"/>
    </xf>
    <xf numFmtId="177" fontId="0" fillId="0" borderId="0" xfId="0" applyNumberFormat="1" applyFont="1" applyFill="1" applyAlignment="1">
      <alignment horizontal="right" vertical="center"/>
    </xf>
    <xf numFmtId="191" fontId="0" fillId="0" borderId="0" xfId="0" applyNumberFormat="1" applyFont="1" applyFill="1" applyBorder="1" applyAlignment="1">
      <alignment horizontal="right" vertical="center"/>
    </xf>
    <xf numFmtId="182" fontId="0" fillId="0" borderId="23"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91" fontId="0" fillId="0" borderId="0" xfId="0" applyNumberFormat="1" applyFont="1" applyFill="1" applyAlignment="1">
      <alignment horizontal="right" vertical="center"/>
    </xf>
    <xf numFmtId="191" fontId="0" fillId="0" borderId="18" xfId="0" applyNumberFormat="1" applyFont="1" applyFill="1" applyBorder="1" applyAlignment="1">
      <alignment horizontal="right" vertical="center"/>
    </xf>
    <xf numFmtId="191" fontId="2" fillId="0" borderId="0" xfId="0" applyNumberFormat="1" applyFont="1" applyFill="1" applyBorder="1" applyAlignment="1">
      <alignment horizontal="right" vertical="center"/>
    </xf>
    <xf numFmtId="181" fontId="0" fillId="0" borderId="44" xfId="0" applyNumberFormat="1" applyFont="1" applyFill="1" applyBorder="1" applyAlignment="1">
      <alignment horizontal="right" vertical="center"/>
    </xf>
    <xf numFmtId="181" fontId="0" fillId="0" borderId="78" xfId="0" applyNumberFormat="1" applyFont="1" applyFill="1" applyBorder="1" applyAlignment="1">
      <alignment horizontal="right" vertical="center"/>
    </xf>
    <xf numFmtId="196" fontId="0" fillId="0" borderId="23" xfId="0" applyNumberFormat="1" applyFont="1" applyFill="1" applyBorder="1" applyAlignment="1">
      <alignment horizontal="right" vertical="center"/>
    </xf>
    <xf numFmtId="196" fontId="0" fillId="0" borderId="67" xfId="0" applyNumberFormat="1" applyFont="1" applyFill="1" applyBorder="1" applyAlignment="1">
      <alignment horizontal="right" vertical="center"/>
    </xf>
    <xf numFmtId="177" fontId="0" fillId="0" borderId="23" xfId="0" applyNumberFormat="1" applyFont="1" applyFill="1" applyBorder="1" applyAlignment="1">
      <alignment vertical="center"/>
    </xf>
    <xf numFmtId="0" fontId="0" fillId="0" borderId="11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191" fontId="0" fillId="0" borderId="23" xfId="0" applyNumberFormat="1" applyFont="1" applyFill="1" applyBorder="1" applyAlignment="1">
      <alignment horizontal="right" vertical="center"/>
    </xf>
    <xf numFmtId="177" fontId="0" fillId="0" borderId="162" xfId="0" applyNumberFormat="1" applyFont="1" applyFill="1" applyBorder="1" applyAlignment="1">
      <alignment horizontal="right" vertical="center"/>
    </xf>
    <xf numFmtId="177" fontId="0" fillId="0" borderId="163"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177" fontId="0" fillId="0" borderId="8" xfId="0" applyNumberFormat="1" applyFont="1" applyFill="1" applyBorder="1" applyAlignment="1">
      <alignment horizontal="right" vertical="center"/>
    </xf>
    <xf numFmtId="191" fontId="0" fillId="0" borderId="44" xfId="0"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1" fontId="0" fillId="0" borderId="23" xfId="0" applyNumberFormat="1" applyFont="1" applyFill="1" applyBorder="1" applyAlignment="1">
      <alignment horizontal="right" vertical="center"/>
    </xf>
    <xf numFmtId="181" fontId="0" fillId="0" borderId="23" xfId="0" applyNumberFormat="1" applyFont="1" applyFill="1" applyBorder="1" applyAlignment="1">
      <alignment horizontal="center" vertical="center"/>
    </xf>
    <xf numFmtId="0" fontId="0" fillId="0" borderId="9" xfId="0" applyFont="1" applyFill="1" applyBorder="1" applyAlignment="1">
      <alignment horizontal="center" vertical="center" shrinkToFit="1"/>
    </xf>
    <xf numFmtId="0" fontId="0" fillId="0" borderId="2" xfId="0" applyFill="1" applyBorder="1" applyAlignment="1">
      <alignment horizontal="center" vertical="center"/>
    </xf>
    <xf numFmtId="0" fontId="0" fillId="0" borderId="114" xfId="0" applyFont="1" applyFill="1" applyBorder="1" applyAlignment="1">
      <alignment horizontal="distributed" vertical="center" justifyLastLine="1"/>
    </xf>
    <xf numFmtId="0" fontId="0" fillId="0" borderId="17" xfId="0" applyFont="1" applyFill="1" applyBorder="1" applyAlignment="1">
      <alignment horizontal="distributed" vertical="center" justifyLastLine="1"/>
    </xf>
    <xf numFmtId="0" fontId="0" fillId="0" borderId="88" xfId="0" applyFont="1" applyFill="1" applyBorder="1" applyAlignment="1">
      <alignment horizontal="distributed" vertical="center" justifyLastLine="1"/>
    </xf>
    <xf numFmtId="0" fontId="0" fillId="0" borderId="111" xfId="0" applyFont="1" applyFill="1" applyBorder="1" applyAlignment="1">
      <alignment horizontal="center" vertical="center"/>
    </xf>
    <xf numFmtId="181" fontId="0" fillId="0" borderId="44" xfId="0" applyNumberFormat="1" applyFont="1" applyFill="1" applyBorder="1" applyAlignment="1">
      <alignment vertical="center"/>
    </xf>
    <xf numFmtId="181" fontId="2" fillId="0" borderId="0" xfId="0" applyNumberFormat="1" applyFont="1" applyFill="1" applyBorder="1" applyAlignment="1">
      <alignment horizontal="right" vertical="center"/>
    </xf>
    <xf numFmtId="0" fontId="0" fillId="0" borderId="87" xfId="0" applyFont="1" applyFill="1" applyBorder="1" applyAlignment="1">
      <alignment horizontal="center" vertical="center"/>
    </xf>
    <xf numFmtId="0" fontId="0" fillId="0" borderId="110" xfId="0" applyFont="1" applyFill="1" applyBorder="1" applyAlignment="1">
      <alignment horizontal="center" vertical="center"/>
    </xf>
    <xf numFmtId="183" fontId="0" fillId="0" borderId="44" xfId="0" applyNumberFormat="1" applyFont="1" applyFill="1" applyBorder="1" applyAlignment="1">
      <alignment horizontal="right" vertical="center"/>
    </xf>
    <xf numFmtId="177" fontId="0" fillId="0" borderId="67" xfId="0" applyNumberFormat="1" applyFont="1" applyFill="1" applyBorder="1" applyAlignment="1">
      <alignment horizontal="right" vertical="center"/>
    </xf>
    <xf numFmtId="191" fontId="2" fillId="0" borderId="0" xfId="0" applyNumberFormat="1" applyFont="1" applyFill="1" applyAlignment="1">
      <alignment horizontal="right" vertical="center"/>
    </xf>
    <xf numFmtId="191" fontId="2" fillId="0" borderId="18" xfId="0" applyNumberFormat="1" applyFont="1" applyFill="1" applyBorder="1" applyAlignment="1">
      <alignment horizontal="right" vertical="center"/>
    </xf>
    <xf numFmtId="0" fontId="0" fillId="0" borderId="112" xfId="0" applyFont="1" applyFill="1" applyBorder="1" applyAlignment="1">
      <alignment horizontal="center" vertical="center"/>
    </xf>
    <xf numFmtId="177" fontId="0" fillId="0" borderId="23" xfId="1" applyNumberFormat="1" applyFont="1" applyFill="1" applyBorder="1">
      <alignment vertical="center"/>
    </xf>
    <xf numFmtId="0" fontId="0" fillId="0" borderId="0" xfId="0" applyFont="1" applyFill="1" applyAlignment="1">
      <alignment horizontal="right" vertical="center"/>
    </xf>
    <xf numFmtId="0" fontId="0" fillId="0" borderId="160" xfId="0" applyFont="1" applyFill="1" applyBorder="1" applyAlignment="1">
      <alignment horizontal="center" vertical="center"/>
    </xf>
    <xf numFmtId="0" fontId="0" fillId="0" borderId="166" xfId="0" applyFont="1" applyFill="1" applyBorder="1" applyAlignment="1">
      <alignment horizontal="center" vertical="center"/>
    </xf>
    <xf numFmtId="0" fontId="0" fillId="0" borderId="115" xfId="0" applyFont="1" applyFill="1" applyBorder="1" applyAlignment="1">
      <alignment horizontal="center" vertical="center"/>
    </xf>
    <xf numFmtId="0" fontId="8" fillId="0" borderId="0" xfId="0" applyFont="1" applyFill="1" applyAlignment="1">
      <alignment horizontal="right" vertical="center"/>
    </xf>
    <xf numFmtId="177" fontId="2" fillId="0" borderId="44" xfId="0" applyNumberFormat="1" applyFont="1" applyFill="1" applyBorder="1" applyAlignment="1">
      <alignment vertical="center"/>
    </xf>
    <xf numFmtId="201" fontId="0" fillId="0" borderId="44"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12" xfId="0" applyFont="1" applyFill="1" applyBorder="1" applyAlignment="1">
      <alignment horizontal="distributed" vertical="center" justifyLastLine="1"/>
    </xf>
    <xf numFmtId="0" fontId="2" fillId="0" borderId="88" xfId="0" applyFont="1" applyFill="1" applyBorder="1" applyAlignment="1">
      <alignment horizontal="distributed" vertical="center" justifyLastLine="1"/>
    </xf>
    <xf numFmtId="177" fontId="2" fillId="0" borderId="23" xfId="0" applyNumberFormat="1" applyFont="1" applyFill="1" applyBorder="1" applyAlignment="1">
      <alignment vertical="center"/>
    </xf>
    <xf numFmtId="190" fontId="0" fillId="0" borderId="44" xfId="0" applyNumberFormat="1" applyFont="1" applyFill="1" applyBorder="1" applyAlignment="1">
      <alignment horizontal="right" vertical="center"/>
    </xf>
    <xf numFmtId="190" fontId="0" fillId="0" borderId="78" xfId="0" applyNumberFormat="1" applyFont="1" applyFill="1" applyBorder="1" applyAlignment="1">
      <alignment horizontal="right" vertical="center"/>
    </xf>
    <xf numFmtId="0" fontId="0" fillId="0" borderId="12" xfId="0" applyFont="1" applyFill="1" applyBorder="1" applyAlignment="1">
      <alignment horizontal="distributed" vertical="center" justifyLastLine="1"/>
    </xf>
    <xf numFmtId="183" fontId="2" fillId="3" borderId="0" xfId="0" applyNumberFormat="1" applyFont="1" applyFill="1" applyBorder="1" applyAlignment="1">
      <alignment horizontal="right" vertical="center"/>
    </xf>
    <xf numFmtId="181" fontId="2" fillId="3" borderId="0" xfId="0" applyNumberFormat="1" applyFont="1" applyFill="1" applyBorder="1" applyAlignment="1">
      <alignment horizontal="right" vertical="center"/>
    </xf>
    <xf numFmtId="177" fontId="7" fillId="0" borderId="23" xfId="1" applyNumberFormat="1" applyFill="1" applyBorder="1">
      <alignment vertical="center"/>
    </xf>
    <xf numFmtId="176" fontId="3" fillId="0" borderId="38" xfId="0" applyNumberFormat="1" applyFont="1" applyFill="1" applyBorder="1" applyAlignment="1">
      <alignment horizontal="right" vertical="center" shrinkToFit="1"/>
    </xf>
    <xf numFmtId="0" fontId="13" fillId="0" borderId="38" xfId="0" applyFont="1" applyFill="1" applyBorder="1" applyAlignment="1">
      <alignment horizontal="right" vertical="center"/>
    </xf>
    <xf numFmtId="190" fontId="13" fillId="0" borderId="38" xfId="0" applyNumberFormat="1" applyFont="1" applyFill="1" applyBorder="1" applyAlignment="1">
      <alignment horizontal="right" vertical="center"/>
    </xf>
    <xf numFmtId="176" fontId="3" fillId="0" borderId="0" xfId="0" applyNumberFormat="1" applyFont="1" applyFill="1" applyBorder="1" applyAlignment="1">
      <alignment horizontal="right" vertical="center" shrinkToFit="1"/>
    </xf>
    <xf numFmtId="0" fontId="13" fillId="0" borderId="0" xfId="0" applyFont="1" applyFill="1" applyBorder="1" applyAlignment="1">
      <alignment horizontal="right" vertical="center"/>
    </xf>
    <xf numFmtId="190" fontId="13" fillId="0" borderId="0" xfId="0" applyNumberFormat="1" applyFont="1" applyFill="1" applyBorder="1" applyAlignment="1">
      <alignment horizontal="right" vertical="center"/>
    </xf>
    <xf numFmtId="38" fontId="11" fillId="0" borderId="0" xfId="1" applyFont="1" applyFill="1" applyBorder="1">
      <alignment vertical="center"/>
    </xf>
    <xf numFmtId="38" fontId="11" fillId="0" borderId="38" xfId="1" applyFont="1" applyFill="1" applyBorder="1">
      <alignment vertical="center"/>
    </xf>
    <xf numFmtId="0" fontId="11" fillId="3" borderId="0" xfId="0" applyFont="1" applyFill="1" applyBorder="1" applyAlignment="1">
      <alignment horizontal="right" vertical="center"/>
    </xf>
    <xf numFmtId="190" fontId="11" fillId="3" borderId="0" xfId="0" applyNumberFormat="1" applyFont="1" applyFill="1" applyBorder="1" applyAlignment="1">
      <alignment horizontal="right" vertical="center"/>
    </xf>
    <xf numFmtId="0" fontId="11" fillId="0" borderId="0" xfId="0" applyFont="1" applyFill="1" applyBorder="1" applyAlignment="1">
      <alignment horizontal="right" vertical="center"/>
    </xf>
    <xf numFmtId="190" fontId="11" fillId="0" borderId="0" xfId="0" applyNumberFormat="1" applyFont="1" applyFill="1" applyBorder="1" applyAlignment="1">
      <alignment horizontal="right" vertical="center"/>
    </xf>
    <xf numFmtId="0" fontId="11" fillId="3" borderId="38" xfId="0" applyFont="1" applyFill="1" applyBorder="1" applyAlignment="1">
      <alignment horizontal="right" vertical="center"/>
    </xf>
    <xf numFmtId="190" fontId="11" fillId="3" borderId="38" xfId="0" applyNumberFormat="1" applyFont="1" applyFill="1" applyBorder="1" applyAlignment="1">
      <alignment horizontal="right" vertical="center"/>
    </xf>
    <xf numFmtId="209" fontId="13" fillId="0" borderId="0" xfId="0" applyNumberFormat="1" applyFont="1" applyFill="1" applyBorder="1" applyAlignment="1">
      <alignment horizontal="right" vertical="center"/>
    </xf>
    <xf numFmtId="0" fontId="12" fillId="3" borderId="122" xfId="0" applyFont="1" applyFill="1" applyBorder="1" applyAlignment="1">
      <alignment horizontal="center" vertical="center" shrinkToFit="1"/>
    </xf>
    <xf numFmtId="0" fontId="12" fillId="3" borderId="123" xfId="0" applyFont="1" applyFill="1" applyBorder="1" applyAlignment="1">
      <alignment horizontal="center" vertical="center" shrinkToFit="1"/>
    </xf>
    <xf numFmtId="0" fontId="12" fillId="3" borderId="124" xfId="0" applyFont="1" applyFill="1" applyBorder="1" applyAlignment="1">
      <alignment horizontal="center" vertical="center" shrinkToFit="1"/>
    </xf>
    <xf numFmtId="38" fontId="11" fillId="0" borderId="23" xfId="1" applyFont="1" applyFill="1" applyBorder="1">
      <alignment vertical="center"/>
    </xf>
    <xf numFmtId="38" fontId="11" fillId="3" borderId="0" xfId="1" applyFont="1" applyFill="1" applyBorder="1">
      <alignment vertical="center"/>
    </xf>
    <xf numFmtId="3" fontId="11" fillId="3" borderId="63" xfId="0" applyNumberFormat="1" applyFont="1" applyFill="1" applyBorder="1" applyAlignment="1">
      <alignment horizontal="right" vertical="center"/>
    </xf>
    <xf numFmtId="190" fontId="11" fillId="3" borderId="63" xfId="0" applyNumberFormat="1" applyFont="1" applyFill="1" applyBorder="1" applyAlignment="1">
      <alignment horizontal="right" vertical="center"/>
    </xf>
    <xf numFmtId="184" fontId="3" fillId="3" borderId="0" xfId="0" applyNumberFormat="1" applyFont="1" applyFill="1" applyBorder="1" applyAlignment="1">
      <alignment horizontal="right" vertical="center"/>
    </xf>
    <xf numFmtId="176" fontId="3" fillId="0" borderId="23" xfId="0" applyNumberFormat="1" applyFont="1" applyFill="1" applyBorder="1" applyAlignment="1">
      <alignment horizontal="right" vertical="center" shrinkToFit="1"/>
    </xf>
    <xf numFmtId="3" fontId="13" fillId="0" borderId="63" xfId="0" applyNumberFormat="1" applyFont="1" applyFill="1" applyBorder="1" applyAlignment="1">
      <alignment horizontal="right" vertical="center"/>
    </xf>
    <xf numFmtId="190" fontId="13" fillId="0" borderId="63" xfId="0" applyNumberFormat="1" applyFont="1" applyFill="1" applyBorder="1" applyAlignment="1">
      <alignment horizontal="right" vertical="center"/>
    </xf>
    <xf numFmtId="0" fontId="10" fillId="0" borderId="12"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10" fillId="0" borderId="88"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43" xfId="0" applyFont="1" applyFill="1" applyBorder="1" applyAlignment="1">
      <alignment horizontal="center" vertical="center"/>
    </xf>
    <xf numFmtId="0" fontId="0" fillId="0" borderId="149" xfId="0" applyFont="1" applyFill="1" applyBorder="1" applyAlignment="1">
      <alignment horizontal="center" vertical="center"/>
    </xf>
    <xf numFmtId="0" fontId="0" fillId="0" borderId="144" xfId="0" applyFont="1" applyFill="1" applyBorder="1" applyAlignment="1">
      <alignment horizontal="center" vertical="center" shrinkToFit="1"/>
    </xf>
    <xf numFmtId="0" fontId="10" fillId="0" borderId="145" xfId="0" applyFont="1" applyFill="1" applyBorder="1" applyAlignment="1">
      <alignment horizontal="center" vertical="center" shrinkToFit="1"/>
    </xf>
    <xf numFmtId="0" fontId="10" fillId="0" borderId="146" xfId="0" applyFont="1" applyFill="1" applyBorder="1" applyAlignment="1">
      <alignment horizontal="center" vertical="center" shrinkToFit="1"/>
    </xf>
    <xf numFmtId="0" fontId="10" fillId="0" borderId="147" xfId="0" applyFont="1" applyFill="1" applyBorder="1" applyAlignment="1">
      <alignment horizontal="center" vertical="center" shrinkToFit="1"/>
    </xf>
    <xf numFmtId="0" fontId="12" fillId="3" borderId="145" xfId="0" applyFont="1" applyFill="1" applyBorder="1" applyAlignment="1">
      <alignment horizontal="center" vertical="center"/>
    </xf>
    <xf numFmtId="0" fontId="12" fillId="3" borderId="146" xfId="0" applyFont="1" applyFill="1" applyBorder="1" applyAlignment="1">
      <alignment horizontal="center" vertical="center"/>
    </xf>
    <xf numFmtId="0" fontId="12" fillId="3" borderId="148" xfId="0" applyFont="1" applyFill="1" applyBorder="1" applyAlignment="1">
      <alignment horizontal="center" vertical="center"/>
    </xf>
    <xf numFmtId="0" fontId="12" fillId="3" borderId="12" xfId="0" applyFont="1" applyFill="1" applyBorder="1" applyAlignment="1">
      <alignment horizontal="center" vertical="center" shrinkToFit="1"/>
    </xf>
    <xf numFmtId="0" fontId="12" fillId="3" borderId="88" xfId="0" applyFont="1" applyFill="1" applyBorder="1" applyAlignment="1">
      <alignment horizontal="center" vertical="center" shrinkToFit="1"/>
    </xf>
    <xf numFmtId="0" fontId="12" fillId="3" borderId="121" xfId="0" applyFont="1" applyFill="1" applyBorder="1" applyAlignment="1">
      <alignment horizontal="center" vertical="center" shrinkToFit="1"/>
    </xf>
    <xf numFmtId="0" fontId="10" fillId="0" borderId="32" xfId="0" applyFont="1" applyFill="1" applyBorder="1" applyAlignment="1">
      <alignment horizontal="center" vertical="center" shrinkToFit="1"/>
    </xf>
    <xf numFmtId="0" fontId="10" fillId="0" borderId="28" xfId="0" applyFont="1" applyFill="1" applyBorder="1" applyAlignment="1">
      <alignment horizontal="center" vertical="center" shrinkToFit="1"/>
    </xf>
    <xf numFmtId="0" fontId="10" fillId="0" borderId="29" xfId="0" applyFont="1" applyFill="1" applyBorder="1" applyAlignment="1">
      <alignment horizontal="center" vertical="center" shrinkToFit="1"/>
    </xf>
    <xf numFmtId="0" fontId="10" fillId="0" borderId="90" xfId="0" applyFont="1" applyFill="1" applyBorder="1" applyAlignment="1">
      <alignment horizontal="center" vertical="center" shrinkToFit="1"/>
    </xf>
    <xf numFmtId="186" fontId="11" fillId="0" borderId="38" xfId="0" applyNumberFormat="1" applyFont="1" applyFill="1" applyBorder="1" applyAlignment="1">
      <alignment vertical="center" shrinkToFit="1"/>
    </xf>
    <xf numFmtId="177" fontId="11" fillId="0" borderId="38" xfId="0" applyNumberFormat="1" applyFont="1" applyFill="1" applyBorder="1" applyAlignment="1">
      <alignment horizontal="right" vertical="center" shrinkToFit="1"/>
    </xf>
    <xf numFmtId="181" fontId="11" fillId="0" borderId="38" xfId="0" applyNumberFormat="1" applyFont="1" applyFill="1" applyBorder="1" applyAlignment="1">
      <alignment horizontal="right" vertical="center" shrinkToFit="1"/>
    </xf>
    <xf numFmtId="188" fontId="11" fillId="0" borderId="38" xfId="0" applyNumberFormat="1" applyFont="1" applyFill="1" applyBorder="1" applyAlignment="1">
      <alignment vertical="center" shrinkToFit="1"/>
    </xf>
    <xf numFmtId="181" fontId="11" fillId="0" borderId="38" xfId="0" applyNumberFormat="1" applyFont="1" applyFill="1" applyBorder="1" applyAlignment="1">
      <alignment vertical="center" shrinkToFit="1"/>
    </xf>
    <xf numFmtId="181" fontId="11" fillId="0" borderId="43" xfId="0" applyNumberFormat="1" applyFont="1" applyFill="1" applyBorder="1" applyAlignment="1">
      <alignment vertical="center" shrinkToFit="1"/>
    </xf>
    <xf numFmtId="0" fontId="10" fillId="0" borderId="121" xfId="0" applyFont="1" applyFill="1" applyBorder="1" applyAlignment="1">
      <alignment horizontal="center" vertical="center" shrinkToFit="1"/>
    </xf>
    <xf numFmtId="186" fontId="11" fillId="0" borderId="0" xfId="0" applyNumberFormat="1" applyFont="1" applyFill="1" applyBorder="1" applyAlignment="1">
      <alignment vertical="center" shrinkToFit="1"/>
    </xf>
    <xf numFmtId="177" fontId="11" fillId="0" borderId="0" xfId="0" applyNumberFormat="1" applyFont="1" applyFill="1" applyBorder="1" applyAlignment="1">
      <alignment horizontal="right" vertical="center" shrinkToFit="1"/>
    </xf>
    <xf numFmtId="181" fontId="11" fillId="0" borderId="0" xfId="0" applyNumberFormat="1" applyFont="1" applyFill="1" applyBorder="1" applyAlignment="1">
      <alignment horizontal="right" vertical="center" shrinkToFit="1"/>
    </xf>
    <xf numFmtId="188" fontId="11" fillId="0" borderId="0" xfId="0" applyNumberFormat="1" applyFont="1" applyFill="1" applyBorder="1" applyAlignment="1">
      <alignment vertical="center" shrinkToFit="1"/>
    </xf>
    <xf numFmtId="181" fontId="11" fillId="0" borderId="0" xfId="0" applyNumberFormat="1" applyFont="1" applyFill="1" applyBorder="1" applyAlignment="1">
      <alignment vertical="center" shrinkToFit="1"/>
    </xf>
    <xf numFmtId="181" fontId="11" fillId="0" borderId="40" xfId="0" applyNumberFormat="1" applyFont="1" applyFill="1" applyBorder="1" applyAlignment="1">
      <alignment vertical="center" shrinkToFit="1"/>
    </xf>
    <xf numFmtId="188" fontId="11" fillId="0" borderId="40" xfId="0" applyNumberFormat="1" applyFont="1" applyFill="1" applyBorder="1" applyAlignment="1">
      <alignment vertical="center" shrinkToFit="1"/>
    </xf>
    <xf numFmtId="186" fontId="13" fillId="3" borderId="0" xfId="0" applyNumberFormat="1" applyFont="1" applyFill="1" applyBorder="1" applyAlignment="1">
      <alignment horizontal="right" vertical="center" shrinkToFit="1"/>
    </xf>
    <xf numFmtId="177" fontId="13" fillId="3" borderId="0" xfId="0" applyNumberFormat="1" applyFont="1" applyFill="1" applyBorder="1" applyAlignment="1">
      <alignment horizontal="right" vertical="center" shrinkToFit="1"/>
    </xf>
    <xf numFmtId="181" fontId="13" fillId="3" borderId="0" xfId="0" applyNumberFormat="1" applyFont="1" applyFill="1" applyBorder="1" applyAlignment="1">
      <alignment horizontal="right" vertical="center" shrinkToFit="1"/>
    </xf>
    <xf numFmtId="188" fontId="13" fillId="3" borderId="0" xfId="0" applyNumberFormat="1" applyFont="1" applyFill="1" applyBorder="1" applyAlignment="1">
      <alignment horizontal="right" vertical="center" shrinkToFit="1"/>
    </xf>
    <xf numFmtId="188" fontId="13" fillId="3" borderId="40" xfId="0" applyNumberFormat="1" applyFont="1" applyFill="1" applyBorder="1" applyAlignment="1">
      <alignment horizontal="right" vertical="center" shrinkToFit="1"/>
    </xf>
    <xf numFmtId="186" fontId="11" fillId="0" borderId="0" xfId="0" applyNumberFormat="1" applyFont="1" applyFill="1" applyBorder="1" applyAlignment="1">
      <alignment horizontal="right" vertical="center" shrinkToFit="1"/>
    </xf>
    <xf numFmtId="188" fontId="11" fillId="0" borderId="0" xfId="0" applyNumberFormat="1" applyFont="1" applyFill="1" applyBorder="1" applyAlignment="1">
      <alignment horizontal="right" vertical="center" shrinkToFit="1"/>
    </xf>
    <xf numFmtId="188" fontId="11" fillId="0" borderId="40" xfId="0" applyNumberFormat="1" applyFont="1" applyFill="1" applyBorder="1" applyAlignment="1">
      <alignment horizontal="right" vertical="center" shrinkToFit="1"/>
    </xf>
    <xf numFmtId="179" fontId="11" fillId="0" borderId="0" xfId="0" applyNumberFormat="1" applyFont="1" applyFill="1" applyBorder="1" applyAlignment="1">
      <alignment horizontal="right" vertical="center" shrinkToFit="1"/>
    </xf>
    <xf numFmtId="186" fontId="11" fillId="0" borderId="23" xfId="0" applyNumberFormat="1" applyFont="1" applyFill="1" applyBorder="1" applyAlignment="1">
      <alignment horizontal="right" vertical="center" shrinkToFit="1"/>
    </xf>
    <xf numFmtId="177" fontId="11" fillId="0" borderId="23" xfId="0" applyNumberFormat="1" applyFont="1" applyFill="1" applyBorder="1" applyAlignment="1">
      <alignment horizontal="right" vertical="center" shrinkToFit="1"/>
    </xf>
    <xf numFmtId="179" fontId="11" fillId="0" borderId="23" xfId="0" applyNumberFormat="1" applyFont="1" applyFill="1" applyBorder="1" applyAlignment="1">
      <alignment horizontal="right" vertical="center" shrinkToFit="1"/>
    </xf>
    <xf numFmtId="188" fontId="11" fillId="0" borderId="23" xfId="0" applyNumberFormat="1" applyFont="1" applyFill="1" applyBorder="1" applyAlignment="1">
      <alignment horizontal="right" vertical="center" shrinkToFit="1"/>
    </xf>
    <xf numFmtId="188" fontId="11" fillId="0" borderId="72" xfId="0" applyNumberFormat="1" applyFont="1" applyFill="1" applyBorder="1" applyAlignment="1">
      <alignment horizontal="right" vertical="center" shrinkToFit="1"/>
    </xf>
    <xf numFmtId="0" fontId="10" fillId="0" borderId="9" xfId="0" applyFont="1" applyFill="1" applyBorder="1" applyAlignment="1">
      <alignment horizontal="center" vertical="center"/>
    </xf>
    <xf numFmtId="0" fontId="10" fillId="0" borderId="9" xfId="0" applyFont="1" applyFill="1" applyBorder="1" applyAlignment="1">
      <alignment horizontal="center" vertical="center" shrinkToFit="1"/>
    </xf>
    <xf numFmtId="0" fontId="10" fillId="0" borderId="12" xfId="0" applyFont="1" applyFill="1" applyBorder="1" applyAlignment="1">
      <alignment horizontal="center" vertical="center"/>
    </xf>
    <xf numFmtId="0" fontId="11" fillId="0" borderId="116" xfId="0" applyFont="1" applyFill="1" applyBorder="1" applyAlignment="1">
      <alignment horizontal="center" vertical="center"/>
    </xf>
    <xf numFmtId="0" fontId="11" fillId="0" borderId="117" xfId="0" applyFont="1" applyFill="1" applyBorder="1" applyAlignment="1">
      <alignment horizontal="center" vertical="center"/>
    </xf>
    <xf numFmtId="0" fontId="10" fillId="0" borderId="118" xfId="0" applyFont="1" applyFill="1" applyBorder="1" applyAlignment="1">
      <alignment horizontal="center" vertical="center"/>
    </xf>
    <xf numFmtId="0" fontId="10" fillId="0" borderId="119" xfId="0" applyFont="1" applyFill="1" applyBorder="1" applyAlignment="1">
      <alignment horizontal="center" vertical="center"/>
    </xf>
    <xf numFmtId="0" fontId="10" fillId="0" borderId="120" xfId="0" applyFont="1" applyFill="1" applyBorder="1" applyAlignment="1">
      <alignment horizontal="center" vertical="center"/>
    </xf>
    <xf numFmtId="0" fontId="10" fillId="0" borderId="115" xfId="0" applyFont="1" applyFill="1" applyBorder="1" applyAlignment="1">
      <alignment horizontal="center" vertical="center"/>
    </xf>
    <xf numFmtId="0" fontId="10" fillId="0" borderId="93" xfId="0" applyFont="1" applyFill="1" applyBorder="1" applyAlignment="1">
      <alignment horizontal="center" vertical="center"/>
    </xf>
    <xf numFmtId="0" fontId="10" fillId="0" borderId="105" xfId="0" applyFont="1" applyFill="1" applyBorder="1" applyAlignment="1">
      <alignment horizontal="center" vertical="center"/>
    </xf>
    <xf numFmtId="0" fontId="10" fillId="0" borderId="106" xfId="0" applyFont="1" applyFill="1" applyBorder="1" applyAlignment="1">
      <alignment horizontal="center" vertical="center"/>
    </xf>
    <xf numFmtId="0" fontId="10" fillId="0" borderId="32" xfId="0" applyFont="1" applyFill="1" applyBorder="1" applyAlignment="1">
      <alignment horizontal="center" vertical="center"/>
    </xf>
    <xf numFmtId="184" fontId="3" fillId="0" borderId="0" xfId="0" applyNumberFormat="1" applyFont="1" applyFill="1" applyBorder="1" applyAlignment="1">
      <alignment horizontal="right" vertical="center"/>
    </xf>
    <xf numFmtId="0" fontId="11" fillId="0" borderId="38" xfId="0" applyFont="1" applyFill="1" applyBorder="1" applyAlignment="1">
      <alignment horizontal="right" vertical="center"/>
    </xf>
    <xf numFmtId="190" fontId="11" fillId="0" borderId="38" xfId="0" applyNumberFormat="1" applyFont="1" applyFill="1" applyBorder="1" applyAlignment="1">
      <alignment horizontal="right" vertical="center"/>
    </xf>
    <xf numFmtId="176" fontId="11" fillId="0" borderId="0" xfId="0" applyNumberFormat="1" applyFont="1" applyFill="1" applyBorder="1" applyAlignment="1">
      <alignment horizontal="right" vertical="center" shrinkToFit="1"/>
    </xf>
    <xf numFmtId="176" fontId="11" fillId="0" borderId="38" xfId="0" applyNumberFormat="1" applyFont="1" applyFill="1" applyBorder="1" applyAlignment="1">
      <alignment horizontal="right" vertical="center" shrinkToFit="1"/>
    </xf>
    <xf numFmtId="38" fontId="11" fillId="0" borderId="0" xfId="1" applyFont="1" applyFill="1" applyBorder="1" applyAlignment="1">
      <alignment horizontal="right" vertical="center"/>
    </xf>
    <xf numFmtId="38" fontId="11" fillId="0" borderId="165" xfId="1" applyFont="1" applyFill="1" applyBorder="1" applyAlignment="1">
      <alignment horizontal="right" vertical="center"/>
    </xf>
    <xf numFmtId="3" fontId="17" fillId="0" borderId="63" xfId="0" applyNumberFormat="1" applyFont="1" applyFill="1" applyBorder="1" applyAlignment="1">
      <alignment horizontal="right" vertical="center"/>
    </xf>
    <xf numFmtId="3" fontId="11" fillId="0" borderId="63" xfId="0" applyNumberFormat="1" applyFont="1" applyFill="1" applyBorder="1" applyAlignment="1">
      <alignment horizontal="right" vertical="center"/>
    </xf>
    <xf numFmtId="190" fontId="11" fillId="0" borderId="63" xfId="0" applyNumberFormat="1" applyFont="1" applyFill="1" applyBorder="1" applyAlignment="1">
      <alignment horizontal="right" vertical="center"/>
    </xf>
    <xf numFmtId="0" fontId="12" fillId="0" borderId="122" xfId="0" applyFont="1" applyFill="1" applyBorder="1" applyAlignment="1">
      <alignment horizontal="center" vertical="center" shrinkToFit="1"/>
    </xf>
    <xf numFmtId="0" fontId="12" fillId="0" borderId="123" xfId="0" applyFont="1" applyFill="1" applyBorder="1" applyAlignment="1">
      <alignment horizontal="center" vertical="center" shrinkToFit="1"/>
    </xf>
    <xf numFmtId="0" fontId="12" fillId="0" borderId="124" xfId="0" applyFont="1" applyFill="1" applyBorder="1" applyAlignment="1">
      <alignment horizontal="center" vertical="center" shrinkToFit="1"/>
    </xf>
    <xf numFmtId="176" fontId="11" fillId="0" borderId="23" xfId="0" applyNumberFormat="1" applyFont="1" applyFill="1" applyBorder="1" applyAlignment="1">
      <alignment horizontal="right" vertical="center" shrinkToFit="1"/>
    </xf>
    <xf numFmtId="38" fontId="11" fillId="0" borderId="23" xfId="1" applyFont="1" applyFill="1" applyBorder="1" applyAlignment="1">
      <alignment horizontal="right" vertical="center"/>
    </xf>
    <xf numFmtId="0" fontId="10" fillId="0" borderId="143" xfId="0" applyFont="1" applyFill="1" applyBorder="1" applyAlignment="1">
      <alignment horizontal="center" vertical="center"/>
    </xf>
    <xf numFmtId="0" fontId="10" fillId="0" borderId="149" xfId="0" applyFont="1" applyFill="1" applyBorder="1" applyAlignment="1">
      <alignment horizontal="center" vertical="center"/>
    </xf>
    <xf numFmtId="0" fontId="10" fillId="0" borderId="144" xfId="0" applyFont="1" applyFill="1" applyBorder="1" applyAlignment="1">
      <alignment horizontal="center" vertical="center" shrinkToFit="1"/>
    </xf>
    <xf numFmtId="0" fontId="10" fillId="0" borderId="103" xfId="0" applyFont="1" applyFill="1" applyBorder="1" applyAlignment="1">
      <alignment horizontal="center" vertical="center"/>
    </xf>
    <xf numFmtId="0" fontId="10" fillId="0" borderId="104" xfId="0" applyFont="1" applyFill="1" applyBorder="1" applyAlignment="1">
      <alignment horizontal="center" vertical="center"/>
    </xf>
    <xf numFmtId="0" fontId="10" fillId="0" borderId="42" xfId="0" applyFont="1" applyFill="1" applyBorder="1" applyAlignment="1">
      <alignment horizontal="center" vertical="center"/>
    </xf>
    <xf numFmtId="181" fontId="3" fillId="0" borderId="38" xfId="0" applyNumberFormat="1" applyFont="1" applyFill="1" applyBorder="1" applyAlignment="1">
      <alignment vertical="center" shrinkToFit="1"/>
    </xf>
    <xf numFmtId="181" fontId="3" fillId="0" borderId="43" xfId="0" applyNumberFormat="1" applyFont="1" applyFill="1" applyBorder="1" applyAlignment="1">
      <alignment vertical="center" shrinkToFit="1"/>
    </xf>
    <xf numFmtId="181" fontId="3" fillId="0" borderId="38" xfId="0" applyNumberFormat="1" applyFont="1" applyFill="1" applyBorder="1" applyAlignment="1">
      <alignment horizontal="right" vertical="center" shrinkToFit="1"/>
    </xf>
    <xf numFmtId="177" fontId="3" fillId="0" borderId="38" xfId="0" applyNumberFormat="1" applyFont="1" applyFill="1" applyBorder="1" applyAlignment="1">
      <alignment horizontal="right" vertical="center" shrinkToFit="1"/>
    </xf>
    <xf numFmtId="188" fontId="3" fillId="0" borderId="38" xfId="0" applyNumberFormat="1" applyFont="1" applyFill="1" applyBorder="1" applyAlignment="1">
      <alignment vertical="center" shrinkToFit="1"/>
    </xf>
    <xf numFmtId="188" fontId="3" fillId="0" borderId="0" xfId="0" applyNumberFormat="1" applyFont="1" applyFill="1" applyBorder="1" applyAlignment="1">
      <alignment vertical="center" shrinkToFit="1"/>
    </xf>
    <xf numFmtId="177" fontId="3" fillId="0" borderId="0" xfId="0" applyNumberFormat="1" applyFont="1" applyFill="1" applyBorder="1" applyAlignment="1">
      <alignment horizontal="right" vertical="center" shrinkToFit="1"/>
    </xf>
    <xf numFmtId="188" fontId="13" fillId="0" borderId="0" xfId="0" applyNumberFormat="1" applyFont="1" applyFill="1" applyBorder="1" applyAlignment="1">
      <alignment horizontal="right" vertical="center" shrinkToFit="1"/>
    </xf>
    <xf numFmtId="188" fontId="13" fillId="0" borderId="40" xfId="0" applyNumberFormat="1" applyFont="1" applyFill="1" applyBorder="1" applyAlignment="1">
      <alignment horizontal="right" vertical="center" shrinkToFit="1"/>
    </xf>
    <xf numFmtId="181" fontId="13" fillId="0" borderId="0" xfId="0" applyNumberFormat="1" applyFont="1" applyFill="1" applyBorder="1" applyAlignment="1">
      <alignment horizontal="right" vertical="center" shrinkToFit="1"/>
    </xf>
    <xf numFmtId="181" fontId="3" fillId="0" borderId="0" xfId="0" applyNumberFormat="1" applyFont="1" applyFill="1" applyBorder="1" applyAlignment="1">
      <alignment vertical="center" shrinkToFit="1"/>
    </xf>
    <xf numFmtId="181" fontId="3" fillId="0" borderId="40" xfId="0" applyNumberFormat="1" applyFont="1" applyFill="1" applyBorder="1" applyAlignment="1">
      <alignment vertical="center" shrinkToFit="1"/>
    </xf>
    <xf numFmtId="186" fontId="3" fillId="0" borderId="0" xfId="0" applyNumberFormat="1" applyFont="1" applyFill="1" applyBorder="1" applyAlignment="1">
      <alignment vertical="center" shrinkToFit="1"/>
    </xf>
    <xf numFmtId="186" fontId="3" fillId="0" borderId="38" xfId="0" applyNumberFormat="1" applyFont="1" applyFill="1" applyBorder="1" applyAlignment="1">
      <alignment vertical="center" shrinkToFit="1"/>
    </xf>
    <xf numFmtId="177" fontId="13" fillId="0" borderId="0" xfId="0" applyNumberFormat="1" applyFont="1" applyFill="1" applyBorder="1" applyAlignment="1">
      <alignment horizontal="right" vertical="center" shrinkToFit="1"/>
    </xf>
    <xf numFmtId="186" fontId="13" fillId="0" borderId="0" xfId="0" applyNumberFormat="1" applyFont="1" applyFill="1" applyBorder="1" applyAlignment="1">
      <alignment horizontal="right" vertical="center" shrinkToFit="1"/>
    </xf>
    <xf numFmtId="181" fontId="3" fillId="0" borderId="0" xfId="0" applyNumberFormat="1" applyFont="1" applyFill="1" applyBorder="1" applyAlignment="1">
      <alignment horizontal="right" vertical="center" shrinkToFit="1"/>
    </xf>
    <xf numFmtId="190" fontId="17" fillId="0" borderId="0" xfId="0" applyNumberFormat="1" applyFont="1" applyFill="1" applyBorder="1" applyAlignment="1">
      <alignment horizontal="right" vertical="center"/>
    </xf>
    <xf numFmtId="0" fontId="17" fillId="0" borderId="0" xfId="0" applyFont="1" applyFill="1" applyBorder="1" applyAlignment="1">
      <alignment horizontal="right" vertical="center"/>
    </xf>
    <xf numFmtId="190" fontId="17" fillId="0" borderId="38" xfId="0" applyNumberFormat="1" applyFont="1" applyFill="1" applyBorder="1" applyAlignment="1">
      <alignment horizontal="right" vertical="center"/>
    </xf>
    <xf numFmtId="0" fontId="17" fillId="0" borderId="38" xfId="0" applyFont="1" applyFill="1" applyBorder="1" applyAlignment="1">
      <alignment horizontal="right" vertical="center"/>
    </xf>
    <xf numFmtId="209" fontId="17" fillId="0" borderId="0" xfId="0" applyNumberFormat="1" applyFont="1" applyFill="1" applyBorder="1" applyAlignment="1">
      <alignment horizontal="right" vertical="center"/>
    </xf>
    <xf numFmtId="188" fontId="3" fillId="0" borderId="40" xfId="0" applyNumberFormat="1" applyFont="1" applyFill="1" applyBorder="1" applyAlignment="1">
      <alignment vertical="center" shrinkToFit="1"/>
    </xf>
    <xf numFmtId="190" fontId="17" fillId="0" borderId="63" xfId="0" applyNumberFormat="1" applyFont="1" applyFill="1" applyBorder="1" applyAlignment="1">
      <alignment horizontal="right" vertical="center"/>
    </xf>
    <xf numFmtId="0" fontId="12" fillId="0" borderId="145" xfId="0" applyFont="1" applyFill="1" applyBorder="1" applyAlignment="1">
      <alignment horizontal="center" vertical="center"/>
    </xf>
    <xf numFmtId="0" fontId="12" fillId="0" borderId="146" xfId="0" applyFont="1" applyFill="1" applyBorder="1" applyAlignment="1">
      <alignment horizontal="center" vertical="center"/>
    </xf>
    <xf numFmtId="0" fontId="12" fillId="0" borderId="148" xfId="0" applyFont="1" applyFill="1" applyBorder="1" applyAlignment="1">
      <alignment horizontal="center" vertical="center"/>
    </xf>
    <xf numFmtId="0" fontId="12" fillId="0" borderId="12" xfId="0" applyFont="1" applyFill="1" applyBorder="1" applyAlignment="1">
      <alignment horizontal="center" vertical="center" shrinkToFit="1"/>
    </xf>
    <xf numFmtId="0" fontId="12" fillId="0" borderId="121" xfId="0" applyFont="1" applyFill="1" applyBorder="1" applyAlignment="1">
      <alignment horizontal="center" vertical="center" shrinkToFit="1"/>
    </xf>
    <xf numFmtId="0" fontId="12" fillId="0" borderId="88" xfId="0" applyFont="1" applyFill="1" applyBorder="1" applyAlignment="1">
      <alignment horizontal="center" vertical="center" shrinkToFit="1"/>
    </xf>
    <xf numFmtId="0" fontId="10" fillId="0" borderId="116" xfId="0" applyFont="1" applyFill="1" applyBorder="1" applyAlignment="1">
      <alignment horizontal="center" vertical="center"/>
    </xf>
    <xf numFmtId="0" fontId="10" fillId="0" borderId="117"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32" xfId="0" applyFont="1" applyFill="1" applyBorder="1" applyAlignment="1">
      <alignment vertical="center"/>
    </xf>
    <xf numFmtId="0" fontId="10" fillId="0" borderId="28" xfId="0" applyFont="1" applyFill="1" applyBorder="1" applyAlignment="1">
      <alignment vertical="center"/>
    </xf>
    <xf numFmtId="0" fontId="10" fillId="0" borderId="88" xfId="0" applyFont="1" applyFill="1" applyBorder="1" applyAlignment="1">
      <alignment horizontal="center" vertical="center"/>
    </xf>
    <xf numFmtId="188" fontId="10" fillId="0" borderId="23" xfId="0" applyNumberFormat="1" applyFont="1" applyFill="1" applyBorder="1" applyAlignment="1">
      <alignment horizontal="right" vertical="center"/>
    </xf>
    <xf numFmtId="182" fontId="2" fillId="0" borderId="68" xfId="0" applyNumberFormat="1" applyFont="1" applyFill="1" applyBorder="1" applyAlignment="1">
      <alignment horizontal="right" vertical="center"/>
    </xf>
    <xf numFmtId="182" fontId="2" fillId="0" borderId="43" xfId="0" applyNumberFormat="1" applyFont="1" applyFill="1" applyBorder="1" applyAlignment="1">
      <alignment horizontal="right" vertical="center"/>
    </xf>
    <xf numFmtId="182" fontId="2" fillId="0" borderId="18" xfId="0" applyNumberFormat="1" applyFont="1" applyFill="1" applyBorder="1" applyAlignment="1">
      <alignment horizontal="right" vertical="center"/>
    </xf>
    <xf numFmtId="182" fontId="2" fillId="0" borderId="40" xfId="0" applyNumberFormat="1" applyFont="1" applyFill="1" applyBorder="1" applyAlignment="1">
      <alignment horizontal="right" vertical="center"/>
    </xf>
    <xf numFmtId="179" fontId="10" fillId="0" borderId="38" xfId="0" applyNumberFormat="1" applyFont="1" applyFill="1" applyBorder="1" applyAlignment="1">
      <alignment horizontal="right" vertical="center"/>
    </xf>
    <xf numFmtId="182" fontId="10" fillId="0" borderId="68" xfId="0" applyNumberFormat="1" applyFont="1" applyFill="1" applyBorder="1" applyAlignment="1">
      <alignment horizontal="right" vertical="center"/>
    </xf>
    <xf numFmtId="182" fontId="10" fillId="0" borderId="38" xfId="0" applyNumberFormat="1" applyFont="1" applyFill="1" applyBorder="1" applyAlignment="1">
      <alignment horizontal="right" vertical="center"/>
    </xf>
    <xf numFmtId="188" fontId="2" fillId="0" borderId="38" xfId="0" applyNumberFormat="1" applyFont="1" applyFill="1" applyBorder="1" applyAlignment="1">
      <alignment horizontal="right" vertical="center"/>
    </xf>
    <xf numFmtId="0" fontId="10" fillId="0" borderId="29" xfId="0" applyFont="1" applyFill="1" applyBorder="1" applyAlignment="1">
      <alignment vertical="center"/>
    </xf>
    <xf numFmtId="177" fontId="10" fillId="0" borderId="38" xfId="0" applyNumberFormat="1" applyFont="1" applyFill="1" applyBorder="1" applyAlignment="1">
      <alignment horizontal="right" vertical="center"/>
    </xf>
    <xf numFmtId="188" fontId="10" fillId="0" borderId="38" xfId="0" applyNumberFormat="1" applyFont="1" applyFill="1" applyBorder="1" applyAlignment="1">
      <alignment horizontal="right" vertical="center"/>
    </xf>
    <xf numFmtId="177" fontId="10" fillId="0" borderId="23" xfId="0" applyNumberFormat="1" applyFont="1" applyFill="1" applyBorder="1" applyAlignment="1">
      <alignment horizontal="right" vertical="center"/>
    </xf>
    <xf numFmtId="179" fontId="0" fillId="0" borderId="155" xfId="0" applyNumberFormat="1" applyFont="1" applyFill="1" applyBorder="1" applyAlignment="1">
      <alignment horizontal="right" vertical="center"/>
    </xf>
    <xf numFmtId="179" fontId="10" fillId="0" borderId="0" xfId="0" applyNumberFormat="1" applyFont="1" applyFill="1" applyBorder="1" applyAlignment="1">
      <alignment horizontal="right" vertical="center"/>
    </xf>
    <xf numFmtId="182" fontId="2" fillId="0" borderId="67" xfId="0" applyNumberFormat="1" applyFont="1" applyFill="1" applyBorder="1" applyAlignment="1">
      <alignment horizontal="right" vertical="center"/>
    </xf>
    <xf numFmtId="182" fontId="2" fillId="0" borderId="72" xfId="0" applyNumberFormat="1" applyFont="1" applyFill="1" applyBorder="1" applyAlignment="1">
      <alignment horizontal="right" vertical="center"/>
    </xf>
    <xf numFmtId="0" fontId="12" fillId="3" borderId="105" xfId="0" applyFont="1" applyFill="1" applyBorder="1" applyAlignment="1">
      <alignment horizontal="center" vertical="center"/>
    </xf>
    <xf numFmtId="0" fontId="12" fillId="3" borderId="33" xfId="0" applyFont="1" applyFill="1" applyBorder="1" applyAlignment="1">
      <alignment horizontal="center" vertical="center"/>
    </xf>
    <xf numFmtId="0" fontId="12" fillId="3" borderId="9" xfId="0" applyFont="1" applyFill="1" applyBorder="1" applyAlignment="1">
      <alignment horizontal="center" vertical="center"/>
    </xf>
    <xf numFmtId="179" fontId="10" fillId="0" borderId="23" xfId="0" applyNumberFormat="1" applyFont="1" applyFill="1" applyBorder="1" applyAlignment="1">
      <alignment horizontal="right" vertical="center"/>
    </xf>
    <xf numFmtId="182" fontId="10" fillId="0" borderId="67" xfId="0" applyNumberFormat="1" applyFont="1" applyFill="1" applyBorder="1" applyAlignment="1">
      <alignment horizontal="right" vertical="center"/>
    </xf>
    <xf numFmtId="182" fontId="10" fillId="0" borderId="23" xfId="0" applyNumberFormat="1" applyFont="1" applyFill="1" applyBorder="1" applyAlignment="1">
      <alignment horizontal="right" vertical="center"/>
    </xf>
    <xf numFmtId="188" fontId="2" fillId="0" borderId="23" xfId="0" applyNumberFormat="1" applyFont="1" applyFill="1" applyBorder="1" applyAlignment="1">
      <alignment horizontal="right" vertical="center"/>
    </xf>
    <xf numFmtId="188" fontId="0" fillId="0" borderId="38" xfId="0" applyNumberFormat="1" applyFont="1" applyFill="1" applyBorder="1" applyAlignment="1">
      <alignment horizontal="right" vertical="center"/>
    </xf>
    <xf numFmtId="177" fontId="10" fillId="0" borderId="0" xfId="0" applyNumberFormat="1" applyFont="1" applyFill="1" applyBorder="1" applyAlignment="1">
      <alignment horizontal="right" vertical="center"/>
    </xf>
    <xf numFmtId="182" fontId="10" fillId="0" borderId="18" xfId="0" applyNumberFormat="1" applyFont="1" applyFill="1" applyBorder="1" applyAlignment="1">
      <alignment horizontal="right" vertical="center"/>
    </xf>
    <xf numFmtId="182" fontId="10" fillId="0" borderId="0" xfId="0" applyNumberFormat="1" applyFont="1" applyFill="1" applyBorder="1" applyAlignment="1">
      <alignment horizontal="right" vertical="center"/>
    </xf>
    <xf numFmtId="188" fontId="10" fillId="0" borderId="0" xfId="0" applyNumberFormat="1" applyFont="1" applyFill="1" applyBorder="1" applyAlignment="1">
      <alignment horizontal="right" vertical="center"/>
    </xf>
    <xf numFmtId="0" fontId="12" fillId="3" borderId="30" xfId="0" applyFont="1" applyFill="1" applyBorder="1" applyAlignment="1">
      <alignment horizontal="center" vertical="center"/>
    </xf>
    <xf numFmtId="188" fontId="0" fillId="0" borderId="68" xfId="0" applyNumberFormat="1" applyFont="1" applyFill="1" applyBorder="1" applyAlignment="1">
      <alignment horizontal="right" vertical="center"/>
    </xf>
    <xf numFmtId="188" fontId="0" fillId="0" borderId="43" xfId="0" applyNumberFormat="1" applyFont="1" applyFill="1" applyBorder="1" applyAlignment="1">
      <alignment horizontal="right" vertical="center"/>
    </xf>
    <xf numFmtId="188" fontId="0" fillId="0" borderId="155" xfId="0" applyNumberFormat="1" applyFont="1" applyFill="1" applyBorder="1" applyAlignment="1">
      <alignment horizontal="right" vertical="center"/>
    </xf>
    <xf numFmtId="188" fontId="0" fillId="0" borderId="18" xfId="0" applyNumberFormat="1" applyFont="1" applyFill="1" applyBorder="1" applyAlignment="1">
      <alignment horizontal="right" vertical="center"/>
    </xf>
    <xf numFmtId="188" fontId="0" fillId="0" borderId="40" xfId="0" applyNumberFormat="1" applyFont="1" applyFill="1" applyBorder="1" applyAlignment="1">
      <alignment horizontal="right" vertical="center"/>
    </xf>
    <xf numFmtId="188" fontId="10" fillId="3" borderId="0" xfId="0" applyNumberFormat="1" applyFont="1" applyFill="1" applyBorder="1" applyAlignment="1">
      <alignment horizontal="right" vertical="center"/>
    </xf>
    <xf numFmtId="188" fontId="10" fillId="3" borderId="18" xfId="0" applyNumberFormat="1" applyFont="1" applyFill="1" applyBorder="1" applyAlignment="1">
      <alignment horizontal="right" vertical="center"/>
    </xf>
    <xf numFmtId="188" fontId="10" fillId="3" borderId="40" xfId="0" applyNumberFormat="1" applyFont="1" applyFill="1" applyBorder="1" applyAlignment="1">
      <alignment horizontal="right" vertical="center"/>
    </xf>
    <xf numFmtId="188" fontId="12" fillId="0" borderId="18" xfId="0" applyNumberFormat="1" applyFont="1" applyFill="1" applyBorder="1" applyAlignment="1">
      <alignment horizontal="right" vertical="center"/>
    </xf>
    <xf numFmtId="188" fontId="12" fillId="0" borderId="40" xfId="0" applyNumberFormat="1" applyFont="1" applyFill="1" applyBorder="1" applyAlignment="1">
      <alignment horizontal="right" vertical="center"/>
    </xf>
    <xf numFmtId="179" fontId="10" fillId="3" borderId="0" xfId="0" applyNumberFormat="1" applyFont="1" applyFill="1" applyBorder="1" applyAlignment="1">
      <alignment horizontal="right" vertical="center"/>
    </xf>
    <xf numFmtId="208" fontId="0" fillId="0" borderId="38" xfId="0" applyNumberFormat="1" applyFont="1" applyFill="1" applyBorder="1" applyAlignment="1">
      <alignment horizontal="right" vertical="center"/>
    </xf>
    <xf numFmtId="179" fontId="12" fillId="0" borderId="0" xfId="0" applyNumberFormat="1" applyFont="1" applyFill="1" applyBorder="1" applyAlignment="1">
      <alignment horizontal="right" vertical="center"/>
    </xf>
    <xf numFmtId="188" fontId="12" fillId="0" borderId="0" xfId="0" applyNumberFormat="1" applyFont="1" applyFill="1" applyBorder="1" applyAlignment="1">
      <alignment horizontal="right" vertical="center"/>
    </xf>
    <xf numFmtId="0" fontId="10" fillId="0" borderId="107" xfId="0" applyFont="1" applyFill="1" applyBorder="1" applyAlignment="1">
      <alignment horizontal="center" vertical="center"/>
    </xf>
    <xf numFmtId="0" fontId="10" fillId="0" borderId="33" xfId="0" applyFont="1" applyFill="1" applyBorder="1" applyAlignment="1">
      <alignment horizontal="center" vertical="center"/>
    </xf>
    <xf numFmtId="179" fontId="10" fillId="3" borderId="23" xfId="0" applyNumberFormat="1" applyFont="1" applyFill="1" applyBorder="1" applyAlignment="1">
      <alignment horizontal="right" vertical="center"/>
    </xf>
    <xf numFmtId="192" fontId="10" fillId="0" borderId="12" xfId="0" applyNumberFormat="1" applyFont="1" applyFill="1" applyBorder="1" applyAlignment="1">
      <alignment horizontal="center" vertical="center"/>
    </xf>
    <xf numFmtId="0" fontId="10" fillId="0" borderId="13" xfId="0" applyFont="1" applyFill="1" applyBorder="1" applyAlignment="1">
      <alignment horizontal="center" vertical="center"/>
    </xf>
    <xf numFmtId="0" fontId="10" fillId="0" borderId="30" xfId="0" applyFont="1" applyFill="1" applyBorder="1" applyAlignment="1">
      <alignment horizontal="center" vertical="center"/>
    </xf>
    <xf numFmtId="179" fontId="10" fillId="3" borderId="72" xfId="0" applyNumberFormat="1" applyFont="1" applyFill="1" applyBorder="1" applyAlignment="1">
      <alignment horizontal="right" vertical="center"/>
    </xf>
    <xf numFmtId="208" fontId="0" fillId="0" borderId="155" xfId="0" applyNumberFormat="1" applyFont="1" applyFill="1" applyBorder="1" applyAlignment="1">
      <alignment horizontal="right" vertical="center"/>
    </xf>
    <xf numFmtId="198" fontId="10" fillId="3" borderId="18" xfId="0" applyNumberFormat="1" applyFont="1" applyFill="1" applyBorder="1" applyAlignment="1">
      <alignment horizontal="right" vertical="center"/>
    </xf>
    <xf numFmtId="198" fontId="10" fillId="3" borderId="40" xfId="0" applyNumberFormat="1" applyFont="1" applyFill="1" applyBorder="1" applyAlignment="1">
      <alignment horizontal="right" vertical="center"/>
    </xf>
    <xf numFmtId="178" fontId="0" fillId="0" borderId="38" xfId="0" applyNumberFormat="1" applyFont="1" applyFill="1" applyBorder="1" applyAlignment="1">
      <alignment horizontal="right" vertical="center"/>
    </xf>
    <xf numFmtId="178" fontId="0" fillId="0" borderId="68" xfId="0" applyNumberFormat="1" applyFont="1" applyFill="1" applyBorder="1" applyAlignment="1">
      <alignment horizontal="right" vertical="center"/>
    </xf>
    <xf numFmtId="178" fontId="0" fillId="0" borderId="43" xfId="0" applyNumberFormat="1" applyFont="1" applyFill="1" applyBorder="1" applyAlignment="1">
      <alignment horizontal="right" vertical="center"/>
    </xf>
    <xf numFmtId="207" fontId="0" fillId="0" borderId="165" xfId="0" applyNumberFormat="1" applyFont="1" applyFill="1" applyBorder="1" applyAlignment="1">
      <alignment horizontal="center" vertical="center"/>
    </xf>
    <xf numFmtId="178" fontId="0" fillId="0" borderId="18" xfId="0" applyNumberFormat="1" applyFont="1" applyFill="1" applyBorder="1" applyAlignment="1">
      <alignment horizontal="right" vertical="center"/>
    </xf>
    <xf numFmtId="178" fontId="0" fillId="0" borderId="40"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198" fontId="12" fillId="0" borderId="18" xfId="0" applyNumberFormat="1" applyFont="1" applyFill="1" applyBorder="1" applyAlignment="1">
      <alignment horizontal="right" vertical="center"/>
    </xf>
    <xf numFmtId="198" fontId="12" fillId="0" borderId="40" xfId="0" applyNumberFormat="1" applyFont="1" applyFill="1" applyBorder="1" applyAlignment="1">
      <alignment horizontal="right" vertical="center"/>
    </xf>
    <xf numFmtId="198" fontId="10" fillId="3" borderId="0" xfId="0" applyNumberFormat="1" applyFont="1" applyFill="1" applyBorder="1" applyAlignment="1">
      <alignment horizontal="right" vertical="center"/>
    </xf>
    <xf numFmtId="0" fontId="10" fillId="0" borderId="126" xfId="0" applyFont="1" applyFill="1" applyBorder="1" applyAlignment="1">
      <alignment horizontal="center" vertical="center"/>
    </xf>
    <xf numFmtId="0" fontId="10" fillId="0" borderId="109"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79" xfId="0" applyFont="1" applyFill="1" applyBorder="1" applyAlignment="1">
      <alignment horizontal="center" vertical="center"/>
    </xf>
    <xf numFmtId="198" fontId="12" fillId="0" borderId="0" xfId="0" applyNumberFormat="1" applyFont="1" applyFill="1" applyBorder="1" applyAlignment="1">
      <alignment horizontal="right" vertical="center"/>
    </xf>
    <xf numFmtId="188" fontId="10" fillId="3" borderId="23" xfId="0" applyNumberFormat="1" applyFont="1" applyFill="1" applyBorder="1" applyAlignment="1">
      <alignment horizontal="right" vertical="center"/>
    </xf>
    <xf numFmtId="0" fontId="10" fillId="0" borderId="7" xfId="0" applyFont="1" applyFill="1" applyBorder="1" applyAlignment="1">
      <alignment horizontal="center" vertical="center"/>
    </xf>
    <xf numFmtId="211" fontId="10" fillId="3" borderId="23" xfId="0" applyNumberFormat="1" applyFont="1" applyFill="1" applyBorder="1" applyAlignment="1">
      <alignment horizontal="right" vertical="center"/>
    </xf>
    <xf numFmtId="198" fontId="10" fillId="3" borderId="23" xfId="0" applyNumberFormat="1" applyFont="1" applyFill="1" applyBorder="1" applyAlignment="1">
      <alignment horizontal="right" vertical="center"/>
    </xf>
    <xf numFmtId="198" fontId="10" fillId="3" borderId="72" xfId="0" applyNumberFormat="1" applyFont="1" applyFill="1" applyBorder="1" applyAlignment="1">
      <alignment horizontal="right" vertical="center"/>
    </xf>
    <xf numFmtId="179" fontId="0" fillId="0" borderId="0" xfId="0" applyNumberFormat="1" applyFont="1" applyFill="1" applyBorder="1" applyAlignment="1">
      <alignment vertical="center"/>
    </xf>
    <xf numFmtId="179" fontId="0" fillId="0" borderId="38" xfId="0" applyNumberFormat="1" applyFont="1" applyFill="1" applyBorder="1" applyAlignment="1">
      <alignment vertical="center"/>
    </xf>
    <xf numFmtId="0" fontId="10" fillId="0" borderId="31" xfId="0" applyFont="1" applyFill="1" applyBorder="1" applyAlignment="1">
      <alignment horizontal="center" vertical="center"/>
    </xf>
    <xf numFmtId="0" fontId="10" fillId="0" borderId="125" xfId="0" applyFont="1" applyFill="1" applyBorder="1" applyAlignment="1">
      <alignment horizontal="center" vertical="center"/>
    </xf>
    <xf numFmtId="198" fontId="10" fillId="0" borderId="0" xfId="0" applyNumberFormat="1" applyFont="1" applyFill="1" applyBorder="1" applyAlignment="1">
      <alignment horizontal="right" vertical="center"/>
    </xf>
    <xf numFmtId="198" fontId="10" fillId="0" borderId="23" xfId="0" applyNumberFormat="1" applyFont="1" applyFill="1" applyBorder="1" applyAlignment="1">
      <alignment horizontal="right" vertical="center"/>
    </xf>
    <xf numFmtId="198" fontId="10" fillId="0" borderId="72" xfId="0" applyNumberFormat="1" applyFont="1" applyFill="1" applyBorder="1" applyAlignment="1">
      <alignment horizontal="right" vertical="center"/>
    </xf>
    <xf numFmtId="211" fontId="10" fillId="0" borderId="23" xfId="0" applyNumberFormat="1" applyFont="1" applyFill="1" applyBorder="1" applyAlignment="1">
      <alignment horizontal="right" vertical="center"/>
    </xf>
    <xf numFmtId="198" fontId="10" fillId="0" borderId="18" xfId="0" applyNumberFormat="1" applyFont="1" applyFill="1" applyBorder="1" applyAlignment="1">
      <alignment horizontal="right" vertical="center"/>
    </xf>
    <xf numFmtId="198" fontId="10" fillId="0" borderId="40" xfId="0" applyNumberFormat="1" applyFont="1" applyFill="1" applyBorder="1" applyAlignment="1">
      <alignment horizontal="right" vertical="center"/>
    </xf>
    <xf numFmtId="179" fontId="10" fillId="0" borderId="72" xfId="0" applyNumberFormat="1" applyFont="1" applyFill="1" applyBorder="1" applyAlignment="1">
      <alignment horizontal="right" vertical="center"/>
    </xf>
    <xf numFmtId="0" fontId="12" fillId="0" borderId="9"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105" xfId="0" applyFont="1" applyFill="1" applyBorder="1" applyAlignment="1">
      <alignment horizontal="center" vertical="center"/>
    </xf>
    <xf numFmtId="0" fontId="12" fillId="0" borderId="33" xfId="0" applyFont="1" applyFill="1" applyBorder="1" applyAlignment="1">
      <alignment horizontal="center" vertical="center"/>
    </xf>
    <xf numFmtId="188" fontId="10" fillId="0" borderId="18" xfId="0" applyNumberFormat="1" applyFont="1" applyFill="1" applyBorder="1" applyAlignment="1">
      <alignment horizontal="right" vertical="center"/>
    </xf>
    <xf numFmtId="188" fontId="10" fillId="0" borderId="40" xfId="0" applyNumberFormat="1" applyFont="1" applyFill="1" applyBorder="1" applyAlignment="1">
      <alignment horizontal="right" vertical="center"/>
    </xf>
    <xf numFmtId="0" fontId="10" fillId="0" borderId="135" xfId="0" applyFont="1" applyFill="1" applyBorder="1" applyAlignment="1">
      <alignment horizontal="center" vertical="center"/>
    </xf>
    <xf numFmtId="0" fontId="10" fillId="0" borderId="136" xfId="0" applyFont="1" applyFill="1" applyBorder="1" applyAlignment="1">
      <alignment horizontal="center" vertical="center"/>
    </xf>
    <xf numFmtId="0" fontId="10" fillId="0" borderId="137" xfId="0" applyFont="1" applyFill="1" applyBorder="1" applyAlignment="1">
      <alignment horizontal="center" vertical="center"/>
    </xf>
    <xf numFmtId="0" fontId="10" fillId="0" borderId="112" xfId="0" applyFont="1" applyFill="1" applyBorder="1" applyAlignment="1">
      <alignment horizontal="center" vertical="center"/>
    </xf>
    <xf numFmtId="0" fontId="10" fillId="0" borderId="128"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38"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130" xfId="0" applyFont="1" applyFill="1" applyBorder="1" applyAlignment="1">
      <alignment horizontal="center" vertical="center" wrapText="1"/>
    </xf>
    <xf numFmtId="0" fontId="10" fillId="0" borderId="96"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27"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96"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94"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138" xfId="0" applyFont="1" applyFill="1" applyBorder="1" applyAlignment="1">
      <alignment horizontal="center" vertical="center" wrapText="1"/>
    </xf>
    <xf numFmtId="0" fontId="10" fillId="0" borderId="139" xfId="0" applyFont="1" applyFill="1" applyBorder="1" applyAlignment="1">
      <alignment horizontal="center" vertical="center" wrapText="1"/>
    </xf>
    <xf numFmtId="177" fontId="10" fillId="0" borderId="58" xfId="0" applyNumberFormat="1" applyFont="1" applyFill="1" applyBorder="1" applyAlignment="1">
      <alignment horizontal="right" vertical="center" shrinkToFit="1"/>
    </xf>
    <xf numFmtId="177" fontId="10" fillId="0" borderId="23" xfId="0" applyNumberFormat="1" applyFont="1" applyFill="1" applyBorder="1" applyAlignment="1">
      <alignment horizontal="right" vertical="center" shrinkToFit="1"/>
    </xf>
    <xf numFmtId="177" fontId="10" fillId="0" borderId="59" xfId="0" applyNumberFormat="1" applyFont="1" applyFill="1" applyBorder="1" applyAlignment="1">
      <alignment horizontal="right" vertical="center" shrinkToFit="1"/>
    </xf>
    <xf numFmtId="177" fontId="10" fillId="0" borderId="0" xfId="0" applyNumberFormat="1" applyFont="1" applyFill="1" applyBorder="1" applyAlignment="1">
      <alignment horizontal="right" vertical="center" shrinkToFit="1"/>
    </xf>
    <xf numFmtId="177" fontId="12" fillId="0" borderId="38" xfId="0" applyNumberFormat="1" applyFont="1" applyFill="1" applyBorder="1" applyAlignment="1">
      <alignment horizontal="right" vertical="center" shrinkToFit="1"/>
    </xf>
    <xf numFmtId="177" fontId="12" fillId="0" borderId="41" xfId="0" applyNumberFormat="1" applyFont="1" applyFill="1" applyBorder="1" applyAlignment="1">
      <alignment horizontal="right" vertical="center" shrinkToFit="1"/>
    </xf>
    <xf numFmtId="177" fontId="10" fillId="0" borderId="11" xfId="0" applyNumberFormat="1" applyFont="1" applyFill="1" applyBorder="1" applyAlignment="1">
      <alignment horizontal="right" vertical="center" shrinkToFit="1"/>
    </xf>
    <xf numFmtId="0" fontId="10" fillId="0" borderId="128" xfId="0" applyFont="1" applyFill="1" applyBorder="1" applyAlignment="1">
      <alignment horizontal="center" vertical="center" wrapText="1"/>
    </xf>
    <xf numFmtId="0" fontId="10" fillId="0" borderId="129"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27" xfId="0" applyFont="1" applyFill="1" applyBorder="1" applyAlignment="1">
      <alignment horizontal="center" vertical="center" wrapText="1"/>
    </xf>
    <xf numFmtId="0" fontId="10" fillId="0" borderId="131" xfId="0" applyFont="1" applyFill="1" applyBorder="1" applyAlignment="1">
      <alignment horizontal="center" vertical="center" wrapText="1"/>
    </xf>
    <xf numFmtId="0" fontId="10" fillId="0" borderId="132"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30" xfId="0" applyFont="1" applyFill="1" applyBorder="1" applyAlignment="1">
      <alignment horizontal="center" vertical="center" wrapText="1"/>
    </xf>
    <xf numFmtId="0" fontId="10" fillId="0" borderId="133" xfId="0" applyFont="1" applyFill="1" applyBorder="1" applyAlignment="1">
      <alignment horizontal="center" vertical="center" wrapText="1"/>
    </xf>
    <xf numFmtId="0" fontId="10" fillId="0" borderId="64" xfId="0" applyFont="1" applyFill="1" applyBorder="1" applyAlignment="1">
      <alignment horizontal="center" vertical="center" wrapText="1"/>
    </xf>
    <xf numFmtId="196" fontId="10" fillId="0" borderId="59" xfId="0" applyNumberFormat="1" applyFont="1" applyFill="1" applyBorder="1" applyAlignment="1">
      <alignment horizontal="right" vertical="center"/>
    </xf>
    <xf numFmtId="196" fontId="10" fillId="0" borderId="0" xfId="0" applyNumberFormat="1" applyFont="1" applyFill="1" applyBorder="1" applyAlignment="1">
      <alignment horizontal="right" vertical="center"/>
    </xf>
    <xf numFmtId="177" fontId="10" fillId="0" borderId="81" xfId="0" applyNumberFormat="1" applyFont="1" applyFill="1" applyBorder="1" applyAlignment="1">
      <alignment horizontal="right" vertical="center"/>
    </xf>
    <xf numFmtId="177" fontId="10" fillId="0" borderId="44" xfId="0" applyNumberFormat="1" applyFont="1" applyFill="1" applyBorder="1" applyAlignment="1">
      <alignment horizontal="right" vertical="center"/>
    </xf>
    <xf numFmtId="190" fontId="10" fillId="0" borderId="0" xfId="0" applyNumberFormat="1" applyFont="1" applyFill="1" applyBorder="1" applyAlignment="1">
      <alignment horizontal="right" vertical="center"/>
    </xf>
    <xf numFmtId="181" fontId="10" fillId="0" borderId="44" xfId="0" applyNumberFormat="1" applyFont="1" applyFill="1" applyBorder="1" applyAlignment="1">
      <alignment horizontal="right" vertical="center"/>
    </xf>
    <xf numFmtId="0" fontId="10" fillId="0" borderId="63" xfId="0" applyNumberFormat="1" applyFont="1" applyFill="1" applyBorder="1" applyAlignment="1">
      <alignment horizontal="right" vertical="center"/>
    </xf>
    <xf numFmtId="177" fontId="10" fillId="0" borderId="65" xfId="0" applyNumberFormat="1" applyFont="1" applyFill="1" applyBorder="1" applyAlignment="1">
      <alignment horizontal="right" vertical="center"/>
    </xf>
    <xf numFmtId="177" fontId="10" fillId="0" borderId="63" xfId="0" applyNumberFormat="1" applyFont="1" applyFill="1" applyBorder="1" applyAlignment="1">
      <alignment horizontal="right" vertical="center"/>
    </xf>
    <xf numFmtId="0" fontId="10" fillId="0" borderId="85" xfId="0" applyFont="1" applyFill="1" applyBorder="1" applyAlignment="1">
      <alignment horizontal="center" vertical="center" wrapText="1"/>
    </xf>
    <xf numFmtId="0" fontId="10" fillId="0" borderId="134" xfId="0" applyFont="1" applyFill="1" applyBorder="1" applyAlignment="1">
      <alignment horizontal="center" vertical="center" wrapText="1"/>
    </xf>
    <xf numFmtId="177" fontId="2" fillId="0" borderId="44" xfId="0" applyNumberFormat="1" applyFont="1" applyFill="1" applyBorder="1" applyAlignment="1">
      <alignment horizontal="right" vertical="center"/>
    </xf>
    <xf numFmtId="209" fontId="0" fillId="0" borderId="11" xfId="0" applyNumberFormat="1" applyFont="1" applyFill="1" applyBorder="1" applyAlignment="1">
      <alignment horizontal="right" vertical="center"/>
    </xf>
    <xf numFmtId="209" fontId="0" fillId="0" borderId="0" xfId="0" applyNumberFormat="1" applyFont="1" applyFill="1" applyBorder="1" applyAlignment="1">
      <alignment horizontal="right" vertical="center"/>
    </xf>
    <xf numFmtId="179" fontId="0" fillId="0" borderId="11" xfId="0" applyNumberFormat="1" applyFont="1" applyFill="1" applyBorder="1" applyAlignment="1">
      <alignment horizontal="right" vertical="center"/>
    </xf>
    <xf numFmtId="179" fontId="2" fillId="0" borderId="11" xfId="0" applyNumberFormat="1" applyFont="1" applyFill="1" applyBorder="1" applyAlignment="1">
      <alignment horizontal="right" vertical="center"/>
    </xf>
    <xf numFmtId="179" fontId="0" fillId="0" borderId="8" xfId="0" applyNumberFormat="1" applyFont="1" applyFill="1" applyBorder="1" applyAlignment="1">
      <alignment horizontal="right" vertical="center"/>
    </xf>
    <xf numFmtId="179" fontId="2" fillId="0" borderId="18" xfId="0" applyNumberFormat="1" applyFont="1" applyFill="1" applyBorder="1" applyAlignment="1">
      <alignment horizontal="right" vertical="center"/>
    </xf>
    <xf numFmtId="179" fontId="2" fillId="0" borderId="40" xfId="0" applyNumberFormat="1" applyFont="1" applyFill="1" applyBorder="1" applyAlignment="1">
      <alignment horizontal="right" vertical="center"/>
    </xf>
    <xf numFmtId="179" fontId="2" fillId="0" borderId="41" xfId="0" applyNumberFormat="1" applyFont="1" applyFill="1" applyBorder="1" applyAlignment="1">
      <alignment horizontal="right" vertical="center"/>
    </xf>
    <xf numFmtId="210" fontId="0" fillId="0" borderId="0" xfId="0" applyNumberFormat="1" applyFont="1" applyFill="1" applyBorder="1" applyAlignment="1">
      <alignment horizontal="right" vertical="center"/>
    </xf>
    <xf numFmtId="179" fontId="0" fillId="0" borderId="18" xfId="0" applyNumberFormat="1" applyFont="1" applyFill="1" applyBorder="1" applyAlignment="1">
      <alignment horizontal="right" vertical="center"/>
    </xf>
    <xf numFmtId="179" fontId="0" fillId="0" borderId="40" xfId="0" applyNumberFormat="1" applyFont="1" applyFill="1" applyBorder="1" applyAlignment="1">
      <alignment horizontal="right" vertical="center"/>
    </xf>
    <xf numFmtId="0" fontId="0" fillId="0" borderId="121" xfId="0" applyFont="1" applyFill="1" applyBorder="1" applyAlignment="1">
      <alignment horizontal="center" vertical="center"/>
    </xf>
    <xf numFmtId="179" fontId="0" fillId="0" borderId="72" xfId="0" applyNumberFormat="1" applyFont="1" applyFill="1" applyBorder="1" applyAlignment="1">
      <alignment horizontal="right" vertical="center"/>
    </xf>
    <xf numFmtId="209" fontId="0" fillId="0" borderId="18" xfId="0" applyNumberFormat="1" applyFont="1" applyFill="1" applyBorder="1" applyAlignment="1">
      <alignment horizontal="right" vertical="center"/>
    </xf>
    <xf numFmtId="209" fontId="0" fillId="0" borderId="40" xfId="0" applyNumberFormat="1" applyFont="1" applyFill="1" applyBorder="1" applyAlignment="1">
      <alignment horizontal="right" vertical="center"/>
    </xf>
    <xf numFmtId="179" fontId="2" fillId="0" borderId="68" xfId="0" applyNumberFormat="1" applyFont="1" applyFill="1" applyBorder="1" applyAlignment="1">
      <alignment horizontal="right" vertical="center"/>
    </xf>
    <xf numFmtId="179" fontId="2" fillId="0" borderId="43" xfId="0" applyNumberFormat="1" applyFont="1" applyFill="1" applyBorder="1" applyAlignment="1">
      <alignment horizontal="right" vertical="center"/>
    </xf>
    <xf numFmtId="0" fontId="0" fillId="0" borderId="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177" fontId="2" fillId="0" borderId="162" xfId="0" applyNumberFormat="1" applyFont="1" applyFill="1" applyBorder="1" applyAlignment="1">
      <alignment horizontal="right" vertical="center"/>
    </xf>
    <xf numFmtId="177" fontId="2" fillId="0" borderId="163" xfId="0" applyNumberFormat="1" applyFont="1" applyFill="1" applyBorder="1" applyAlignment="1">
      <alignment horizontal="right" vertical="center"/>
    </xf>
    <xf numFmtId="0" fontId="0" fillId="0" borderId="14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126" xfId="0" applyFont="1" applyFill="1" applyBorder="1" applyAlignment="1">
      <alignment horizontal="center" vertical="center"/>
    </xf>
    <xf numFmtId="0" fontId="0" fillId="0" borderId="109" xfId="0" applyFont="1" applyFill="1" applyBorder="1" applyAlignment="1">
      <alignment horizontal="center" vertical="center"/>
    </xf>
    <xf numFmtId="0" fontId="0" fillId="0" borderId="140" xfId="0" applyFont="1" applyFill="1" applyBorder="1" applyAlignment="1">
      <alignment horizontal="center" vertical="center"/>
    </xf>
    <xf numFmtId="0" fontId="6" fillId="0" borderId="0" xfId="0" applyFont="1" applyBorder="1" applyAlignment="1">
      <alignment horizontal="center" vertical="center"/>
    </xf>
    <xf numFmtId="0" fontId="0" fillId="0" borderId="0" xfId="0" applyFont="1" applyAlignment="1">
      <alignment horizontal="left" vertical="center"/>
    </xf>
    <xf numFmtId="0" fontId="23" fillId="0" borderId="0" xfId="0" applyFont="1" applyFill="1" applyBorder="1">
      <alignmen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Border="1" applyAlignment="1">
      <alignment horizontal="center" vertical="center"/>
    </xf>
    <xf numFmtId="0" fontId="24" fillId="0" borderId="0" xfId="0" applyFont="1" applyFill="1" applyBorder="1" applyAlignment="1">
      <alignment vertical="center"/>
    </xf>
    <xf numFmtId="0" fontId="24" fillId="0" borderId="0" xfId="0" applyFont="1" applyFill="1" applyBorder="1">
      <alignment vertical="center"/>
    </xf>
  </cellXfs>
  <cellStyles count="8">
    <cellStyle name="パーセント" xfId="7" builtinId="5"/>
    <cellStyle name="桁区切り" xfId="1" builtinId="6"/>
    <cellStyle name="桁区切り 2" xfId="2"/>
    <cellStyle name="桁区切り 2 2" xfId="3"/>
    <cellStyle name="通貨 2" xfId="4"/>
    <cellStyle name="通貨 3" xfId="5"/>
    <cellStyle name="標準" xfId="0" builtinId="0"/>
    <cellStyle name="標準 2"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B9B9B"/>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234483671737691"/>
          <c:y val="3.2258064516129885E-2"/>
        </c:manualLayout>
      </c:layout>
      <c:overlay val="0"/>
      <c:spPr>
        <a:noFill/>
        <a:ln w="12700">
          <a:solidFill>
            <a:srgbClr val="000000"/>
          </a:solidFill>
          <a:prstDash val="solid"/>
        </a:ln>
      </c:spPr>
    </c:title>
    <c:autoTitleDeleted val="0"/>
    <c:plotArea>
      <c:layout>
        <c:manualLayout>
          <c:layoutTarget val="inner"/>
          <c:xMode val="edge"/>
          <c:yMode val="edge"/>
          <c:x val="0.21068279784113217"/>
          <c:y val="0.14516129032258104"/>
          <c:w val="0.70919984062015828"/>
          <c:h val="0.76728110599078403"/>
        </c:manualLayout>
      </c:layout>
      <c:lineChart>
        <c:grouping val="standard"/>
        <c:varyColors val="0"/>
        <c:ser>
          <c:idx val="0"/>
          <c:order val="0"/>
          <c:tx>
            <c:strRef>
              <c:f>グラフ!$H$7</c:f>
              <c:strCache>
                <c:ptCount val="1"/>
                <c:pt idx="0">
                  <c:v>浦添小</c:v>
                </c:pt>
              </c:strCache>
            </c:strRef>
          </c:tx>
          <c:spPr>
            <a:ln w="12700">
              <a:solidFill>
                <a:srgbClr val="000000"/>
              </a:solidFill>
              <a:prstDash val="lgDash"/>
            </a:ln>
          </c:spPr>
          <c:marker>
            <c:symbol val="triangle"/>
            <c:size val="5"/>
            <c:spPr>
              <a:solidFill>
                <a:srgbClr val="000000"/>
              </a:solidFill>
              <a:ln>
                <a:solidFill>
                  <a:srgbClr val="000000"/>
                </a:solidFill>
                <a:prstDash val="solid"/>
              </a:ln>
            </c:spPr>
          </c:marker>
          <c:cat>
            <c:strRef>
              <c:f>グラフ!$I$6:$L$6</c:f>
              <c:strCache>
                <c:ptCount val="4"/>
                <c:pt idx="0">
                  <c:v>平成25年</c:v>
                </c:pt>
                <c:pt idx="1">
                  <c:v>26年</c:v>
                </c:pt>
                <c:pt idx="2">
                  <c:v>27年</c:v>
                </c:pt>
                <c:pt idx="3">
                  <c:v>28年</c:v>
                </c:pt>
              </c:strCache>
            </c:strRef>
          </c:cat>
          <c:val>
            <c:numRef>
              <c:f>グラフ!$I$7:$L$7</c:f>
              <c:numCache>
                <c:formatCode>#,##0_);[Red]\(#,##0\)</c:formatCode>
                <c:ptCount val="4"/>
                <c:pt idx="0">
                  <c:v>629</c:v>
                </c:pt>
                <c:pt idx="1">
                  <c:v>625</c:v>
                </c:pt>
                <c:pt idx="2">
                  <c:v>627</c:v>
                </c:pt>
                <c:pt idx="3">
                  <c:v>609</c:v>
                </c:pt>
              </c:numCache>
            </c:numRef>
          </c:val>
          <c:smooth val="0"/>
        </c:ser>
        <c:ser>
          <c:idx val="1"/>
          <c:order val="1"/>
          <c:tx>
            <c:strRef>
              <c:f>グラフ!$H$8</c:f>
              <c:strCache>
                <c:ptCount val="1"/>
                <c:pt idx="0">
                  <c:v>仲西小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平成25年</c:v>
                </c:pt>
                <c:pt idx="1">
                  <c:v>26年</c:v>
                </c:pt>
                <c:pt idx="2">
                  <c:v>27年</c:v>
                </c:pt>
                <c:pt idx="3">
                  <c:v>28年</c:v>
                </c:pt>
              </c:strCache>
            </c:strRef>
          </c:cat>
          <c:val>
            <c:numRef>
              <c:f>グラフ!$I$8:$L$8</c:f>
              <c:numCache>
                <c:formatCode>#,##0_);[Red]\(#,##0\)</c:formatCode>
                <c:ptCount val="4"/>
                <c:pt idx="0">
                  <c:v>678</c:v>
                </c:pt>
                <c:pt idx="1">
                  <c:v>672</c:v>
                </c:pt>
                <c:pt idx="2">
                  <c:v>653</c:v>
                </c:pt>
                <c:pt idx="3">
                  <c:v>621</c:v>
                </c:pt>
              </c:numCache>
            </c:numRef>
          </c:val>
          <c:smooth val="0"/>
        </c:ser>
        <c:ser>
          <c:idx val="2"/>
          <c:order val="2"/>
          <c:tx>
            <c:strRef>
              <c:f>グラフ!$H$9</c:f>
              <c:strCache>
                <c:ptCount val="1"/>
                <c:pt idx="0">
                  <c:v>神森小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平成25年</c:v>
                </c:pt>
                <c:pt idx="1">
                  <c:v>26年</c:v>
                </c:pt>
                <c:pt idx="2">
                  <c:v>27年</c:v>
                </c:pt>
                <c:pt idx="3">
                  <c:v>28年</c:v>
                </c:pt>
              </c:strCache>
            </c:strRef>
          </c:cat>
          <c:val>
            <c:numRef>
              <c:f>グラフ!$I$9:$L$9</c:f>
              <c:numCache>
                <c:formatCode>#,##0_);[Red]\(#,##0\)</c:formatCode>
                <c:ptCount val="4"/>
                <c:pt idx="0">
                  <c:v>704</c:v>
                </c:pt>
                <c:pt idx="1">
                  <c:v>695</c:v>
                </c:pt>
                <c:pt idx="2">
                  <c:v>681</c:v>
                </c:pt>
                <c:pt idx="3">
                  <c:v>677</c:v>
                </c:pt>
              </c:numCache>
            </c:numRef>
          </c:val>
          <c:smooth val="0"/>
        </c:ser>
        <c:ser>
          <c:idx val="3"/>
          <c:order val="3"/>
          <c:tx>
            <c:strRef>
              <c:f>グラフ!$H$10</c:f>
              <c:strCache>
                <c:ptCount val="1"/>
                <c:pt idx="0">
                  <c:v>浦城小</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グラフ!$I$6:$L$6</c:f>
              <c:strCache>
                <c:ptCount val="4"/>
                <c:pt idx="0">
                  <c:v>平成25年</c:v>
                </c:pt>
                <c:pt idx="1">
                  <c:v>26年</c:v>
                </c:pt>
                <c:pt idx="2">
                  <c:v>27年</c:v>
                </c:pt>
                <c:pt idx="3">
                  <c:v>28年</c:v>
                </c:pt>
              </c:strCache>
            </c:strRef>
          </c:cat>
          <c:val>
            <c:numRef>
              <c:f>グラフ!$I$10:$L$10</c:f>
              <c:numCache>
                <c:formatCode>#,##0_);[Red]\(#,##0\)</c:formatCode>
                <c:ptCount val="4"/>
                <c:pt idx="0">
                  <c:v>1060</c:v>
                </c:pt>
                <c:pt idx="1">
                  <c:v>1036</c:v>
                </c:pt>
                <c:pt idx="2">
                  <c:v>1062</c:v>
                </c:pt>
                <c:pt idx="3">
                  <c:v>1071</c:v>
                </c:pt>
              </c:numCache>
            </c:numRef>
          </c:val>
          <c:smooth val="0"/>
        </c:ser>
        <c:ser>
          <c:idx val="4"/>
          <c:order val="4"/>
          <c:tx>
            <c:strRef>
              <c:f>グラフ!$H$11</c:f>
              <c:strCache>
                <c:ptCount val="1"/>
                <c:pt idx="0">
                  <c:v>牧港小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平成25年</c:v>
                </c:pt>
                <c:pt idx="1">
                  <c:v>26年</c:v>
                </c:pt>
                <c:pt idx="2">
                  <c:v>27年</c:v>
                </c:pt>
                <c:pt idx="3">
                  <c:v>28年</c:v>
                </c:pt>
              </c:strCache>
            </c:strRef>
          </c:cat>
          <c:val>
            <c:numRef>
              <c:f>グラフ!$I$11:$L$11</c:f>
              <c:numCache>
                <c:formatCode>#,##0_);[Red]\(#,##0\)</c:formatCode>
                <c:ptCount val="4"/>
                <c:pt idx="0">
                  <c:v>556</c:v>
                </c:pt>
                <c:pt idx="1">
                  <c:v>526</c:v>
                </c:pt>
                <c:pt idx="2">
                  <c:v>502</c:v>
                </c:pt>
                <c:pt idx="3">
                  <c:v>499</c:v>
                </c:pt>
              </c:numCache>
            </c:numRef>
          </c:val>
          <c:smooth val="0"/>
        </c:ser>
        <c:ser>
          <c:idx val="5"/>
          <c:order val="5"/>
          <c:tx>
            <c:strRef>
              <c:f>グラフ!$H$12</c:f>
              <c:strCache>
                <c:ptCount val="1"/>
                <c:pt idx="0">
                  <c:v>当山小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平成25年</c:v>
                </c:pt>
                <c:pt idx="1">
                  <c:v>26年</c:v>
                </c:pt>
                <c:pt idx="2">
                  <c:v>27年</c:v>
                </c:pt>
                <c:pt idx="3">
                  <c:v>28年</c:v>
                </c:pt>
              </c:strCache>
            </c:strRef>
          </c:cat>
          <c:val>
            <c:numRef>
              <c:f>グラフ!$I$12:$L$12</c:f>
              <c:numCache>
                <c:formatCode>#,##0_);[Red]\(#,##0\)</c:formatCode>
                <c:ptCount val="4"/>
                <c:pt idx="0">
                  <c:v>1068</c:v>
                </c:pt>
                <c:pt idx="1">
                  <c:v>1069</c:v>
                </c:pt>
                <c:pt idx="2">
                  <c:v>1072</c:v>
                </c:pt>
                <c:pt idx="3">
                  <c:v>1055</c:v>
                </c:pt>
              </c:numCache>
            </c:numRef>
          </c:val>
          <c:smooth val="0"/>
        </c:ser>
        <c:ser>
          <c:idx val="6"/>
          <c:order val="6"/>
          <c:tx>
            <c:strRef>
              <c:f>グラフ!$H$13</c:f>
              <c:strCache>
                <c:ptCount val="1"/>
                <c:pt idx="0">
                  <c:v>内間小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平成25年</c:v>
                </c:pt>
                <c:pt idx="1">
                  <c:v>26年</c:v>
                </c:pt>
                <c:pt idx="2">
                  <c:v>27年</c:v>
                </c:pt>
                <c:pt idx="3">
                  <c:v>28年</c:v>
                </c:pt>
              </c:strCache>
            </c:strRef>
          </c:cat>
          <c:val>
            <c:numRef>
              <c:f>グラフ!$I$13:$L$13</c:f>
              <c:numCache>
                <c:formatCode>#,##0_);[Red]\(#,##0\)</c:formatCode>
                <c:ptCount val="4"/>
                <c:pt idx="0">
                  <c:v>626</c:v>
                </c:pt>
                <c:pt idx="1">
                  <c:v>604</c:v>
                </c:pt>
                <c:pt idx="2">
                  <c:v>588</c:v>
                </c:pt>
                <c:pt idx="3">
                  <c:v>581</c:v>
                </c:pt>
              </c:numCache>
            </c:numRef>
          </c:val>
          <c:smooth val="0"/>
        </c:ser>
        <c:ser>
          <c:idx val="7"/>
          <c:order val="7"/>
          <c:tx>
            <c:strRef>
              <c:f>グラフ!$H$14</c:f>
              <c:strCache>
                <c:ptCount val="1"/>
                <c:pt idx="0">
                  <c:v>港川小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平成25年</c:v>
                </c:pt>
                <c:pt idx="1">
                  <c:v>26年</c:v>
                </c:pt>
                <c:pt idx="2">
                  <c:v>27年</c:v>
                </c:pt>
                <c:pt idx="3">
                  <c:v>28年</c:v>
                </c:pt>
              </c:strCache>
            </c:strRef>
          </c:cat>
          <c:val>
            <c:numRef>
              <c:f>グラフ!$I$14:$L$14</c:f>
              <c:numCache>
                <c:formatCode>#,##0_);[Red]\(#,##0\)</c:formatCode>
                <c:ptCount val="4"/>
                <c:pt idx="0">
                  <c:v>900</c:v>
                </c:pt>
                <c:pt idx="1">
                  <c:v>868</c:v>
                </c:pt>
                <c:pt idx="2">
                  <c:v>884</c:v>
                </c:pt>
                <c:pt idx="3">
                  <c:v>889</c:v>
                </c:pt>
              </c:numCache>
            </c:numRef>
          </c:val>
          <c:smooth val="0"/>
        </c:ser>
        <c:ser>
          <c:idx val="8"/>
          <c:order val="8"/>
          <c:tx>
            <c:strRef>
              <c:f>グラフ!$H$15</c:f>
              <c:strCache>
                <c:ptCount val="1"/>
                <c:pt idx="0">
                  <c:v>宮城小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平成25年</c:v>
                </c:pt>
                <c:pt idx="1">
                  <c:v>26年</c:v>
                </c:pt>
                <c:pt idx="2">
                  <c:v>27年</c:v>
                </c:pt>
                <c:pt idx="3">
                  <c:v>28年</c:v>
                </c:pt>
              </c:strCache>
            </c:strRef>
          </c:cat>
          <c:val>
            <c:numRef>
              <c:f>グラフ!$I$15:$L$15</c:f>
              <c:numCache>
                <c:formatCode>#,##0_);[Red]\(#,##0\)</c:formatCode>
                <c:ptCount val="4"/>
                <c:pt idx="0">
                  <c:v>773</c:v>
                </c:pt>
                <c:pt idx="1">
                  <c:v>789</c:v>
                </c:pt>
                <c:pt idx="2">
                  <c:v>806</c:v>
                </c:pt>
                <c:pt idx="3">
                  <c:v>817</c:v>
                </c:pt>
              </c:numCache>
            </c:numRef>
          </c:val>
          <c:smooth val="0"/>
        </c:ser>
        <c:ser>
          <c:idx val="9"/>
          <c:order val="9"/>
          <c:tx>
            <c:strRef>
              <c:f>グラフ!$H$16</c:f>
              <c:strCache>
                <c:ptCount val="1"/>
                <c:pt idx="0">
                  <c:v>沢岻小</c:v>
                </c:pt>
              </c:strCache>
            </c:strRef>
          </c:tx>
          <c:spPr>
            <a:ln w="12700">
              <a:solidFill>
                <a:srgbClr val="000000"/>
              </a:solidFill>
              <a:prstDash val="sysDash"/>
            </a:ln>
          </c:spPr>
          <c:marker>
            <c:symbol val="circle"/>
            <c:size val="5"/>
            <c:spPr>
              <a:solidFill>
                <a:srgbClr val="000000"/>
              </a:solidFill>
              <a:ln>
                <a:solidFill>
                  <a:srgbClr val="000000"/>
                </a:solidFill>
                <a:prstDash val="solid"/>
              </a:ln>
            </c:spPr>
          </c:marker>
          <c:cat>
            <c:strRef>
              <c:f>グラフ!$I$6:$L$6</c:f>
              <c:strCache>
                <c:ptCount val="4"/>
                <c:pt idx="0">
                  <c:v>平成25年</c:v>
                </c:pt>
                <c:pt idx="1">
                  <c:v>26年</c:v>
                </c:pt>
                <c:pt idx="2">
                  <c:v>27年</c:v>
                </c:pt>
                <c:pt idx="3">
                  <c:v>28年</c:v>
                </c:pt>
              </c:strCache>
            </c:strRef>
          </c:cat>
          <c:val>
            <c:numRef>
              <c:f>グラフ!$I$16:$L$16</c:f>
              <c:numCache>
                <c:formatCode>#,##0_);[Red]\(#,##0\)</c:formatCode>
                <c:ptCount val="4"/>
                <c:pt idx="0">
                  <c:v>691</c:v>
                </c:pt>
                <c:pt idx="1">
                  <c:v>691</c:v>
                </c:pt>
                <c:pt idx="2">
                  <c:v>676</c:v>
                </c:pt>
                <c:pt idx="3">
                  <c:v>700</c:v>
                </c:pt>
              </c:numCache>
            </c:numRef>
          </c:val>
          <c:smooth val="0"/>
        </c:ser>
        <c:ser>
          <c:idx val="10"/>
          <c:order val="10"/>
          <c:tx>
            <c:strRef>
              <c:f>グラフ!$H$17</c:f>
              <c:strCache>
                <c:ptCount val="1"/>
                <c:pt idx="0">
                  <c:v>前田小</c:v>
                </c:pt>
              </c:strCache>
            </c:strRef>
          </c:tx>
          <c:spPr>
            <a:ln w="12700">
              <a:solidFill>
                <a:srgbClr val="000000"/>
              </a:solidFill>
              <a:prstDash val="solid"/>
            </a:ln>
          </c:spPr>
          <c:marker>
            <c:symbol val="star"/>
            <c:size val="5"/>
            <c:spPr>
              <a:noFill/>
              <a:ln>
                <a:solidFill>
                  <a:srgbClr val="000000"/>
                </a:solidFill>
                <a:prstDash val="solid"/>
              </a:ln>
            </c:spPr>
          </c:marker>
          <c:cat>
            <c:strRef>
              <c:f>グラフ!$I$6:$L$6</c:f>
              <c:strCache>
                <c:ptCount val="4"/>
                <c:pt idx="0">
                  <c:v>平成25年</c:v>
                </c:pt>
                <c:pt idx="1">
                  <c:v>26年</c:v>
                </c:pt>
                <c:pt idx="2">
                  <c:v>27年</c:v>
                </c:pt>
                <c:pt idx="3">
                  <c:v>28年</c:v>
                </c:pt>
              </c:strCache>
            </c:strRef>
          </c:cat>
          <c:val>
            <c:numRef>
              <c:f>グラフ!$I$17:$L$17</c:f>
              <c:numCache>
                <c:formatCode>#,##0_);[Red]\(#,##0\)</c:formatCode>
                <c:ptCount val="4"/>
                <c:pt idx="0">
                  <c:v>531</c:v>
                </c:pt>
                <c:pt idx="1">
                  <c:v>528</c:v>
                </c:pt>
                <c:pt idx="2">
                  <c:v>511</c:v>
                </c:pt>
                <c:pt idx="3">
                  <c:v>514</c:v>
                </c:pt>
              </c:numCache>
            </c:numRef>
          </c:val>
          <c:smooth val="0"/>
        </c:ser>
        <c:dLbls>
          <c:showLegendKey val="0"/>
          <c:showVal val="0"/>
          <c:showCatName val="0"/>
          <c:showSerName val="0"/>
          <c:showPercent val="0"/>
          <c:showBubbleSize val="0"/>
        </c:dLbls>
        <c:marker val="1"/>
        <c:smooth val="0"/>
        <c:axId val="490420224"/>
        <c:axId val="249533616"/>
      </c:lineChart>
      <c:catAx>
        <c:axId val="490420224"/>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9533616"/>
        <c:crossesAt val="0"/>
        <c:auto val="1"/>
        <c:lblAlgn val="ctr"/>
        <c:lblOffset val="100"/>
        <c:tickLblSkip val="1"/>
        <c:tickMarkSkip val="1"/>
        <c:noMultiLvlLbl val="0"/>
      </c:catAx>
      <c:valAx>
        <c:axId val="249533616"/>
        <c:scaling>
          <c:orientation val="minMax"/>
          <c:max val="1150"/>
          <c:min val="50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477744807122024E-2"/>
              <c:y val="0.5069124423963125"/>
            </c:manualLayout>
          </c:layout>
          <c:overlay val="0"/>
          <c:spPr>
            <a:noFill/>
            <a:ln w="25400">
              <a:noFill/>
            </a:ln>
          </c:spPr>
        </c:title>
        <c:numFmt formatCode="#,##0\ ;&quot; -&quot;#,##0\ ;&quot; - &quot;;@\ "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90420224"/>
        <c:crosses val="autoZero"/>
        <c:crossBetween val="midCat"/>
        <c:majorUnit val="100"/>
      </c:valAx>
      <c:spPr>
        <a:noFill/>
        <a:ln w="12700">
          <a:solidFill>
            <a:srgbClr val="000000"/>
          </a:solidFill>
          <a:prstDash val="solid"/>
        </a:ln>
      </c:spPr>
    </c:plotArea>
    <c:legend>
      <c:legendPos val="r"/>
      <c:layout>
        <c:manualLayout>
          <c:xMode val="edge"/>
          <c:yMode val="edge"/>
          <c:x val="0.7062323886071995"/>
          <c:y val="0.35714285714286642"/>
          <c:w val="0.216617522216252"/>
          <c:h val="0.35944700460829493"/>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overlay val="0"/>
      <c:spPr>
        <a:solidFill>
          <a:srgbClr val="FFFFFF"/>
        </a:solidFill>
        <a:ln w="12700">
          <a:solidFill>
            <a:srgbClr val="000000"/>
          </a:solidFill>
          <a:prstDash val="solid"/>
        </a:ln>
      </c:spPr>
    </c:title>
    <c:autoTitleDeleted val="0"/>
    <c:plotArea>
      <c:layout/>
      <c:lineChart>
        <c:grouping val="standard"/>
        <c:varyColors val="0"/>
        <c:ser>
          <c:idx val="0"/>
          <c:order val="0"/>
          <c:tx>
            <c:strRef>
              <c:f>グラフ!$H$38</c:f>
              <c:strCache>
                <c:ptCount val="1"/>
                <c:pt idx="0">
                  <c:v>浦添高</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dLbls>
            <c:spPr>
              <a:noFill/>
              <a:ln>
                <a:noFill/>
              </a:ln>
              <a:effectLst/>
            </c:spPr>
            <c:txPr>
              <a:bodyPr/>
              <a:lstStyle/>
              <a:p>
                <a:pPr>
                  <a:defRPr sz="900">
                    <a:latin typeface="ＭＳ Ｐゴシック" pitchFamily="50" charset="-128"/>
                    <a:ea typeface="ＭＳ Ｐゴシック"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グラフ!$I$37:$M$37</c:f>
              <c:strCache>
                <c:ptCount val="5"/>
                <c:pt idx="0">
                  <c:v>平成24年</c:v>
                </c:pt>
                <c:pt idx="1">
                  <c:v>25年</c:v>
                </c:pt>
                <c:pt idx="2">
                  <c:v>26年</c:v>
                </c:pt>
                <c:pt idx="3">
                  <c:v>27年</c:v>
                </c:pt>
                <c:pt idx="4">
                  <c:v>28年</c:v>
                </c:pt>
              </c:strCache>
            </c:strRef>
          </c:cat>
          <c:val>
            <c:numRef>
              <c:f>グラフ!$I$38:$M$38</c:f>
              <c:numCache>
                <c:formatCode>#,##0;[Red]#,##0</c:formatCode>
                <c:ptCount val="5"/>
                <c:pt idx="0">
                  <c:v>1196</c:v>
                </c:pt>
                <c:pt idx="1">
                  <c:v>1205</c:v>
                </c:pt>
                <c:pt idx="2">
                  <c:v>1201</c:v>
                </c:pt>
                <c:pt idx="3">
                  <c:v>1197</c:v>
                </c:pt>
                <c:pt idx="4">
                  <c:v>1200</c:v>
                </c:pt>
              </c:numCache>
            </c:numRef>
          </c:val>
          <c:smooth val="0"/>
        </c:ser>
        <c:ser>
          <c:idx val="1"/>
          <c:order val="1"/>
          <c:tx>
            <c:strRef>
              <c:f>グラフ!$H$39</c:f>
              <c:strCache>
                <c:ptCount val="1"/>
                <c:pt idx="0">
                  <c:v>浦添商業高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a:noFill/>
              </a:ln>
              <a:effectLst/>
            </c:spPr>
            <c:txPr>
              <a:bodyPr/>
              <a:lstStyle/>
              <a:p>
                <a:pPr>
                  <a:defRPr sz="900">
                    <a:latin typeface="ＭＳ Ｐゴシック" pitchFamily="50" charset="-128"/>
                    <a:ea typeface="ＭＳ Ｐゴシック"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グラフ!$I$37:$M$37</c:f>
              <c:strCache>
                <c:ptCount val="5"/>
                <c:pt idx="0">
                  <c:v>平成24年</c:v>
                </c:pt>
                <c:pt idx="1">
                  <c:v>25年</c:v>
                </c:pt>
                <c:pt idx="2">
                  <c:v>26年</c:v>
                </c:pt>
                <c:pt idx="3">
                  <c:v>27年</c:v>
                </c:pt>
                <c:pt idx="4">
                  <c:v>28年</c:v>
                </c:pt>
              </c:strCache>
            </c:strRef>
          </c:cat>
          <c:val>
            <c:numRef>
              <c:f>グラフ!$I$39:$M$39</c:f>
              <c:numCache>
                <c:formatCode>#,##0;[Red]#,##0</c:formatCode>
                <c:ptCount val="5"/>
                <c:pt idx="0">
                  <c:v>905</c:v>
                </c:pt>
                <c:pt idx="1">
                  <c:v>886</c:v>
                </c:pt>
                <c:pt idx="2">
                  <c:v>865</c:v>
                </c:pt>
                <c:pt idx="3">
                  <c:v>837</c:v>
                </c:pt>
                <c:pt idx="4">
                  <c:v>843</c:v>
                </c:pt>
              </c:numCache>
            </c:numRef>
          </c:val>
          <c:smooth val="0"/>
        </c:ser>
        <c:ser>
          <c:idx val="2"/>
          <c:order val="2"/>
          <c:tx>
            <c:strRef>
              <c:f>グラフ!$H$40</c:f>
              <c:strCache>
                <c:ptCount val="1"/>
                <c:pt idx="0">
                  <c:v>那覇工業高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Lbl>
              <c:idx val="0"/>
              <c:layout>
                <c:manualLayout>
                  <c:x val="-2.3369095460894669E-2"/>
                  <c:y val="-1.599189896154473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3.0981006132720316E-2"/>
                  <c:y val="-1.312192567875614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7290070797406387E-2"/>
                  <c:y val="-9.2333928211184475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7261439780924598E-2"/>
                  <c:y val="-1.602562811742982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7277696222923056E-2"/>
                  <c:y val="-1.598359252763273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900">
                    <a:latin typeface="ＭＳ Ｐゴシック" pitchFamily="50" charset="-128"/>
                    <a:ea typeface="ＭＳ Ｐゴシック" pitchFamily="50" charset="-128"/>
                  </a:defRPr>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グラフ!$I$37:$M$37</c:f>
              <c:strCache>
                <c:ptCount val="5"/>
                <c:pt idx="0">
                  <c:v>平成24年</c:v>
                </c:pt>
                <c:pt idx="1">
                  <c:v>25年</c:v>
                </c:pt>
                <c:pt idx="2">
                  <c:v>26年</c:v>
                </c:pt>
                <c:pt idx="3">
                  <c:v>27年</c:v>
                </c:pt>
                <c:pt idx="4">
                  <c:v>28年</c:v>
                </c:pt>
              </c:strCache>
            </c:strRef>
          </c:cat>
          <c:val>
            <c:numRef>
              <c:f>グラフ!$I$40:$M$40</c:f>
              <c:numCache>
                <c:formatCode>#,##0;[Red]#,##0</c:formatCode>
                <c:ptCount val="5"/>
                <c:pt idx="0">
                  <c:v>742</c:v>
                </c:pt>
                <c:pt idx="1">
                  <c:v>695</c:v>
                </c:pt>
                <c:pt idx="2">
                  <c:v>725</c:v>
                </c:pt>
                <c:pt idx="3">
                  <c:v>690</c:v>
                </c:pt>
                <c:pt idx="4">
                  <c:v>699</c:v>
                </c:pt>
              </c:numCache>
            </c:numRef>
          </c:val>
          <c:smooth val="0"/>
        </c:ser>
        <c:ser>
          <c:idx val="3"/>
          <c:order val="3"/>
          <c:tx>
            <c:strRef>
              <c:f>グラフ!$H$41</c:f>
              <c:strCache>
                <c:ptCount val="1"/>
                <c:pt idx="0">
                  <c:v>陽明高等学校</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dLbls>
            <c:dLbl>
              <c:idx val="0"/>
              <c:layout>
                <c:manualLayout>
                  <c:x val="-0.10127732692563692"/>
                  <c:y val="9.6238846724647255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11653940444641313"/>
                  <c:y val="1.033894089011601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5306979692523821E-2"/>
                  <c:y val="-6.3850567097081326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10096061464673843"/>
                  <c:y val="-6.2259404455720342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5588087524683863E-2"/>
                  <c:y val="8.3064339118809029E-6"/>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900">
                    <a:latin typeface="ＭＳ Ｐゴシック" pitchFamily="50" charset="-128"/>
                    <a:ea typeface="ＭＳ Ｐゴシック" pitchFamily="50" charset="-128"/>
                  </a:defRPr>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グラフ!$I$37:$M$37</c:f>
              <c:strCache>
                <c:ptCount val="5"/>
                <c:pt idx="0">
                  <c:v>平成24年</c:v>
                </c:pt>
                <c:pt idx="1">
                  <c:v>25年</c:v>
                </c:pt>
                <c:pt idx="2">
                  <c:v>26年</c:v>
                </c:pt>
                <c:pt idx="3">
                  <c:v>27年</c:v>
                </c:pt>
                <c:pt idx="4">
                  <c:v>28年</c:v>
                </c:pt>
              </c:strCache>
            </c:strRef>
          </c:cat>
          <c:val>
            <c:numRef>
              <c:f>グラフ!$I$41:$M$41</c:f>
              <c:numCache>
                <c:formatCode>#,##0;[Red]#,##0</c:formatCode>
                <c:ptCount val="5"/>
                <c:pt idx="0">
                  <c:v>686</c:v>
                </c:pt>
                <c:pt idx="1">
                  <c:v>673</c:v>
                </c:pt>
                <c:pt idx="2">
                  <c:v>660</c:v>
                </c:pt>
                <c:pt idx="3">
                  <c:v>658</c:v>
                </c:pt>
                <c:pt idx="4">
                  <c:v>687</c:v>
                </c:pt>
              </c:numCache>
            </c:numRef>
          </c:val>
          <c:smooth val="0"/>
        </c:ser>
        <c:ser>
          <c:idx val="4"/>
          <c:order val="4"/>
          <c:tx>
            <c:strRef>
              <c:f>グラフ!$H$42</c:f>
              <c:strCache>
                <c:ptCount val="1"/>
                <c:pt idx="0">
                  <c:v>浦添工業高</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dLbls>
            <c:dLbl>
              <c:idx val="0"/>
              <c:layout>
                <c:manualLayout>
                  <c:x val="-5.0691880305964679E-2"/>
                  <c:y val="-2.726045754858508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6.2378167641325533E-2"/>
                  <c:y val="-2.40384615384615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2378167641325484E-2"/>
                  <c:y val="-2.083333333333340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6.2378167641325533E-2"/>
                  <c:y val="-1.7628205128205128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1214822439779084E-2"/>
                  <c:y val="-1.444841251462441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900">
                    <a:latin typeface="ＭＳ Ｐゴシック" pitchFamily="50" charset="-128"/>
                    <a:ea typeface="ＭＳ Ｐゴシック"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グラフ!$I$37:$M$37</c:f>
              <c:strCache>
                <c:ptCount val="5"/>
                <c:pt idx="0">
                  <c:v>平成24年</c:v>
                </c:pt>
                <c:pt idx="1">
                  <c:v>25年</c:v>
                </c:pt>
                <c:pt idx="2">
                  <c:v>26年</c:v>
                </c:pt>
                <c:pt idx="3">
                  <c:v>27年</c:v>
                </c:pt>
                <c:pt idx="4">
                  <c:v>28年</c:v>
                </c:pt>
              </c:strCache>
            </c:strRef>
          </c:cat>
          <c:val>
            <c:numRef>
              <c:f>グラフ!$I$42:$M$42</c:f>
              <c:numCache>
                <c:formatCode>#,##0;[Red]#,##0</c:formatCode>
                <c:ptCount val="5"/>
                <c:pt idx="0">
                  <c:v>791</c:v>
                </c:pt>
                <c:pt idx="1">
                  <c:v>802</c:v>
                </c:pt>
                <c:pt idx="2">
                  <c:v>794</c:v>
                </c:pt>
                <c:pt idx="3">
                  <c:v>786</c:v>
                </c:pt>
                <c:pt idx="4">
                  <c:v>763</c:v>
                </c:pt>
              </c:numCache>
            </c:numRef>
          </c:val>
          <c:smooth val="0"/>
        </c:ser>
        <c:ser>
          <c:idx val="5"/>
          <c:order val="5"/>
          <c:tx>
            <c:strRef>
              <c:f>グラフ!$H$43</c:f>
              <c:strCache>
                <c:ptCount val="1"/>
                <c:pt idx="0">
                  <c:v>昭和薬科大附属高</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dLbl>
              <c:idx val="0"/>
              <c:layout>
                <c:manualLayout>
                  <c:x val="-6.2378167641325533E-2"/>
                  <c:y val="2.724358974358975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6.2378167641325533E-2"/>
                  <c:y val="2.083333333333340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4580896686159765E-2"/>
                  <c:y val="3.044871794871800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0688813052757367E-2"/>
                  <c:y val="2.407204547697042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6.2378115025676119E-2"/>
                  <c:y val="2.08584623935013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900">
                    <a:latin typeface="ＭＳ Ｐゴシック" pitchFamily="50" charset="-128"/>
                    <a:ea typeface="ＭＳ Ｐゴシック"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グラフ!$I$37:$M$37</c:f>
              <c:strCache>
                <c:ptCount val="5"/>
                <c:pt idx="0">
                  <c:v>平成24年</c:v>
                </c:pt>
                <c:pt idx="1">
                  <c:v>25年</c:v>
                </c:pt>
                <c:pt idx="2">
                  <c:v>26年</c:v>
                </c:pt>
                <c:pt idx="3">
                  <c:v>27年</c:v>
                </c:pt>
                <c:pt idx="4">
                  <c:v>28年</c:v>
                </c:pt>
              </c:strCache>
            </c:strRef>
          </c:cat>
          <c:val>
            <c:numRef>
              <c:f>グラフ!$I$43:$M$43</c:f>
              <c:numCache>
                <c:formatCode>#,##0;[Red]#,##0</c:formatCode>
                <c:ptCount val="5"/>
                <c:pt idx="0">
                  <c:v>653</c:v>
                </c:pt>
                <c:pt idx="1">
                  <c:v>650</c:v>
                </c:pt>
                <c:pt idx="2">
                  <c:v>648</c:v>
                </c:pt>
                <c:pt idx="3">
                  <c:v>642</c:v>
                </c:pt>
                <c:pt idx="4">
                  <c:v>651</c:v>
                </c:pt>
              </c:numCache>
            </c:numRef>
          </c:val>
          <c:smooth val="0"/>
        </c:ser>
        <c:dLbls>
          <c:showLegendKey val="0"/>
          <c:showVal val="1"/>
          <c:showCatName val="0"/>
          <c:showSerName val="0"/>
          <c:showPercent val="0"/>
          <c:showBubbleSize val="0"/>
        </c:dLbls>
        <c:marker val="1"/>
        <c:smooth val="0"/>
        <c:axId val="495715520"/>
        <c:axId val="498759672"/>
      </c:lineChart>
      <c:catAx>
        <c:axId val="495715520"/>
        <c:scaling>
          <c:orientation val="minMax"/>
        </c:scaling>
        <c:delete val="0"/>
        <c:axPos val="b"/>
        <c:numFmt formatCode="General" sourceLinked="1"/>
        <c:majorTickMark val="none"/>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98759672"/>
        <c:crossesAt val="0"/>
        <c:auto val="1"/>
        <c:lblAlgn val="ctr"/>
        <c:lblOffset val="100"/>
        <c:tickLblSkip val="1"/>
        <c:tickMarkSkip val="1"/>
        <c:noMultiLvlLbl val="0"/>
      </c:catAx>
      <c:valAx>
        <c:axId val="498759672"/>
        <c:scaling>
          <c:orientation val="minMax"/>
          <c:max val="1400"/>
          <c:min val="400"/>
        </c:scaling>
        <c:delete val="0"/>
        <c:axPos val="l"/>
        <c:numFmt formatCode="#,##0\ ;&quot; -&quot;#,##0\ ;&quot; - &quot;;@\ " sourceLinked="0"/>
        <c:majorTickMark val="none"/>
        <c:minorTickMark val="none"/>
        <c:tickLblPos val="nextTo"/>
        <c:spPr>
          <a:ln w="25400">
            <a:noFill/>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95715520"/>
        <c:crosses val="autoZero"/>
        <c:crossBetween val="between"/>
        <c:majorUnit val="200"/>
      </c:valAx>
      <c:spPr>
        <a:noFill/>
        <a:ln w="12700">
          <a:solidFill>
            <a:srgbClr val="000000"/>
          </a:solidFill>
          <a:prstDash val="solid"/>
        </a:ln>
      </c:spPr>
    </c:plotArea>
    <c:legend>
      <c:legendPos val="b"/>
      <c:layout>
        <c:manualLayout>
          <c:xMode val="edge"/>
          <c:yMode val="edge"/>
          <c:x val="0.17745992173596745"/>
          <c:y val="0.85829072720060084"/>
          <c:w val="0.69182509540691162"/>
          <c:h val="0.1225289617662401"/>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0357236595427334"/>
          <c:y val="3.1175059952038398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1607176592659227"/>
          <c:y val="0.155875664801748"/>
          <c:w val="0.8630977466336317"/>
          <c:h val="0.62590074635780824"/>
        </c:manualLayout>
      </c:layout>
      <c:lineChart>
        <c:grouping val="standard"/>
        <c:varyColors val="0"/>
        <c:ser>
          <c:idx val="0"/>
          <c:order val="0"/>
          <c:tx>
            <c:strRef>
              <c:f>グラフ!$H$46</c:f>
              <c:strCache>
                <c:ptCount val="1"/>
                <c:pt idx="0">
                  <c:v>大平</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グラフ!$I$45:$M$45</c:f>
              <c:strCache>
                <c:ptCount val="5"/>
                <c:pt idx="0">
                  <c:v>平成24年</c:v>
                </c:pt>
                <c:pt idx="1">
                  <c:v>25年</c:v>
                </c:pt>
                <c:pt idx="2">
                  <c:v>26年</c:v>
                </c:pt>
                <c:pt idx="3">
                  <c:v>27年</c:v>
                </c:pt>
                <c:pt idx="4">
                  <c:v>28年</c:v>
                </c:pt>
              </c:strCache>
            </c:strRef>
          </c:cat>
          <c:val>
            <c:numRef>
              <c:f>グラフ!$I$46:$M$46</c:f>
              <c:numCache>
                <c:formatCode>#,##0_);[Red]\(#,##0\)</c:formatCode>
                <c:ptCount val="5"/>
                <c:pt idx="0">
                  <c:v>295</c:v>
                </c:pt>
                <c:pt idx="1">
                  <c:v>296</c:v>
                </c:pt>
                <c:pt idx="2">
                  <c:v>288</c:v>
                </c:pt>
                <c:pt idx="3">
                  <c:v>276</c:v>
                </c:pt>
                <c:pt idx="4">
                  <c:v>278</c:v>
                </c:pt>
              </c:numCache>
            </c:numRef>
          </c:val>
          <c:smooth val="0"/>
        </c:ser>
        <c:ser>
          <c:idx val="1"/>
          <c:order val="1"/>
          <c:tx>
            <c:strRef>
              <c:f>グラフ!$H$47</c:f>
              <c:strCache>
                <c:ptCount val="1"/>
                <c:pt idx="0">
                  <c:v>鏡が丘</c:v>
                </c:pt>
              </c:strCache>
            </c:strRef>
          </c:tx>
          <c:spPr>
            <a:ln w="12700">
              <a:solidFill>
                <a:srgbClr val="000000"/>
              </a:solidFill>
              <a:prstDash val="sysDash"/>
            </a:ln>
          </c:spPr>
          <c:marker>
            <c:symbol val="diamond"/>
            <c:size val="6"/>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グラフ!$I$45:$M$45</c:f>
              <c:strCache>
                <c:ptCount val="5"/>
                <c:pt idx="0">
                  <c:v>平成24年</c:v>
                </c:pt>
                <c:pt idx="1">
                  <c:v>25年</c:v>
                </c:pt>
                <c:pt idx="2">
                  <c:v>26年</c:v>
                </c:pt>
                <c:pt idx="3">
                  <c:v>27年</c:v>
                </c:pt>
                <c:pt idx="4">
                  <c:v>28年</c:v>
                </c:pt>
              </c:strCache>
            </c:strRef>
          </c:cat>
          <c:val>
            <c:numRef>
              <c:f>グラフ!$I$47:$M$47</c:f>
              <c:numCache>
                <c:formatCode>#,##0_);[Red]\(#,##0\)</c:formatCode>
                <c:ptCount val="5"/>
                <c:pt idx="0">
                  <c:v>145</c:v>
                </c:pt>
                <c:pt idx="1">
                  <c:v>144</c:v>
                </c:pt>
                <c:pt idx="2">
                  <c:v>147</c:v>
                </c:pt>
                <c:pt idx="3">
                  <c:v>146</c:v>
                </c:pt>
                <c:pt idx="4">
                  <c:v>130</c:v>
                </c:pt>
              </c:numCache>
            </c:numRef>
          </c:val>
          <c:smooth val="0"/>
        </c:ser>
        <c:ser>
          <c:idx val="2"/>
          <c:order val="2"/>
          <c:tx>
            <c:strRef>
              <c:f>グラフ!$H$48</c:f>
              <c:strCache>
                <c:ptCount val="1"/>
                <c:pt idx="0">
                  <c:v>鏡が丘分校</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グラフ!$I$45:$M$45</c:f>
              <c:strCache>
                <c:ptCount val="5"/>
                <c:pt idx="0">
                  <c:v>平成24年</c:v>
                </c:pt>
                <c:pt idx="1">
                  <c:v>25年</c:v>
                </c:pt>
                <c:pt idx="2">
                  <c:v>26年</c:v>
                </c:pt>
                <c:pt idx="3">
                  <c:v>27年</c:v>
                </c:pt>
                <c:pt idx="4">
                  <c:v>28年</c:v>
                </c:pt>
              </c:strCache>
            </c:strRef>
          </c:cat>
          <c:val>
            <c:numRef>
              <c:f>グラフ!$I$48:$M$48</c:f>
              <c:numCache>
                <c:formatCode>#,##0_);[Red]\(#,##0\)</c:formatCode>
                <c:ptCount val="5"/>
                <c:pt idx="0">
                  <c:v>3</c:v>
                </c:pt>
                <c:pt idx="1">
                  <c:v>5</c:v>
                </c:pt>
                <c:pt idx="2">
                  <c:v>5</c:v>
                </c:pt>
                <c:pt idx="3">
                  <c:v>8</c:v>
                </c:pt>
                <c:pt idx="4">
                  <c:v>9</c:v>
                </c:pt>
              </c:numCache>
            </c:numRef>
          </c:val>
          <c:smooth val="0"/>
        </c:ser>
        <c:dLbls>
          <c:showLegendKey val="0"/>
          <c:showVal val="0"/>
          <c:showCatName val="0"/>
          <c:showSerName val="0"/>
          <c:showPercent val="0"/>
          <c:showBubbleSize val="0"/>
        </c:dLbls>
        <c:marker val="1"/>
        <c:smooth val="0"/>
        <c:axId val="498760064"/>
        <c:axId val="498757712"/>
      </c:lineChart>
      <c:catAx>
        <c:axId val="498760064"/>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98757712"/>
        <c:crossesAt val="0"/>
        <c:auto val="1"/>
        <c:lblAlgn val="ctr"/>
        <c:lblOffset val="100"/>
        <c:tickLblSkip val="1"/>
        <c:tickMarkSkip val="1"/>
        <c:noMultiLvlLbl val="0"/>
      </c:catAx>
      <c:valAx>
        <c:axId val="498757712"/>
        <c:scaling>
          <c:orientation val="minMax"/>
          <c:max val="350"/>
          <c:min val="0"/>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904761904761912"/>
              <c:y val="0.105515587529976"/>
            </c:manualLayout>
          </c:layout>
          <c:overlay val="0"/>
          <c:spPr>
            <a:noFill/>
            <a:ln w="25400">
              <a:noFill/>
            </a:ln>
          </c:spPr>
        </c:title>
        <c:numFmt formatCode="0\ ;[Red]\(0\)" sourceLinked="0"/>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98760064"/>
        <c:crosses val="autoZero"/>
        <c:crossBetween val="between"/>
        <c:majorUnit val="50"/>
      </c:valAx>
      <c:spPr>
        <a:noFill/>
        <a:ln w="12700">
          <a:solidFill>
            <a:srgbClr val="000000"/>
          </a:solidFill>
          <a:prstDash val="solid"/>
        </a:ln>
      </c:spPr>
    </c:plotArea>
    <c:legend>
      <c:legendPos val="b"/>
      <c:layout>
        <c:manualLayout>
          <c:xMode val="edge"/>
          <c:yMode val="edge"/>
          <c:x val="0.136904761904762"/>
          <c:y val="0.88489208633093497"/>
          <c:w val="0.78571428571428559"/>
          <c:h val="7.673860911270991E-2"/>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27</a:t>
            </a:r>
            <a:r>
              <a:rPr lang="ja-JP" altLang="en-US" sz="1000" b="0" i="0" u="none" strike="noStrike" baseline="0">
                <a:solidFill>
                  <a:srgbClr val="000000"/>
                </a:solidFill>
                <a:latin typeface="ＭＳ Ｐゴシック"/>
                <a:ea typeface="ＭＳ Ｐゴシック"/>
              </a:rPr>
              <a:t>年度歳入</a:t>
            </a:r>
          </a:p>
        </c:rich>
      </c:tx>
      <c:layout>
        <c:manualLayout>
          <c:xMode val="edge"/>
          <c:yMode val="edge"/>
          <c:x val="0.28700906344410931"/>
          <c:y val="5.089820359281441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9.6676737160120832E-2"/>
          <c:y val="0.21257485029940101"/>
          <c:w val="0.74924471299093764"/>
          <c:h val="0.74251497005988165"/>
        </c:manualLayout>
      </c:layout>
      <c:doughnutChart>
        <c:varyColors val="1"/>
        <c:ser>
          <c:idx val="0"/>
          <c:order val="0"/>
          <c:spPr>
            <a:solidFill>
              <a:srgbClr val="FFFFFF"/>
            </a:solidFill>
            <a:ln w="12700">
              <a:solidFill>
                <a:srgbClr val="000000"/>
              </a:solidFill>
              <a:prstDash val="solid"/>
            </a:ln>
          </c:spPr>
          <c:dPt>
            <c:idx val="0"/>
            <c:bubble3D val="0"/>
            <c:spPr>
              <a:pattFill prst="divot">
                <a:fgClr>
                  <a:srgbClr val="000000"/>
                </a:fgClr>
                <a:bgClr>
                  <a:srgbClr val="FFFFFF"/>
                </a:bgClr>
              </a:pattFill>
              <a:ln w="12700">
                <a:solidFill>
                  <a:srgbClr val="000000"/>
                </a:solidFill>
                <a:prstDash val="solid"/>
              </a:ln>
            </c:spPr>
          </c:dPt>
          <c:dPt>
            <c:idx val="1"/>
            <c:bubble3D val="0"/>
            <c:spPr>
              <a:pattFill prst="ltUpDiag">
                <a:fgClr>
                  <a:srgbClr val="000000"/>
                </a:fgClr>
                <a:bgClr>
                  <a:srgbClr val="FFFFFF"/>
                </a:bgClr>
              </a:pattFill>
              <a:ln w="12700">
                <a:solidFill>
                  <a:srgbClr val="000000"/>
                </a:solidFill>
                <a:prstDash val="solid"/>
              </a:ln>
            </c:spPr>
          </c:dPt>
          <c:dLbls>
            <c:dLbl>
              <c:idx val="0"/>
              <c:layout>
                <c:manualLayout>
                  <c:x val="-1.0423110984978999E-2"/>
                  <c:y val="-5.0314102954052134E-3"/>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国・県</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支出金</a:t>
                    </a:r>
                    <a:r>
                      <a:rPr lang="en-US" altLang="ja-JP" sz="900" b="0" i="0" u="none" strike="noStrike" baseline="0">
                        <a:solidFill>
                          <a:srgbClr val="000000"/>
                        </a:solidFill>
                        <a:latin typeface="ＭＳ Ｐゴシック"/>
                        <a:ea typeface="ＭＳ Ｐゴシック"/>
                      </a:rPr>
                      <a:t>16.7%</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1.6767344689561463E-2"/>
                  <c:y val="-1.8920441525685741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グラフ!$H$80:$I$80</c:f>
              <c:strCache>
                <c:ptCount val="2"/>
                <c:pt idx="0">
                  <c:v>国・県支出金</c:v>
                </c:pt>
                <c:pt idx="1">
                  <c:v>市支出金</c:v>
                </c:pt>
              </c:strCache>
            </c:strRef>
          </c:cat>
          <c:val>
            <c:numRef>
              <c:f>グラフ!$H$81:$I$81</c:f>
              <c:numCache>
                <c:formatCode>#,##0_);[Red]\(#,##0\)</c:formatCode>
                <c:ptCount val="2"/>
                <c:pt idx="0">
                  <c:v>795988</c:v>
                </c:pt>
                <c:pt idx="1">
                  <c:v>3969909</c:v>
                </c:pt>
              </c:numCache>
            </c:numRef>
          </c:val>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27</a:t>
            </a:r>
            <a:r>
              <a:rPr lang="ja-JP" altLang="en-US" sz="1000" b="0" i="0" u="none" strike="noStrike" baseline="0">
                <a:solidFill>
                  <a:srgbClr val="000000"/>
                </a:solidFill>
                <a:latin typeface="ＭＳ Ｐゴシック"/>
                <a:ea typeface="ＭＳ Ｐゴシック"/>
              </a:rPr>
              <a:t>年度歳出</a:t>
            </a:r>
          </a:p>
        </c:rich>
      </c:tx>
      <c:layout>
        <c:manualLayout>
          <c:xMode val="edge"/>
          <c:yMode val="edge"/>
          <c:x val="0.33623279698733338"/>
          <c:y val="6.8656716417910518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4492753623188401"/>
          <c:y val="0.22089552238805413"/>
          <c:w val="0.73623188405797102"/>
          <c:h val="0.75820895522390064"/>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dPt>
          <c:dPt>
            <c:idx val="1"/>
            <c:bubble3D val="0"/>
            <c:spPr>
              <a:pattFill prst="pct70">
                <a:fgClr>
                  <a:srgbClr val="000000"/>
                </a:fgClr>
                <a:bgClr>
                  <a:srgbClr val="FFFFFF"/>
                </a:bgClr>
              </a:pattFill>
              <a:ln w="12700">
                <a:solidFill>
                  <a:srgbClr val="000000"/>
                </a:solidFill>
                <a:prstDash val="solid"/>
              </a:ln>
            </c:spPr>
          </c:dPt>
          <c:dPt>
            <c:idx val="2"/>
            <c:bubble3D val="0"/>
            <c:spPr>
              <a:pattFill prst="divot">
                <a:fgClr>
                  <a:srgbClr val="000000"/>
                </a:fgClr>
                <a:bgClr>
                  <a:srgbClr val="FFFFFF"/>
                </a:bgClr>
              </a:pattFill>
              <a:ln w="12700">
                <a:solidFill>
                  <a:srgbClr val="000000"/>
                </a:solidFill>
                <a:prstDash val="solid"/>
              </a:ln>
            </c:spPr>
          </c:dPt>
          <c:dLbls>
            <c:dLbl>
              <c:idx val="0"/>
              <c:layout>
                <c:manualLayout>
                  <c:x val="3.6621080259704411E-2"/>
                  <c:y val="-8.9716457084655504E-2"/>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学校</a:t>
                    </a:r>
                  </a:p>
                  <a:p>
                    <a:pPr>
                      <a:defRPr sz="900" b="0" i="0" u="none" strike="noStrike" baseline="0">
                        <a:solidFill>
                          <a:srgbClr val="000000"/>
                        </a:solidFill>
                        <a:latin typeface="ＭＳ Ｐゴシック"/>
                        <a:ea typeface="ＭＳ Ｐゴシック"/>
                        <a:cs typeface="ＭＳ Ｐゴシック"/>
                      </a:defRPr>
                    </a:pPr>
                    <a:r>
                      <a:rPr lang="ja-JP" altLang="en-US"/>
                      <a:t>教育費
</a:t>
                    </a:r>
                    <a:r>
                      <a:rPr lang="en-US" altLang="ja-JP"/>
                      <a:t>67.0%</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8.9070006600052553E-3"/>
                  <c:y val="7.2246640811690519E-3"/>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社会</a:t>
                    </a:r>
                  </a:p>
                  <a:p>
                    <a:pPr>
                      <a:defRPr sz="900" b="0" i="0" u="none" strike="noStrike" baseline="0">
                        <a:solidFill>
                          <a:srgbClr val="000000"/>
                        </a:solidFill>
                        <a:latin typeface="ＭＳ Ｐゴシック"/>
                        <a:ea typeface="ＭＳ Ｐゴシック"/>
                        <a:cs typeface="ＭＳ Ｐゴシック"/>
                      </a:defRPr>
                    </a:pPr>
                    <a:r>
                      <a:rPr lang="ja-JP" altLang="en-US"/>
                      <a:t>教育費
</a:t>
                    </a:r>
                    <a:r>
                      <a:rPr lang="en-US" altLang="ja-JP"/>
                      <a:t>14.7%</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3769473678927727E-3"/>
                  <c:y val="-3.7716927175148692E-3"/>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教育</a:t>
                    </a:r>
                  </a:p>
                  <a:p>
                    <a:pPr>
                      <a:defRPr sz="900" b="0" i="0" u="none" strike="noStrike" baseline="0">
                        <a:solidFill>
                          <a:srgbClr val="000000"/>
                        </a:solidFill>
                        <a:latin typeface="ＭＳ Ｐゴシック"/>
                        <a:ea typeface="ＭＳ Ｐゴシック"/>
                        <a:cs typeface="ＭＳ Ｐゴシック"/>
                      </a:defRPr>
                    </a:pPr>
                    <a:r>
                      <a:rPr lang="ja-JP" altLang="en-US"/>
                      <a:t>行政費
</a:t>
                    </a:r>
                    <a:r>
                      <a:rPr lang="en-US" altLang="ja-JP"/>
                      <a:t>18.3%</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グラフ!$H$85:$H$87</c:f>
              <c:strCache>
                <c:ptCount val="3"/>
                <c:pt idx="0">
                  <c:v>学校教育費</c:v>
                </c:pt>
                <c:pt idx="1">
                  <c:v>社会教育費</c:v>
                </c:pt>
                <c:pt idx="2">
                  <c:v>教育行政費</c:v>
                </c:pt>
              </c:strCache>
            </c:strRef>
          </c:cat>
          <c:val>
            <c:numRef>
              <c:f>グラフ!$I$85:$I$87</c:f>
              <c:numCache>
                <c:formatCode>#,##0_);[Red]\(#,##0\)</c:formatCode>
                <c:ptCount val="3"/>
                <c:pt idx="0">
                  <c:v>3192356</c:v>
                </c:pt>
                <c:pt idx="1">
                  <c:v>701662</c:v>
                </c:pt>
                <c:pt idx="2">
                  <c:v>871879</c:v>
                </c:pt>
              </c:numCache>
            </c:numRef>
          </c:val>
        </c:ser>
        <c:dLbls>
          <c:showLegendKey val="0"/>
          <c:showVal val="0"/>
          <c:showCatName val="0"/>
          <c:showSerName val="0"/>
          <c:showPercent val="0"/>
          <c:showBubbleSize val="0"/>
          <c:showLeaderLines val="0"/>
        </c:dLbls>
        <c:firstSliceAng val="0"/>
        <c:holeSize val="37"/>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28</a:t>
            </a:r>
            <a:r>
              <a:rPr lang="ja-JP" altLang="en-US" sz="1000" b="0" i="0" u="none" strike="noStrike" baseline="0">
                <a:solidFill>
                  <a:srgbClr val="000000"/>
                </a:solidFill>
                <a:latin typeface="ＭＳ Ｐゴシック"/>
                <a:ea typeface="ＭＳ Ｐゴシック"/>
              </a:rPr>
              <a:t>年５月１日現在</a:t>
            </a:r>
          </a:p>
        </c:rich>
      </c:tx>
      <c:layout>
        <c:manualLayout>
          <c:xMode val="edge"/>
          <c:yMode val="edge"/>
          <c:x val="0.41021671826625788"/>
          <c:y val="6.2893081761007094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4551094589825048"/>
          <c:y val="0.19496895261922251"/>
          <c:w val="0.81888606787416796"/>
          <c:h val="0.57861753680542705"/>
        </c:manualLayout>
      </c:layout>
      <c:barChart>
        <c:barDir val="col"/>
        <c:grouping val="clustered"/>
        <c:varyColors val="0"/>
        <c:ser>
          <c:idx val="0"/>
          <c:order val="0"/>
          <c:tx>
            <c:strRef>
              <c:f>グラフ!$I$101</c:f>
              <c:strCache>
                <c:ptCount val="1"/>
                <c:pt idx="0">
                  <c:v>一人当り校地面積</c:v>
                </c:pt>
              </c:strCache>
            </c:strRef>
          </c:tx>
          <c:spPr>
            <a:pattFill prst="pct75">
              <a:fgClr>
                <a:srgbClr val="000000"/>
              </a:fgClr>
              <a:bgClr>
                <a:srgbClr val="FFFFFF"/>
              </a:bgClr>
            </a:pattFill>
            <a:ln w="12700">
              <a:solidFill>
                <a:srgbClr val="000000"/>
              </a:solidFill>
              <a:prstDash val="solid"/>
            </a:ln>
          </c:spPr>
          <c:invertIfNegative val="0"/>
          <c:dLbls>
            <c:dLbl>
              <c:idx val="0"/>
              <c:layout>
                <c:manualLayout>
                  <c:x val="9.7364764388971565E-4"/>
                  <c:y val="1.261405217429575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0639834881322153E-3"/>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7.5678520320128728E-17"/>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0"/>
                  <c:y val="5.590496156533892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グラフ!$I$102:$I$112</c:f>
              <c:numCache>
                <c:formatCode>#,##0.0_);[Red]\(#,##0.0\)</c:formatCode>
                <c:ptCount val="11"/>
                <c:pt idx="0">
                  <c:v>41.860426929392446</c:v>
                </c:pt>
                <c:pt idx="1">
                  <c:v>28.948470209339774</c:v>
                </c:pt>
                <c:pt idx="2">
                  <c:v>32.90989660265879</c:v>
                </c:pt>
                <c:pt idx="3">
                  <c:v>27.349206349206348</c:v>
                </c:pt>
                <c:pt idx="4">
                  <c:v>47.186372745490985</c:v>
                </c:pt>
                <c:pt idx="5">
                  <c:v>19.971563981042653</c:v>
                </c:pt>
                <c:pt idx="6">
                  <c:v>31.196213425129088</c:v>
                </c:pt>
                <c:pt idx="7">
                  <c:v>19.893138357705286</c:v>
                </c:pt>
                <c:pt idx="8">
                  <c:v>25.920440636474908</c:v>
                </c:pt>
                <c:pt idx="9">
                  <c:v>29.282857142857143</c:v>
                </c:pt>
                <c:pt idx="10">
                  <c:v>57.799610894941637</c:v>
                </c:pt>
              </c:numCache>
            </c:numRef>
          </c:val>
        </c:ser>
        <c:ser>
          <c:idx val="1"/>
          <c:order val="1"/>
          <c:tx>
            <c:strRef>
              <c:f>グラフ!$J$101</c:f>
              <c:strCache>
                <c:ptCount val="1"/>
                <c:pt idx="0">
                  <c:v>一人当り校舎延べ面積</c:v>
                </c:pt>
              </c:strCache>
            </c:strRef>
          </c:tx>
          <c:spPr>
            <a:pattFill prst="ltUpDiag">
              <a:fgClr>
                <a:srgbClr val="000000"/>
              </a:fgClr>
              <a:bgClr>
                <a:srgbClr val="FFFFFF"/>
              </a:bgClr>
            </a:pattFill>
            <a:ln w="12700">
              <a:solidFill>
                <a:srgbClr val="000000"/>
              </a:solidFill>
              <a:prstDash val="solid"/>
            </a:ln>
          </c:spPr>
          <c:invertIfNegative val="0"/>
          <c:dLbls>
            <c:dLbl>
              <c:idx val="0"/>
              <c:layout>
                <c:manualLayout>
                  <c:x val="1.1143885652065036E-3"/>
                  <c:y val="8.131530728470264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5216352599887952E-3"/>
                  <c:y val="1.146557938119425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9287194363862412E-3"/>
                  <c:y val="1.351337372136660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760074108383585E-4"/>
                  <c:y val="1.467241123161490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5126236155467678E-4"/>
                  <c:y val="1.220797085898850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1035892185303498E-4"/>
                  <c:y val="1.30441242014564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2.6961800053631096E-4"/>
                  <c:y val="1.311477574737160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2887707921958701E-4"/>
                  <c:y val="1.570159076027450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1.1863842097138143E-5"/>
                  <c:y val="1.193548919592639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1.7007548978978204E-3"/>
                  <c:y val="1.1142034918591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2.2248766891754616E-4"/>
                  <c:y val="1.186703863274950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グラフ!$J$102:$J$112</c:f>
              <c:numCache>
                <c:formatCode>#,##0.0_);[Red]\(#,##0.0\)</c:formatCode>
                <c:ptCount val="11"/>
                <c:pt idx="0">
                  <c:v>10.336617405582922</c:v>
                </c:pt>
                <c:pt idx="1">
                  <c:v>10.632850241545894</c:v>
                </c:pt>
                <c:pt idx="2">
                  <c:v>8.1093057607090095</c:v>
                </c:pt>
                <c:pt idx="3">
                  <c:v>6.8468720821661995</c:v>
                </c:pt>
                <c:pt idx="4">
                  <c:v>12.541082164328657</c:v>
                </c:pt>
                <c:pt idx="5">
                  <c:v>7.833175355450237</c:v>
                </c:pt>
                <c:pt idx="6">
                  <c:v>10.846815834767643</c:v>
                </c:pt>
                <c:pt idx="7">
                  <c:v>11.554555680539933</c:v>
                </c:pt>
                <c:pt idx="8">
                  <c:v>7.6682986536107709</c:v>
                </c:pt>
                <c:pt idx="9">
                  <c:v>8.2485714285714291</c:v>
                </c:pt>
                <c:pt idx="10">
                  <c:v>11.315175097276265</c:v>
                </c:pt>
              </c:numCache>
            </c:numRef>
          </c:val>
        </c:ser>
        <c:dLbls>
          <c:showLegendKey val="0"/>
          <c:showVal val="0"/>
          <c:showCatName val="0"/>
          <c:showSerName val="0"/>
          <c:showPercent val="0"/>
          <c:showBubbleSize val="0"/>
        </c:dLbls>
        <c:gapWidth val="30"/>
        <c:axId val="498758888"/>
        <c:axId val="498760456"/>
      </c:barChart>
      <c:catAx>
        <c:axId val="498758888"/>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98760456"/>
        <c:crossesAt val="0"/>
        <c:auto val="1"/>
        <c:lblAlgn val="ctr"/>
        <c:lblOffset val="100"/>
        <c:tickLblSkip val="1"/>
        <c:tickMarkSkip val="1"/>
        <c:noMultiLvlLbl val="0"/>
      </c:catAx>
      <c:valAx>
        <c:axId val="498760456"/>
        <c:scaling>
          <c:orientation val="minMax"/>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15015479876161"/>
              <c:y val="0.14675052410901487"/>
            </c:manualLayout>
          </c:layout>
          <c:overlay val="0"/>
          <c:spPr>
            <a:noFill/>
            <a:ln w="25400">
              <a:noFill/>
            </a:ln>
          </c:spPr>
        </c:title>
        <c:numFmt formatCode="#,##0.0_);[Red]\(#,##0.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98758888"/>
        <c:crosses val="autoZero"/>
        <c:crossBetween val="between"/>
      </c:valAx>
      <c:spPr>
        <a:noFill/>
        <a:ln w="12700">
          <a:solidFill>
            <a:srgbClr val="000000"/>
          </a:solidFill>
          <a:prstDash val="solid"/>
        </a:ln>
      </c:spPr>
    </c:plotArea>
    <c:legend>
      <c:legendPos val="r"/>
      <c:layout>
        <c:manualLayout>
          <c:xMode val="edge"/>
          <c:yMode val="edge"/>
          <c:x val="0.24090655594727764"/>
          <c:y val="0.88120195667365475"/>
          <c:w val="0.6268368404027499"/>
          <c:h val="8.3857442348008987E-2"/>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03580802399867"/>
          <c:y val="3.0023094688222052E-2"/>
        </c:manualLayout>
      </c:layout>
      <c:overlay val="0"/>
      <c:spPr>
        <a:noFill/>
        <a:ln w="12700">
          <a:solidFill>
            <a:srgbClr val="000000"/>
          </a:solidFill>
          <a:prstDash val="solid"/>
        </a:ln>
      </c:spPr>
    </c:title>
    <c:autoTitleDeleted val="0"/>
    <c:plotArea>
      <c:layout>
        <c:manualLayout>
          <c:layoutTarget val="inner"/>
          <c:xMode val="edge"/>
          <c:yMode val="edge"/>
          <c:x val="0.21131013796891801"/>
          <c:y val="0.14549669986908251"/>
          <c:w val="0.70833539206482665"/>
          <c:h val="0.76674451359582207"/>
        </c:manualLayout>
      </c:layout>
      <c:lineChart>
        <c:grouping val="standard"/>
        <c:varyColors val="0"/>
        <c:ser>
          <c:idx val="0"/>
          <c:order val="0"/>
          <c:tx>
            <c:strRef>
              <c:f>グラフ!$H$21</c:f>
              <c:strCache>
                <c:ptCount val="1"/>
                <c:pt idx="0">
                  <c:v>浦添中</c:v>
                </c:pt>
              </c:strCache>
            </c:strRef>
          </c:tx>
          <c:spPr>
            <a:ln w="12700">
              <a:solidFill>
                <a:srgbClr val="000000"/>
              </a:solidFill>
              <a:prstDash val="solid"/>
            </a:ln>
          </c:spPr>
          <c:marker>
            <c:symbol val="star"/>
            <c:size val="5"/>
            <c:spPr>
              <a:noFill/>
              <a:ln>
                <a:solidFill>
                  <a:srgbClr val="000000"/>
                </a:solidFill>
                <a:prstDash val="solid"/>
              </a:ln>
            </c:spPr>
          </c:marker>
          <c:cat>
            <c:strRef>
              <c:f>グラフ!$I$20:$M$20</c:f>
              <c:strCache>
                <c:ptCount val="5"/>
                <c:pt idx="0">
                  <c:v>平成24年</c:v>
                </c:pt>
                <c:pt idx="1">
                  <c:v>25年</c:v>
                </c:pt>
                <c:pt idx="2">
                  <c:v>26年</c:v>
                </c:pt>
                <c:pt idx="3">
                  <c:v>27年</c:v>
                </c:pt>
                <c:pt idx="4">
                  <c:v>28年</c:v>
                </c:pt>
              </c:strCache>
            </c:strRef>
          </c:cat>
          <c:val>
            <c:numRef>
              <c:f>グラフ!$I$21:$M$21</c:f>
              <c:numCache>
                <c:formatCode>#,##0_);[Red]\(#,##0\)</c:formatCode>
                <c:ptCount val="5"/>
                <c:pt idx="0">
                  <c:v>755</c:v>
                </c:pt>
                <c:pt idx="1">
                  <c:v>742</c:v>
                </c:pt>
                <c:pt idx="2">
                  <c:v>712</c:v>
                </c:pt>
                <c:pt idx="3">
                  <c:v>741</c:v>
                </c:pt>
                <c:pt idx="4">
                  <c:v>730</c:v>
                </c:pt>
              </c:numCache>
            </c:numRef>
          </c:val>
          <c:smooth val="0"/>
        </c:ser>
        <c:ser>
          <c:idx val="1"/>
          <c:order val="1"/>
          <c:tx>
            <c:strRef>
              <c:f>グラフ!$H$22</c:f>
              <c:strCache>
                <c:ptCount val="1"/>
                <c:pt idx="0">
                  <c:v>仲西中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グラフ!$I$20:$M$20</c:f>
              <c:strCache>
                <c:ptCount val="5"/>
                <c:pt idx="0">
                  <c:v>平成24年</c:v>
                </c:pt>
                <c:pt idx="1">
                  <c:v>25年</c:v>
                </c:pt>
                <c:pt idx="2">
                  <c:v>26年</c:v>
                </c:pt>
                <c:pt idx="3">
                  <c:v>27年</c:v>
                </c:pt>
                <c:pt idx="4">
                  <c:v>28年</c:v>
                </c:pt>
              </c:strCache>
            </c:strRef>
          </c:cat>
          <c:val>
            <c:numRef>
              <c:f>グラフ!$I$22:$M$22</c:f>
              <c:numCache>
                <c:formatCode>#,##0_);[Red]\(#,##0\)</c:formatCode>
                <c:ptCount val="5"/>
                <c:pt idx="0">
                  <c:v>1033</c:v>
                </c:pt>
                <c:pt idx="1">
                  <c:v>1007</c:v>
                </c:pt>
                <c:pt idx="2">
                  <c:v>975</c:v>
                </c:pt>
                <c:pt idx="3">
                  <c:v>912</c:v>
                </c:pt>
                <c:pt idx="4">
                  <c:v>930</c:v>
                </c:pt>
              </c:numCache>
            </c:numRef>
          </c:val>
          <c:smooth val="0"/>
        </c:ser>
        <c:ser>
          <c:idx val="2"/>
          <c:order val="2"/>
          <c:tx>
            <c:strRef>
              <c:f>グラフ!$H$23</c:f>
              <c:strCache>
                <c:ptCount val="1"/>
                <c:pt idx="0">
                  <c:v>神森中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グラフ!$I$20:$M$20</c:f>
              <c:strCache>
                <c:ptCount val="5"/>
                <c:pt idx="0">
                  <c:v>平成24年</c:v>
                </c:pt>
                <c:pt idx="1">
                  <c:v>25年</c:v>
                </c:pt>
                <c:pt idx="2">
                  <c:v>26年</c:v>
                </c:pt>
                <c:pt idx="3">
                  <c:v>27年</c:v>
                </c:pt>
                <c:pt idx="4">
                  <c:v>28年</c:v>
                </c:pt>
              </c:strCache>
            </c:strRef>
          </c:cat>
          <c:val>
            <c:numRef>
              <c:f>グラフ!$I$23:$M$23</c:f>
              <c:numCache>
                <c:formatCode>#,##0_);[Red]\(#,##0\)</c:formatCode>
                <c:ptCount val="5"/>
                <c:pt idx="0">
                  <c:v>924</c:v>
                </c:pt>
                <c:pt idx="1">
                  <c:v>928</c:v>
                </c:pt>
                <c:pt idx="2">
                  <c:v>947</c:v>
                </c:pt>
                <c:pt idx="3">
                  <c:v>976</c:v>
                </c:pt>
                <c:pt idx="4">
                  <c:v>932</c:v>
                </c:pt>
              </c:numCache>
            </c:numRef>
          </c:val>
          <c:smooth val="0"/>
        </c:ser>
        <c:ser>
          <c:idx val="3"/>
          <c:order val="3"/>
          <c:tx>
            <c:strRef>
              <c:f>グラフ!$H$24</c:f>
              <c:strCache>
                <c:ptCount val="1"/>
                <c:pt idx="0">
                  <c:v>港川中</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グラフ!$I$20:$M$20</c:f>
              <c:strCache>
                <c:ptCount val="5"/>
                <c:pt idx="0">
                  <c:v>平成24年</c:v>
                </c:pt>
                <c:pt idx="1">
                  <c:v>25年</c:v>
                </c:pt>
                <c:pt idx="2">
                  <c:v>26年</c:v>
                </c:pt>
                <c:pt idx="3">
                  <c:v>27年</c:v>
                </c:pt>
                <c:pt idx="4">
                  <c:v>28年</c:v>
                </c:pt>
              </c:strCache>
            </c:strRef>
          </c:cat>
          <c:val>
            <c:numRef>
              <c:f>グラフ!$I$24:$M$24</c:f>
              <c:numCache>
                <c:formatCode>#,##0_);[Red]\(#,##0\)</c:formatCode>
                <c:ptCount val="5"/>
                <c:pt idx="0">
                  <c:v>833</c:v>
                </c:pt>
                <c:pt idx="1">
                  <c:v>843</c:v>
                </c:pt>
                <c:pt idx="2">
                  <c:v>848</c:v>
                </c:pt>
                <c:pt idx="3">
                  <c:v>858</c:v>
                </c:pt>
                <c:pt idx="4">
                  <c:v>838</c:v>
                </c:pt>
              </c:numCache>
            </c:numRef>
          </c:val>
          <c:smooth val="0"/>
        </c:ser>
        <c:ser>
          <c:idx val="4"/>
          <c:order val="4"/>
          <c:tx>
            <c:strRef>
              <c:f>グラフ!$H$25</c:f>
              <c:strCache>
                <c:ptCount val="1"/>
                <c:pt idx="0">
                  <c:v>浦西中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グラフ!$I$20:$M$20</c:f>
              <c:strCache>
                <c:ptCount val="5"/>
                <c:pt idx="0">
                  <c:v>平成24年</c:v>
                </c:pt>
                <c:pt idx="1">
                  <c:v>25年</c:v>
                </c:pt>
                <c:pt idx="2">
                  <c:v>26年</c:v>
                </c:pt>
                <c:pt idx="3">
                  <c:v>27年</c:v>
                </c:pt>
                <c:pt idx="4">
                  <c:v>28年</c:v>
                </c:pt>
              </c:strCache>
            </c:strRef>
          </c:cat>
          <c:val>
            <c:numRef>
              <c:f>グラフ!$I$25:$M$25</c:f>
              <c:numCache>
                <c:formatCode>#,##0_);[Red]\(#,##0\)</c:formatCode>
                <c:ptCount val="5"/>
                <c:pt idx="0">
                  <c:v>469</c:v>
                </c:pt>
                <c:pt idx="1">
                  <c:v>503</c:v>
                </c:pt>
                <c:pt idx="2">
                  <c:v>495</c:v>
                </c:pt>
                <c:pt idx="3">
                  <c:v>485</c:v>
                </c:pt>
                <c:pt idx="4">
                  <c:v>449</c:v>
                </c:pt>
              </c:numCache>
            </c:numRef>
          </c:val>
          <c:smooth val="0"/>
        </c:ser>
        <c:ser>
          <c:idx val="5"/>
          <c:order val="5"/>
          <c:tx>
            <c:strRef>
              <c:f>グラフ!$H$26</c:f>
              <c:strCache>
                <c:ptCount val="1"/>
                <c:pt idx="0">
                  <c:v>昭和薬科大附属中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グラフ!$I$20:$M$20</c:f>
              <c:strCache>
                <c:ptCount val="5"/>
                <c:pt idx="0">
                  <c:v>平成24年</c:v>
                </c:pt>
                <c:pt idx="1">
                  <c:v>25年</c:v>
                </c:pt>
                <c:pt idx="2">
                  <c:v>26年</c:v>
                </c:pt>
                <c:pt idx="3">
                  <c:v>27年</c:v>
                </c:pt>
                <c:pt idx="4">
                  <c:v>28年</c:v>
                </c:pt>
              </c:strCache>
            </c:strRef>
          </c:cat>
          <c:val>
            <c:numRef>
              <c:f>グラフ!$I$26:$M$26</c:f>
              <c:numCache>
                <c:formatCode>#,##0_);[Red]\(#,##0\)</c:formatCode>
                <c:ptCount val="5"/>
                <c:pt idx="0">
                  <c:v>653</c:v>
                </c:pt>
                <c:pt idx="1">
                  <c:v>659</c:v>
                </c:pt>
                <c:pt idx="2">
                  <c:v>650</c:v>
                </c:pt>
                <c:pt idx="3">
                  <c:v>646</c:v>
                </c:pt>
                <c:pt idx="4">
                  <c:v>628</c:v>
                </c:pt>
              </c:numCache>
            </c:numRef>
          </c:val>
          <c:smooth val="0"/>
        </c:ser>
        <c:dLbls>
          <c:showLegendKey val="0"/>
          <c:showVal val="0"/>
          <c:showCatName val="0"/>
          <c:showSerName val="0"/>
          <c:showPercent val="0"/>
          <c:showBubbleSize val="0"/>
        </c:dLbls>
        <c:marker val="1"/>
        <c:smooth val="0"/>
        <c:axId val="249534400"/>
        <c:axId val="495713168"/>
      </c:lineChart>
      <c:catAx>
        <c:axId val="249534400"/>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95713168"/>
        <c:crossesAt val="0"/>
        <c:auto val="1"/>
        <c:lblAlgn val="ctr"/>
        <c:lblOffset val="100"/>
        <c:tickLblSkip val="1"/>
        <c:tickMarkSkip val="1"/>
        <c:noMultiLvlLbl val="0"/>
      </c:catAx>
      <c:valAx>
        <c:axId val="495713168"/>
        <c:scaling>
          <c:orientation val="minMax"/>
          <c:max val="1100"/>
          <c:min val="30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80836258054211"/>
            </c:manualLayout>
          </c:layout>
          <c:overlay val="0"/>
          <c:spPr>
            <a:noFill/>
            <a:ln w="25400">
              <a:noFill/>
            </a:ln>
          </c:spPr>
        </c:title>
        <c:numFmt formatCode="#,##0\ ;&quot; -&quot;#,##0\ ;&quot; - &quot;;@\ "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9534400"/>
        <c:crosses val="autoZero"/>
        <c:crossBetween val="midCat"/>
        <c:majorUnit val="100"/>
      </c:valAx>
      <c:spPr>
        <a:noFill/>
        <a:ln w="12700">
          <a:solidFill>
            <a:srgbClr val="000000"/>
          </a:solidFill>
          <a:prstDash val="solid"/>
        </a:ln>
      </c:spPr>
    </c:plotArea>
    <c:legend>
      <c:legendPos val="r"/>
      <c:layout>
        <c:manualLayout>
          <c:xMode val="edge"/>
          <c:yMode val="edge"/>
          <c:x val="0.11309555055618431"/>
          <c:y val="0.45496584289550401"/>
          <c:w val="0.87202630921134749"/>
          <c:h val="7.3903002309468793E-2"/>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各年共５月１日現在</a:t>
            </a:r>
          </a:p>
        </c:rich>
      </c:tx>
      <c:layout>
        <c:manualLayout>
          <c:xMode val="edge"/>
          <c:yMode val="edge"/>
          <c:x val="0.30357236595427334"/>
          <c:y val="3.125E-2"/>
        </c:manualLayout>
      </c:layout>
      <c:overlay val="0"/>
      <c:spPr>
        <a:noFill/>
        <a:ln w="12700">
          <a:solidFill>
            <a:srgbClr val="000000"/>
          </a:solidFill>
          <a:prstDash val="solid"/>
        </a:ln>
      </c:spPr>
    </c:title>
    <c:autoTitleDeleted val="0"/>
    <c:plotArea>
      <c:layout>
        <c:manualLayout>
          <c:layoutTarget val="inner"/>
          <c:xMode val="edge"/>
          <c:yMode val="edge"/>
          <c:x val="0.21131013796891801"/>
          <c:y val="0.15625000000000044"/>
          <c:w val="0.67559720167529558"/>
          <c:h val="0.75240384615386691"/>
        </c:manualLayout>
      </c:layout>
      <c:lineChart>
        <c:grouping val="standard"/>
        <c:varyColors val="0"/>
        <c:ser>
          <c:idx val="0"/>
          <c:order val="0"/>
          <c:tx>
            <c:strRef>
              <c:f>グラフ!$H$38</c:f>
              <c:strCache>
                <c:ptCount val="1"/>
                <c:pt idx="0">
                  <c:v>浦添高</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グラフ!$I$37:$M$37</c:f>
              <c:strCache>
                <c:ptCount val="5"/>
                <c:pt idx="0">
                  <c:v>平成24年</c:v>
                </c:pt>
                <c:pt idx="1">
                  <c:v>25年</c:v>
                </c:pt>
                <c:pt idx="2">
                  <c:v>26年</c:v>
                </c:pt>
                <c:pt idx="3">
                  <c:v>27年</c:v>
                </c:pt>
                <c:pt idx="4">
                  <c:v>28年</c:v>
                </c:pt>
              </c:strCache>
            </c:strRef>
          </c:cat>
          <c:val>
            <c:numRef>
              <c:f>グラフ!$I$38:$M$38</c:f>
              <c:numCache>
                <c:formatCode>#,##0;[Red]#,##0</c:formatCode>
                <c:ptCount val="5"/>
                <c:pt idx="0">
                  <c:v>1196</c:v>
                </c:pt>
                <c:pt idx="1">
                  <c:v>1205</c:v>
                </c:pt>
                <c:pt idx="2">
                  <c:v>1201</c:v>
                </c:pt>
                <c:pt idx="3">
                  <c:v>1197</c:v>
                </c:pt>
                <c:pt idx="4">
                  <c:v>1200</c:v>
                </c:pt>
              </c:numCache>
            </c:numRef>
          </c:val>
          <c:smooth val="0"/>
        </c:ser>
        <c:ser>
          <c:idx val="1"/>
          <c:order val="1"/>
          <c:tx>
            <c:strRef>
              <c:f>グラフ!$H$39</c:f>
              <c:strCache>
                <c:ptCount val="1"/>
                <c:pt idx="0">
                  <c:v>浦添商業高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グラフ!$I$37:$M$37</c:f>
              <c:strCache>
                <c:ptCount val="5"/>
                <c:pt idx="0">
                  <c:v>平成24年</c:v>
                </c:pt>
                <c:pt idx="1">
                  <c:v>25年</c:v>
                </c:pt>
                <c:pt idx="2">
                  <c:v>26年</c:v>
                </c:pt>
                <c:pt idx="3">
                  <c:v>27年</c:v>
                </c:pt>
                <c:pt idx="4">
                  <c:v>28年</c:v>
                </c:pt>
              </c:strCache>
            </c:strRef>
          </c:cat>
          <c:val>
            <c:numRef>
              <c:f>グラフ!$I$39:$M$39</c:f>
              <c:numCache>
                <c:formatCode>#,##0;[Red]#,##0</c:formatCode>
                <c:ptCount val="5"/>
                <c:pt idx="0">
                  <c:v>905</c:v>
                </c:pt>
                <c:pt idx="1">
                  <c:v>886</c:v>
                </c:pt>
                <c:pt idx="2">
                  <c:v>865</c:v>
                </c:pt>
                <c:pt idx="3">
                  <c:v>837</c:v>
                </c:pt>
                <c:pt idx="4">
                  <c:v>843</c:v>
                </c:pt>
              </c:numCache>
            </c:numRef>
          </c:val>
          <c:smooth val="0"/>
        </c:ser>
        <c:ser>
          <c:idx val="2"/>
          <c:order val="2"/>
          <c:tx>
            <c:strRef>
              <c:f>グラフ!$H$40</c:f>
              <c:strCache>
                <c:ptCount val="1"/>
                <c:pt idx="0">
                  <c:v>那覇工業高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グラフ!$I$37:$M$37</c:f>
              <c:strCache>
                <c:ptCount val="5"/>
                <c:pt idx="0">
                  <c:v>平成24年</c:v>
                </c:pt>
                <c:pt idx="1">
                  <c:v>25年</c:v>
                </c:pt>
                <c:pt idx="2">
                  <c:v>26年</c:v>
                </c:pt>
                <c:pt idx="3">
                  <c:v>27年</c:v>
                </c:pt>
                <c:pt idx="4">
                  <c:v>28年</c:v>
                </c:pt>
              </c:strCache>
            </c:strRef>
          </c:cat>
          <c:val>
            <c:numRef>
              <c:f>グラフ!$I$40:$M$40</c:f>
              <c:numCache>
                <c:formatCode>#,##0;[Red]#,##0</c:formatCode>
                <c:ptCount val="5"/>
                <c:pt idx="0">
                  <c:v>742</c:v>
                </c:pt>
                <c:pt idx="1">
                  <c:v>695</c:v>
                </c:pt>
                <c:pt idx="2">
                  <c:v>725</c:v>
                </c:pt>
                <c:pt idx="3">
                  <c:v>690</c:v>
                </c:pt>
                <c:pt idx="4">
                  <c:v>699</c:v>
                </c:pt>
              </c:numCache>
            </c:numRef>
          </c:val>
          <c:smooth val="0"/>
        </c:ser>
        <c:ser>
          <c:idx val="3"/>
          <c:order val="3"/>
          <c:tx>
            <c:strRef>
              <c:f>グラフ!$H$41</c:f>
              <c:strCache>
                <c:ptCount val="1"/>
                <c:pt idx="0">
                  <c:v>陽明高等学校</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グラフ!$I$37:$M$37</c:f>
              <c:strCache>
                <c:ptCount val="5"/>
                <c:pt idx="0">
                  <c:v>平成24年</c:v>
                </c:pt>
                <c:pt idx="1">
                  <c:v>25年</c:v>
                </c:pt>
                <c:pt idx="2">
                  <c:v>26年</c:v>
                </c:pt>
                <c:pt idx="3">
                  <c:v>27年</c:v>
                </c:pt>
                <c:pt idx="4">
                  <c:v>28年</c:v>
                </c:pt>
              </c:strCache>
            </c:strRef>
          </c:cat>
          <c:val>
            <c:numRef>
              <c:f>グラフ!$I$41:$M$41</c:f>
              <c:numCache>
                <c:formatCode>#,##0;[Red]#,##0</c:formatCode>
                <c:ptCount val="5"/>
                <c:pt idx="0">
                  <c:v>686</c:v>
                </c:pt>
                <c:pt idx="1">
                  <c:v>673</c:v>
                </c:pt>
                <c:pt idx="2">
                  <c:v>660</c:v>
                </c:pt>
                <c:pt idx="3">
                  <c:v>658</c:v>
                </c:pt>
                <c:pt idx="4">
                  <c:v>687</c:v>
                </c:pt>
              </c:numCache>
            </c:numRef>
          </c:val>
          <c:smooth val="0"/>
        </c:ser>
        <c:ser>
          <c:idx val="4"/>
          <c:order val="4"/>
          <c:tx>
            <c:strRef>
              <c:f>グラフ!$H$42</c:f>
              <c:strCache>
                <c:ptCount val="1"/>
                <c:pt idx="0">
                  <c:v>浦添工業高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グラフ!$I$37:$M$37</c:f>
              <c:strCache>
                <c:ptCount val="5"/>
                <c:pt idx="0">
                  <c:v>平成24年</c:v>
                </c:pt>
                <c:pt idx="1">
                  <c:v>25年</c:v>
                </c:pt>
                <c:pt idx="2">
                  <c:v>26年</c:v>
                </c:pt>
                <c:pt idx="3">
                  <c:v>27年</c:v>
                </c:pt>
                <c:pt idx="4">
                  <c:v>28年</c:v>
                </c:pt>
              </c:strCache>
            </c:strRef>
          </c:cat>
          <c:val>
            <c:numRef>
              <c:f>グラフ!$I$42:$M$42</c:f>
              <c:numCache>
                <c:formatCode>#,##0;[Red]#,##0</c:formatCode>
                <c:ptCount val="5"/>
                <c:pt idx="0">
                  <c:v>791</c:v>
                </c:pt>
                <c:pt idx="1">
                  <c:v>802</c:v>
                </c:pt>
                <c:pt idx="2">
                  <c:v>794</c:v>
                </c:pt>
                <c:pt idx="3">
                  <c:v>786</c:v>
                </c:pt>
                <c:pt idx="4">
                  <c:v>763</c:v>
                </c:pt>
              </c:numCache>
            </c:numRef>
          </c:val>
          <c:smooth val="0"/>
        </c:ser>
        <c:ser>
          <c:idx val="5"/>
          <c:order val="5"/>
          <c:tx>
            <c:strRef>
              <c:f>グラフ!$H$43</c:f>
              <c:strCache>
                <c:ptCount val="1"/>
                <c:pt idx="0">
                  <c:v>昭和薬科大附属高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グラフ!$I$37:$M$37</c:f>
              <c:strCache>
                <c:ptCount val="5"/>
                <c:pt idx="0">
                  <c:v>平成24年</c:v>
                </c:pt>
                <c:pt idx="1">
                  <c:v>25年</c:v>
                </c:pt>
                <c:pt idx="2">
                  <c:v>26年</c:v>
                </c:pt>
                <c:pt idx="3">
                  <c:v>27年</c:v>
                </c:pt>
                <c:pt idx="4">
                  <c:v>28年</c:v>
                </c:pt>
              </c:strCache>
            </c:strRef>
          </c:cat>
          <c:val>
            <c:numRef>
              <c:f>グラフ!$I$43:$M$43</c:f>
              <c:numCache>
                <c:formatCode>#,##0;[Red]#,##0</c:formatCode>
                <c:ptCount val="5"/>
                <c:pt idx="0">
                  <c:v>653</c:v>
                </c:pt>
                <c:pt idx="1">
                  <c:v>650</c:v>
                </c:pt>
                <c:pt idx="2">
                  <c:v>648</c:v>
                </c:pt>
                <c:pt idx="3">
                  <c:v>642</c:v>
                </c:pt>
                <c:pt idx="4">
                  <c:v>651</c:v>
                </c:pt>
              </c:numCache>
            </c:numRef>
          </c:val>
          <c:smooth val="0"/>
        </c:ser>
        <c:dLbls>
          <c:showLegendKey val="0"/>
          <c:showVal val="0"/>
          <c:showCatName val="0"/>
          <c:showSerName val="0"/>
          <c:showPercent val="0"/>
          <c:showBubbleSize val="0"/>
        </c:dLbls>
        <c:marker val="1"/>
        <c:smooth val="0"/>
        <c:axId val="495711992"/>
        <c:axId val="495712776"/>
      </c:lineChart>
      <c:catAx>
        <c:axId val="495711992"/>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95712776"/>
        <c:crossesAt val="0"/>
        <c:auto val="1"/>
        <c:lblAlgn val="ctr"/>
        <c:lblOffset val="100"/>
        <c:tickLblSkip val="1"/>
        <c:tickMarkSkip val="1"/>
        <c:noMultiLvlLbl val="0"/>
      </c:catAx>
      <c:valAx>
        <c:axId val="495712776"/>
        <c:scaling>
          <c:orientation val="minMax"/>
          <c:max val="1500"/>
          <c:min val="30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721153846153799"/>
            </c:manualLayout>
          </c:layout>
          <c:overlay val="0"/>
          <c:spPr>
            <a:noFill/>
            <a:ln w="25400">
              <a:noFill/>
            </a:ln>
          </c:spPr>
        </c:title>
        <c:numFmt formatCode="#,##0\ ;&quot; -&quot;#,##0\ ;&quot; - &quot;;@\ "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95711992"/>
        <c:crosses val="autoZero"/>
        <c:crossBetween val="midCat"/>
        <c:majorUnit val="100"/>
      </c:valAx>
      <c:spPr>
        <a:noFill/>
        <a:ln w="12700">
          <a:solidFill>
            <a:srgbClr val="000000"/>
          </a:solidFill>
          <a:prstDash val="solid"/>
        </a:ln>
      </c:spPr>
    </c:plotArea>
    <c:legend>
      <c:legendPos val="r"/>
      <c:layout>
        <c:manualLayout>
          <c:xMode val="edge"/>
          <c:yMode val="edge"/>
          <c:x val="0.61607330333708565"/>
          <c:y val="0.449519230769231"/>
          <c:w val="0.29761998500188314"/>
          <c:h val="0.20432692307692304"/>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各年共５月１日現在</a:t>
            </a:r>
          </a:p>
        </c:rich>
      </c:tx>
      <c:layout>
        <c:manualLayout>
          <c:xMode val="edge"/>
          <c:yMode val="edge"/>
          <c:x val="0.30357236595427334"/>
          <c:y val="3.1175059952038398E-2"/>
        </c:manualLayout>
      </c:layout>
      <c:overlay val="0"/>
      <c:spPr>
        <a:noFill/>
        <a:ln w="12700">
          <a:solidFill>
            <a:srgbClr val="000000"/>
          </a:solidFill>
          <a:prstDash val="solid"/>
        </a:ln>
      </c:spPr>
    </c:title>
    <c:autoTitleDeleted val="0"/>
    <c:plotArea>
      <c:layout>
        <c:manualLayout>
          <c:layoutTarget val="inner"/>
          <c:xMode val="edge"/>
          <c:yMode val="edge"/>
          <c:x val="0.18750054495833601"/>
          <c:y val="0.155875664801748"/>
          <c:w val="0.69940679468585698"/>
          <c:h val="0.75299936535000123"/>
        </c:manualLayout>
      </c:layout>
      <c:lineChart>
        <c:grouping val="standard"/>
        <c:varyColors val="0"/>
        <c:ser>
          <c:idx val="0"/>
          <c:order val="0"/>
          <c:tx>
            <c:strRef>
              <c:f>グラフ!$H$46</c:f>
              <c:strCache>
                <c:ptCount val="1"/>
                <c:pt idx="0">
                  <c:v>大平</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グラフ!$I$45:$M$45</c:f>
              <c:strCache>
                <c:ptCount val="5"/>
                <c:pt idx="0">
                  <c:v>平成24年</c:v>
                </c:pt>
                <c:pt idx="1">
                  <c:v>25年</c:v>
                </c:pt>
                <c:pt idx="2">
                  <c:v>26年</c:v>
                </c:pt>
                <c:pt idx="3">
                  <c:v>27年</c:v>
                </c:pt>
                <c:pt idx="4">
                  <c:v>28年</c:v>
                </c:pt>
              </c:strCache>
            </c:strRef>
          </c:cat>
          <c:val>
            <c:numRef>
              <c:f>グラフ!$I$46:$M$46</c:f>
              <c:numCache>
                <c:formatCode>#,##0_);[Red]\(#,##0\)</c:formatCode>
                <c:ptCount val="5"/>
                <c:pt idx="0">
                  <c:v>295</c:v>
                </c:pt>
                <c:pt idx="1">
                  <c:v>296</c:v>
                </c:pt>
                <c:pt idx="2">
                  <c:v>288</c:v>
                </c:pt>
                <c:pt idx="3">
                  <c:v>276</c:v>
                </c:pt>
                <c:pt idx="4">
                  <c:v>278</c:v>
                </c:pt>
              </c:numCache>
            </c:numRef>
          </c:val>
          <c:smooth val="0"/>
        </c:ser>
        <c:ser>
          <c:idx val="1"/>
          <c:order val="1"/>
          <c:tx>
            <c:strRef>
              <c:f>グラフ!$H$47</c:f>
              <c:strCache>
                <c:ptCount val="1"/>
                <c:pt idx="0">
                  <c:v>鏡が丘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グラフ!$I$45:$M$45</c:f>
              <c:strCache>
                <c:ptCount val="5"/>
                <c:pt idx="0">
                  <c:v>平成24年</c:v>
                </c:pt>
                <c:pt idx="1">
                  <c:v>25年</c:v>
                </c:pt>
                <c:pt idx="2">
                  <c:v>26年</c:v>
                </c:pt>
                <c:pt idx="3">
                  <c:v>27年</c:v>
                </c:pt>
                <c:pt idx="4">
                  <c:v>28年</c:v>
                </c:pt>
              </c:strCache>
            </c:strRef>
          </c:cat>
          <c:val>
            <c:numRef>
              <c:f>グラフ!$I$47:$M$47</c:f>
              <c:numCache>
                <c:formatCode>#,##0_);[Red]\(#,##0\)</c:formatCode>
                <c:ptCount val="5"/>
                <c:pt idx="0">
                  <c:v>145</c:v>
                </c:pt>
                <c:pt idx="1">
                  <c:v>144</c:v>
                </c:pt>
                <c:pt idx="2">
                  <c:v>147</c:v>
                </c:pt>
                <c:pt idx="3">
                  <c:v>146</c:v>
                </c:pt>
                <c:pt idx="4">
                  <c:v>130</c:v>
                </c:pt>
              </c:numCache>
            </c:numRef>
          </c:val>
          <c:smooth val="0"/>
        </c:ser>
        <c:ser>
          <c:idx val="2"/>
          <c:order val="2"/>
          <c:tx>
            <c:strRef>
              <c:f>グラフ!$H$48</c:f>
              <c:strCache>
                <c:ptCount val="1"/>
                <c:pt idx="0">
                  <c:v>鏡が丘分校</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グラフ!$I$45:$M$45</c:f>
              <c:strCache>
                <c:ptCount val="5"/>
                <c:pt idx="0">
                  <c:v>平成24年</c:v>
                </c:pt>
                <c:pt idx="1">
                  <c:v>25年</c:v>
                </c:pt>
                <c:pt idx="2">
                  <c:v>26年</c:v>
                </c:pt>
                <c:pt idx="3">
                  <c:v>27年</c:v>
                </c:pt>
                <c:pt idx="4">
                  <c:v>28年</c:v>
                </c:pt>
              </c:strCache>
            </c:strRef>
          </c:cat>
          <c:val>
            <c:numRef>
              <c:f>グラフ!$I$48:$M$48</c:f>
              <c:numCache>
                <c:formatCode>#,##0_);[Red]\(#,##0\)</c:formatCode>
                <c:ptCount val="5"/>
                <c:pt idx="0">
                  <c:v>3</c:v>
                </c:pt>
                <c:pt idx="1">
                  <c:v>5</c:v>
                </c:pt>
                <c:pt idx="2">
                  <c:v>5</c:v>
                </c:pt>
                <c:pt idx="3">
                  <c:v>8</c:v>
                </c:pt>
                <c:pt idx="4">
                  <c:v>9</c:v>
                </c:pt>
              </c:numCache>
            </c:numRef>
          </c:val>
          <c:smooth val="0"/>
        </c:ser>
        <c:dLbls>
          <c:showLegendKey val="0"/>
          <c:showVal val="0"/>
          <c:showCatName val="0"/>
          <c:showSerName val="0"/>
          <c:showPercent val="0"/>
          <c:showBubbleSize val="0"/>
        </c:dLbls>
        <c:marker val="1"/>
        <c:smooth val="0"/>
        <c:axId val="495713952"/>
        <c:axId val="495714344"/>
      </c:lineChart>
      <c:catAx>
        <c:axId val="495713952"/>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95714344"/>
        <c:crossesAt val="0"/>
        <c:auto val="1"/>
        <c:lblAlgn val="ctr"/>
        <c:lblOffset val="100"/>
        <c:tickLblSkip val="1"/>
        <c:tickMarkSkip val="1"/>
        <c:noMultiLvlLbl val="0"/>
      </c:catAx>
      <c:valAx>
        <c:axId val="495714344"/>
        <c:scaling>
          <c:orientation val="minMax"/>
          <c:max val="310"/>
          <c:min val="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599646267238263"/>
            </c:manualLayout>
          </c:layout>
          <c:overlay val="0"/>
          <c:spPr>
            <a:noFill/>
            <a:ln w="25400">
              <a:noFill/>
            </a:ln>
          </c:spPr>
        </c:title>
        <c:numFmt formatCode="0\ ;[Red]\(0\)"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95713952"/>
        <c:crosses val="autoZero"/>
        <c:crossBetween val="midCat"/>
        <c:majorUnit val="20"/>
      </c:valAx>
      <c:spPr>
        <a:noFill/>
        <a:ln w="12700">
          <a:solidFill>
            <a:srgbClr val="000000"/>
          </a:solidFill>
          <a:prstDash val="solid"/>
        </a:ln>
      </c:spPr>
    </c:plotArea>
    <c:legend>
      <c:legendPos val="r"/>
      <c:layout>
        <c:manualLayout>
          <c:xMode val="edge"/>
          <c:yMode val="edge"/>
          <c:x val="0.44047744031996588"/>
          <c:y val="0.50359838113759958"/>
          <c:w val="0.54762060992376005"/>
          <c:h val="4.0767386091127504E-2"/>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20</a:t>
            </a:r>
            <a:r>
              <a:rPr lang="ja-JP" altLang="en-US" sz="800" b="0" i="0" u="none" strike="noStrike" baseline="0">
                <a:solidFill>
                  <a:srgbClr val="000000"/>
                </a:solidFill>
                <a:latin typeface="ＭＳ Ｐゴシック"/>
                <a:ea typeface="ＭＳ Ｐゴシック"/>
              </a:rPr>
              <a:t>年度歳入</a:t>
            </a:r>
          </a:p>
        </c:rich>
      </c:tx>
      <c:layout>
        <c:manualLayout>
          <c:xMode val="edge"/>
          <c:yMode val="edge"/>
          <c:x val="0.37462299085727435"/>
          <c:y val="3.5928143712575002E-2"/>
        </c:manualLayout>
      </c:layout>
      <c:overlay val="0"/>
      <c:spPr>
        <a:noFill/>
        <a:ln w="12700">
          <a:solidFill>
            <a:srgbClr val="000000"/>
          </a:solidFill>
          <a:prstDash val="solid"/>
        </a:ln>
      </c:spPr>
    </c:title>
    <c:autoTitleDeleted val="0"/>
    <c:plotArea>
      <c:layout>
        <c:manualLayout>
          <c:layoutTarget val="inner"/>
          <c:xMode val="edge"/>
          <c:yMode val="edge"/>
          <c:x val="0.16918453960615787"/>
          <c:y val="0.23652729189174787"/>
          <c:w val="0.66465354845276603"/>
          <c:h val="0.65868359767322671"/>
        </c:manualLayout>
      </c:layout>
      <c:doughnutChart>
        <c:varyColors val="1"/>
        <c:ser>
          <c:idx val="0"/>
          <c:order val="0"/>
          <c:spPr>
            <a:solidFill>
              <a:srgbClr val="FFFFFF"/>
            </a:solidFill>
            <a:ln w="12700">
              <a:solidFill>
                <a:srgbClr val="000000"/>
              </a:solidFill>
              <a:prstDash val="solid"/>
            </a:ln>
          </c:spPr>
          <c:dLbls>
            <c:dLbl>
              <c:idx val="0"/>
              <c:layout/>
              <c:numFmt formatCode="0.0%" sourceLinked="0"/>
              <c:spPr>
                <a:noFill/>
                <a:ln w="25400">
                  <a:noFill/>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グラフ!$H$80:$J$80</c:f>
              <c:strCache>
                <c:ptCount val="3"/>
                <c:pt idx="0">
                  <c:v>国・県支出金</c:v>
                </c:pt>
                <c:pt idx="1">
                  <c:v>市支出金</c:v>
                </c:pt>
                <c:pt idx="2">
                  <c:v>私　　費</c:v>
                </c:pt>
              </c:strCache>
            </c:strRef>
          </c:cat>
          <c:val>
            <c:numRef>
              <c:f>グラフ!$H$81:$J$81</c:f>
              <c:numCache>
                <c:formatCode>#,##0_);[Red]\(#,##0\)</c:formatCode>
                <c:ptCount val="3"/>
                <c:pt idx="0">
                  <c:v>795988</c:v>
                </c:pt>
                <c:pt idx="1">
                  <c:v>3969909</c:v>
                </c:pt>
                <c:pt idx="2" formatCode="#,##0;[Red]#,##0">
                  <c:v>0</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20</a:t>
            </a:r>
            <a:r>
              <a:rPr lang="ja-JP" altLang="en-US" sz="800" b="0" i="0" u="none" strike="noStrike" baseline="0">
                <a:solidFill>
                  <a:srgbClr val="000000"/>
                </a:solidFill>
                <a:latin typeface="ＭＳ Ｐゴシック"/>
                <a:ea typeface="ＭＳ Ｐゴシック"/>
              </a:rPr>
              <a:t>年度歳出</a:t>
            </a:r>
          </a:p>
        </c:rich>
      </c:tx>
      <c:layout>
        <c:manualLayout>
          <c:xMode val="edge"/>
          <c:yMode val="edge"/>
          <c:x val="0.37971136216668638"/>
          <c:y val="3.582089552238811E-2"/>
        </c:manualLayout>
      </c:layout>
      <c:overlay val="0"/>
      <c:spPr>
        <a:noFill/>
        <a:ln w="12700">
          <a:solidFill>
            <a:srgbClr val="000000"/>
          </a:solidFill>
          <a:prstDash val="solid"/>
        </a:ln>
      </c:spPr>
    </c:title>
    <c:autoTitleDeleted val="0"/>
    <c:plotArea>
      <c:layout>
        <c:manualLayout>
          <c:layoutTarget val="inner"/>
          <c:xMode val="edge"/>
          <c:yMode val="edge"/>
          <c:x val="0.17971065361937721"/>
          <c:y val="0.23582089552238841"/>
          <c:w val="0.64058152338520002"/>
          <c:h val="0.65970149253735011"/>
        </c:manualLayout>
      </c:layout>
      <c:doughnutChart>
        <c:varyColors val="1"/>
        <c:ser>
          <c:idx val="0"/>
          <c:order val="0"/>
          <c:spPr>
            <a:solidFill>
              <a:srgbClr val="FFFFFF"/>
            </a:solidFill>
            <a:ln w="12700">
              <a:solidFill>
                <a:srgbClr val="000000"/>
              </a:solidFill>
              <a:prstDash val="solid"/>
            </a:ln>
          </c:spPr>
          <c:dLbls>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グラフ!$H$85:$H$87</c:f>
              <c:strCache>
                <c:ptCount val="3"/>
                <c:pt idx="0">
                  <c:v>学校教育費</c:v>
                </c:pt>
                <c:pt idx="1">
                  <c:v>社会教育費</c:v>
                </c:pt>
                <c:pt idx="2">
                  <c:v>教育行政費</c:v>
                </c:pt>
              </c:strCache>
            </c:strRef>
          </c:cat>
          <c:val>
            <c:numRef>
              <c:f>グラフ!$I$85:$I$87</c:f>
              <c:numCache>
                <c:formatCode>#,##0_);[Red]\(#,##0\)</c:formatCode>
                <c:ptCount val="3"/>
                <c:pt idx="0">
                  <c:v>3192356</c:v>
                </c:pt>
                <c:pt idx="1">
                  <c:v>701662</c:v>
                </c:pt>
                <c:pt idx="2">
                  <c:v>871879</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21</a:t>
            </a:r>
            <a:r>
              <a:rPr lang="ja-JP" altLang="en-US" sz="1000" b="0" i="0" u="none" strike="noStrike" baseline="0">
                <a:solidFill>
                  <a:srgbClr val="000000"/>
                </a:solidFill>
                <a:latin typeface="ＭＳ Ｐゴシック"/>
                <a:ea typeface="ＭＳ Ｐゴシック"/>
              </a:rPr>
              <a:t>年５月１日現在</a:t>
            </a:r>
          </a:p>
        </c:rich>
      </c:tx>
      <c:layout>
        <c:manualLayout>
          <c:xMode val="edge"/>
          <c:yMode val="edge"/>
          <c:x val="0.40092911760642902"/>
          <c:y val="2.9350104821802878E-2"/>
        </c:manualLayout>
      </c:layout>
      <c:overlay val="0"/>
      <c:spPr>
        <a:noFill/>
        <a:ln w="12700">
          <a:solidFill>
            <a:srgbClr val="000000"/>
          </a:solidFill>
          <a:prstDash val="solid"/>
        </a:ln>
      </c:spPr>
    </c:title>
    <c:autoTitleDeleted val="0"/>
    <c:plotArea>
      <c:layout>
        <c:manualLayout>
          <c:layoutTarget val="inner"/>
          <c:xMode val="edge"/>
          <c:yMode val="edge"/>
          <c:x val="0.14396295711210194"/>
          <c:y val="0.19496895261922251"/>
          <c:w val="0.82043405666032165"/>
          <c:h val="0.70650039820082799"/>
        </c:manualLayout>
      </c:layout>
      <c:barChart>
        <c:barDir val="col"/>
        <c:grouping val="clustered"/>
        <c:varyColors val="0"/>
        <c:ser>
          <c:idx val="0"/>
          <c:order val="0"/>
          <c:tx>
            <c:strRef>
              <c:f>グラフ!$I$101</c:f>
              <c:strCache>
                <c:ptCount val="1"/>
                <c:pt idx="0">
                  <c:v>一人当り校地面積</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グラフ!$I$102:$I$112</c:f>
              <c:numCache>
                <c:formatCode>#,##0.0_);[Red]\(#,##0.0\)</c:formatCode>
                <c:ptCount val="11"/>
                <c:pt idx="0">
                  <c:v>41.860426929392446</c:v>
                </c:pt>
                <c:pt idx="1">
                  <c:v>28.948470209339774</c:v>
                </c:pt>
                <c:pt idx="2">
                  <c:v>32.90989660265879</c:v>
                </c:pt>
                <c:pt idx="3">
                  <c:v>27.349206349206348</c:v>
                </c:pt>
                <c:pt idx="4">
                  <c:v>47.186372745490985</c:v>
                </c:pt>
                <c:pt idx="5">
                  <c:v>19.971563981042653</c:v>
                </c:pt>
                <c:pt idx="6">
                  <c:v>31.196213425129088</c:v>
                </c:pt>
                <c:pt idx="7">
                  <c:v>19.893138357705286</c:v>
                </c:pt>
                <c:pt idx="8">
                  <c:v>25.920440636474908</c:v>
                </c:pt>
                <c:pt idx="9">
                  <c:v>29.282857142857143</c:v>
                </c:pt>
                <c:pt idx="10">
                  <c:v>57.799610894941637</c:v>
                </c:pt>
              </c:numCache>
            </c:numRef>
          </c:val>
        </c:ser>
        <c:ser>
          <c:idx val="1"/>
          <c:order val="1"/>
          <c:tx>
            <c:strRef>
              <c:f>グラフ!$J$101</c:f>
              <c:strCache>
                <c:ptCount val="1"/>
                <c:pt idx="0">
                  <c:v>一人当り校舎延べ面積</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グラフ!$J$102:$J$112</c:f>
              <c:numCache>
                <c:formatCode>#,##0.0_);[Red]\(#,##0.0\)</c:formatCode>
                <c:ptCount val="11"/>
                <c:pt idx="0">
                  <c:v>10.336617405582922</c:v>
                </c:pt>
                <c:pt idx="1">
                  <c:v>10.632850241545894</c:v>
                </c:pt>
                <c:pt idx="2">
                  <c:v>8.1093057607090095</c:v>
                </c:pt>
                <c:pt idx="3">
                  <c:v>6.8468720821661995</c:v>
                </c:pt>
                <c:pt idx="4">
                  <c:v>12.541082164328657</c:v>
                </c:pt>
                <c:pt idx="5">
                  <c:v>7.833175355450237</c:v>
                </c:pt>
                <c:pt idx="6">
                  <c:v>10.846815834767643</c:v>
                </c:pt>
                <c:pt idx="7">
                  <c:v>11.554555680539933</c:v>
                </c:pt>
                <c:pt idx="8">
                  <c:v>7.6682986536107709</c:v>
                </c:pt>
                <c:pt idx="9">
                  <c:v>8.2485714285714291</c:v>
                </c:pt>
                <c:pt idx="10">
                  <c:v>11.315175097276265</c:v>
                </c:pt>
              </c:numCache>
            </c:numRef>
          </c:val>
        </c:ser>
        <c:dLbls>
          <c:showLegendKey val="0"/>
          <c:showVal val="0"/>
          <c:showCatName val="0"/>
          <c:showSerName val="0"/>
          <c:showPercent val="0"/>
          <c:showBubbleSize val="0"/>
        </c:dLbls>
        <c:gapWidth val="30"/>
        <c:axId val="572396848"/>
        <c:axId val="572397632"/>
      </c:barChart>
      <c:catAx>
        <c:axId val="572396848"/>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72397632"/>
        <c:crossesAt val="0"/>
        <c:auto val="1"/>
        <c:lblAlgn val="ctr"/>
        <c:lblOffset val="100"/>
        <c:tickLblSkip val="1"/>
        <c:tickMarkSkip val="1"/>
        <c:noMultiLvlLbl val="0"/>
      </c:catAx>
      <c:valAx>
        <c:axId val="572397632"/>
        <c:scaling>
          <c:orientation val="minMax"/>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4767801857585103E-2"/>
              <c:y val="0.50943506275551997"/>
            </c:manualLayout>
          </c:layout>
          <c:overlay val="0"/>
          <c:spPr>
            <a:noFill/>
            <a:ln w="25400">
              <a:noFill/>
            </a:ln>
          </c:spPr>
        </c:title>
        <c:numFmt formatCode="#,##0.0_);[Red]\(#,##0.0\)"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72396848"/>
        <c:crosses val="autoZero"/>
        <c:crossBetween val="between"/>
      </c:valAx>
      <c:spPr>
        <a:noFill/>
        <a:ln w="12700">
          <a:solidFill>
            <a:srgbClr val="000000"/>
          </a:solidFill>
          <a:prstDash val="solid"/>
        </a:ln>
      </c:spPr>
    </c:plotArea>
    <c:legend>
      <c:legendPos val="r"/>
      <c:layout>
        <c:manualLayout>
          <c:xMode val="edge"/>
          <c:yMode val="edge"/>
          <c:x val="0.54024816557373101"/>
          <c:y val="0.50943506275551997"/>
          <c:w val="0.32352973680148261"/>
          <c:h val="4.1928721174004105E-2"/>
        </c:manualLayout>
      </c:layout>
      <c:overlay val="0"/>
      <c:spPr>
        <a:solidFill>
          <a:srgbClr val="FFFFFF"/>
        </a:solidFill>
        <a:ln w="12700">
          <a:solidFill>
            <a:srgbClr val="000000"/>
          </a:solidFill>
          <a:prstDash val="solid"/>
        </a:ln>
      </c:spPr>
      <c:txPr>
        <a:bodyPr/>
        <a:lstStyle/>
        <a:p>
          <a:pPr>
            <a:defRPr sz="7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234483671737691"/>
          <c:y val="3.2258034412365202E-2"/>
        </c:manualLayout>
      </c:layout>
      <c:overlay val="0"/>
      <c:spPr>
        <a:noFill/>
        <a:ln w="12700">
          <a:solidFill>
            <a:srgbClr val="000000"/>
          </a:solidFill>
          <a:prstDash val="solid"/>
        </a:ln>
      </c:spPr>
    </c:title>
    <c:autoTitleDeleted val="0"/>
    <c:plotArea>
      <c:layout>
        <c:manualLayout>
          <c:layoutTarget val="inner"/>
          <c:xMode val="edge"/>
          <c:yMode val="edge"/>
          <c:x val="0.13353135074437641"/>
          <c:y val="0.13333362268581267"/>
          <c:w val="0.82789437461515558"/>
          <c:h val="0.63777916184713901"/>
        </c:manualLayout>
      </c:layout>
      <c:lineChart>
        <c:grouping val="standard"/>
        <c:varyColors val="0"/>
        <c:ser>
          <c:idx val="0"/>
          <c:order val="0"/>
          <c:tx>
            <c:strRef>
              <c:f>グラフ!$H$7</c:f>
              <c:strCache>
                <c:ptCount val="1"/>
                <c:pt idx="0">
                  <c:v>浦添小</c:v>
                </c:pt>
              </c:strCache>
            </c:strRef>
          </c:tx>
          <c:spPr>
            <a:ln w="12700">
              <a:solidFill>
                <a:srgbClr val="000000"/>
              </a:solidFill>
              <a:prstDash val="lgDash"/>
            </a:ln>
          </c:spPr>
          <c:marker>
            <c:symbol val="triangle"/>
            <c:size val="5"/>
            <c:spPr>
              <a:solidFill>
                <a:srgbClr val="FFFFFF"/>
              </a:solidFill>
              <a:ln>
                <a:solidFill>
                  <a:srgbClr val="000000"/>
                </a:solidFill>
                <a:prstDash val="solid"/>
              </a:ln>
            </c:spPr>
          </c:marker>
          <c:cat>
            <c:strRef>
              <c:f>グラフ!$I$6:$L$6</c:f>
              <c:strCache>
                <c:ptCount val="4"/>
                <c:pt idx="0">
                  <c:v>平成25年</c:v>
                </c:pt>
                <c:pt idx="1">
                  <c:v>26年</c:v>
                </c:pt>
                <c:pt idx="2">
                  <c:v>27年</c:v>
                </c:pt>
                <c:pt idx="3">
                  <c:v>28年</c:v>
                </c:pt>
              </c:strCache>
            </c:strRef>
          </c:cat>
          <c:val>
            <c:numRef>
              <c:f>グラフ!$I$7:$L$7</c:f>
              <c:numCache>
                <c:formatCode>#,##0_);[Red]\(#,##0\)</c:formatCode>
                <c:ptCount val="4"/>
                <c:pt idx="0">
                  <c:v>629</c:v>
                </c:pt>
                <c:pt idx="1">
                  <c:v>625</c:v>
                </c:pt>
                <c:pt idx="2">
                  <c:v>627</c:v>
                </c:pt>
                <c:pt idx="3">
                  <c:v>609</c:v>
                </c:pt>
              </c:numCache>
            </c:numRef>
          </c:val>
          <c:smooth val="0"/>
        </c:ser>
        <c:ser>
          <c:idx val="1"/>
          <c:order val="1"/>
          <c:tx>
            <c:strRef>
              <c:f>グラフ!$H$8</c:f>
              <c:strCache>
                <c:ptCount val="1"/>
                <c:pt idx="0">
                  <c:v>仲西小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平成25年</c:v>
                </c:pt>
                <c:pt idx="1">
                  <c:v>26年</c:v>
                </c:pt>
                <c:pt idx="2">
                  <c:v>27年</c:v>
                </c:pt>
                <c:pt idx="3">
                  <c:v>28年</c:v>
                </c:pt>
              </c:strCache>
            </c:strRef>
          </c:cat>
          <c:val>
            <c:numRef>
              <c:f>グラフ!$I$8:$L$8</c:f>
              <c:numCache>
                <c:formatCode>#,##0_);[Red]\(#,##0\)</c:formatCode>
                <c:ptCount val="4"/>
                <c:pt idx="0">
                  <c:v>678</c:v>
                </c:pt>
                <c:pt idx="1">
                  <c:v>672</c:v>
                </c:pt>
                <c:pt idx="2">
                  <c:v>653</c:v>
                </c:pt>
                <c:pt idx="3">
                  <c:v>621</c:v>
                </c:pt>
              </c:numCache>
            </c:numRef>
          </c:val>
          <c:smooth val="0"/>
        </c:ser>
        <c:ser>
          <c:idx val="2"/>
          <c:order val="2"/>
          <c:tx>
            <c:strRef>
              <c:f>グラフ!$H$9</c:f>
              <c:strCache>
                <c:ptCount val="1"/>
                <c:pt idx="0">
                  <c:v>神森小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平成25年</c:v>
                </c:pt>
                <c:pt idx="1">
                  <c:v>26年</c:v>
                </c:pt>
                <c:pt idx="2">
                  <c:v>27年</c:v>
                </c:pt>
                <c:pt idx="3">
                  <c:v>28年</c:v>
                </c:pt>
              </c:strCache>
            </c:strRef>
          </c:cat>
          <c:val>
            <c:numRef>
              <c:f>グラフ!$I$9:$L$9</c:f>
              <c:numCache>
                <c:formatCode>#,##0_);[Red]\(#,##0\)</c:formatCode>
                <c:ptCount val="4"/>
                <c:pt idx="0">
                  <c:v>704</c:v>
                </c:pt>
                <c:pt idx="1">
                  <c:v>695</c:v>
                </c:pt>
                <c:pt idx="2">
                  <c:v>681</c:v>
                </c:pt>
                <c:pt idx="3">
                  <c:v>677</c:v>
                </c:pt>
              </c:numCache>
            </c:numRef>
          </c:val>
          <c:smooth val="0"/>
        </c:ser>
        <c:ser>
          <c:idx val="3"/>
          <c:order val="3"/>
          <c:tx>
            <c:strRef>
              <c:f>グラフ!$H$10</c:f>
              <c:strCache>
                <c:ptCount val="1"/>
                <c:pt idx="0">
                  <c:v>浦城小</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strRef>
              <c:f>グラフ!$I$6:$L$6</c:f>
              <c:strCache>
                <c:ptCount val="4"/>
                <c:pt idx="0">
                  <c:v>平成25年</c:v>
                </c:pt>
                <c:pt idx="1">
                  <c:v>26年</c:v>
                </c:pt>
                <c:pt idx="2">
                  <c:v>27年</c:v>
                </c:pt>
                <c:pt idx="3">
                  <c:v>28年</c:v>
                </c:pt>
              </c:strCache>
            </c:strRef>
          </c:cat>
          <c:val>
            <c:numRef>
              <c:f>グラフ!$I$10:$L$10</c:f>
              <c:numCache>
                <c:formatCode>#,##0_);[Red]\(#,##0\)</c:formatCode>
                <c:ptCount val="4"/>
                <c:pt idx="0">
                  <c:v>1060</c:v>
                </c:pt>
                <c:pt idx="1">
                  <c:v>1036</c:v>
                </c:pt>
                <c:pt idx="2">
                  <c:v>1062</c:v>
                </c:pt>
                <c:pt idx="3">
                  <c:v>1071</c:v>
                </c:pt>
              </c:numCache>
            </c:numRef>
          </c:val>
          <c:smooth val="0"/>
        </c:ser>
        <c:ser>
          <c:idx val="4"/>
          <c:order val="4"/>
          <c:tx>
            <c:strRef>
              <c:f>グラフ!$H$11</c:f>
              <c:strCache>
                <c:ptCount val="1"/>
                <c:pt idx="0">
                  <c:v>牧港小</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cat>
            <c:strRef>
              <c:f>グラフ!$I$6:$L$6</c:f>
              <c:strCache>
                <c:ptCount val="4"/>
                <c:pt idx="0">
                  <c:v>平成25年</c:v>
                </c:pt>
                <c:pt idx="1">
                  <c:v>26年</c:v>
                </c:pt>
                <c:pt idx="2">
                  <c:v>27年</c:v>
                </c:pt>
                <c:pt idx="3">
                  <c:v>28年</c:v>
                </c:pt>
              </c:strCache>
            </c:strRef>
          </c:cat>
          <c:val>
            <c:numRef>
              <c:f>グラフ!$I$11:$L$11</c:f>
              <c:numCache>
                <c:formatCode>#,##0_);[Red]\(#,##0\)</c:formatCode>
                <c:ptCount val="4"/>
                <c:pt idx="0">
                  <c:v>556</c:v>
                </c:pt>
                <c:pt idx="1">
                  <c:v>526</c:v>
                </c:pt>
                <c:pt idx="2">
                  <c:v>502</c:v>
                </c:pt>
                <c:pt idx="3">
                  <c:v>499</c:v>
                </c:pt>
              </c:numCache>
            </c:numRef>
          </c:val>
          <c:smooth val="0"/>
        </c:ser>
        <c:ser>
          <c:idx val="5"/>
          <c:order val="5"/>
          <c:tx>
            <c:strRef>
              <c:f>グラフ!$H$12</c:f>
              <c:strCache>
                <c:ptCount val="1"/>
                <c:pt idx="0">
                  <c:v>当山小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平成25年</c:v>
                </c:pt>
                <c:pt idx="1">
                  <c:v>26年</c:v>
                </c:pt>
                <c:pt idx="2">
                  <c:v>27年</c:v>
                </c:pt>
                <c:pt idx="3">
                  <c:v>28年</c:v>
                </c:pt>
              </c:strCache>
            </c:strRef>
          </c:cat>
          <c:val>
            <c:numRef>
              <c:f>グラフ!$I$12:$L$12</c:f>
              <c:numCache>
                <c:formatCode>#,##0_);[Red]\(#,##0\)</c:formatCode>
                <c:ptCount val="4"/>
                <c:pt idx="0">
                  <c:v>1068</c:v>
                </c:pt>
                <c:pt idx="1">
                  <c:v>1069</c:v>
                </c:pt>
                <c:pt idx="2">
                  <c:v>1072</c:v>
                </c:pt>
                <c:pt idx="3">
                  <c:v>1055</c:v>
                </c:pt>
              </c:numCache>
            </c:numRef>
          </c:val>
          <c:smooth val="0"/>
        </c:ser>
        <c:ser>
          <c:idx val="6"/>
          <c:order val="6"/>
          <c:tx>
            <c:strRef>
              <c:f>グラフ!$H$13</c:f>
              <c:strCache>
                <c:ptCount val="1"/>
                <c:pt idx="0">
                  <c:v>内間小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平成25年</c:v>
                </c:pt>
                <c:pt idx="1">
                  <c:v>26年</c:v>
                </c:pt>
                <c:pt idx="2">
                  <c:v>27年</c:v>
                </c:pt>
                <c:pt idx="3">
                  <c:v>28年</c:v>
                </c:pt>
              </c:strCache>
            </c:strRef>
          </c:cat>
          <c:val>
            <c:numRef>
              <c:f>グラフ!$I$13:$L$13</c:f>
              <c:numCache>
                <c:formatCode>#,##0_);[Red]\(#,##0\)</c:formatCode>
                <c:ptCount val="4"/>
                <c:pt idx="0">
                  <c:v>626</c:v>
                </c:pt>
                <c:pt idx="1">
                  <c:v>604</c:v>
                </c:pt>
                <c:pt idx="2">
                  <c:v>588</c:v>
                </c:pt>
                <c:pt idx="3">
                  <c:v>581</c:v>
                </c:pt>
              </c:numCache>
            </c:numRef>
          </c:val>
          <c:smooth val="0"/>
        </c:ser>
        <c:ser>
          <c:idx val="7"/>
          <c:order val="7"/>
          <c:tx>
            <c:strRef>
              <c:f>グラフ!$H$14</c:f>
              <c:strCache>
                <c:ptCount val="1"/>
                <c:pt idx="0">
                  <c:v>港川小</c:v>
                </c:pt>
              </c:strCache>
            </c:strRef>
          </c:tx>
          <c:spPr>
            <a:ln w="12700">
              <a:solidFill>
                <a:srgbClr val="000000"/>
              </a:solidFill>
              <a:prstDash val="solid"/>
            </a:ln>
          </c:spPr>
          <c:marker>
            <c:symbol val="dash"/>
            <c:size val="7"/>
            <c:spPr>
              <a:solidFill>
                <a:srgbClr val="000000"/>
              </a:solidFill>
              <a:ln>
                <a:solidFill>
                  <a:srgbClr val="000000"/>
                </a:solidFill>
                <a:prstDash val="solid"/>
              </a:ln>
            </c:spPr>
          </c:marker>
          <c:cat>
            <c:strRef>
              <c:f>グラフ!$I$6:$L$6</c:f>
              <c:strCache>
                <c:ptCount val="4"/>
                <c:pt idx="0">
                  <c:v>平成25年</c:v>
                </c:pt>
                <c:pt idx="1">
                  <c:v>26年</c:v>
                </c:pt>
                <c:pt idx="2">
                  <c:v>27年</c:v>
                </c:pt>
                <c:pt idx="3">
                  <c:v>28年</c:v>
                </c:pt>
              </c:strCache>
            </c:strRef>
          </c:cat>
          <c:val>
            <c:numRef>
              <c:f>グラフ!$I$14:$L$14</c:f>
              <c:numCache>
                <c:formatCode>#,##0_);[Red]\(#,##0\)</c:formatCode>
                <c:ptCount val="4"/>
                <c:pt idx="0">
                  <c:v>900</c:v>
                </c:pt>
                <c:pt idx="1">
                  <c:v>868</c:v>
                </c:pt>
                <c:pt idx="2">
                  <c:v>884</c:v>
                </c:pt>
                <c:pt idx="3">
                  <c:v>889</c:v>
                </c:pt>
              </c:numCache>
            </c:numRef>
          </c:val>
          <c:smooth val="0"/>
        </c:ser>
        <c:ser>
          <c:idx val="8"/>
          <c:order val="8"/>
          <c:tx>
            <c:strRef>
              <c:f>グラフ!$H$15</c:f>
              <c:strCache>
                <c:ptCount val="1"/>
                <c:pt idx="0">
                  <c:v>宮城小</c:v>
                </c:pt>
              </c:strCache>
            </c:strRef>
          </c:tx>
          <c:spPr>
            <a:ln w="12700">
              <a:solidFill>
                <a:srgbClr val="000000"/>
              </a:solidFill>
              <a:prstDash val="solid"/>
            </a:ln>
          </c:spPr>
          <c:marker>
            <c:symbol val="circle"/>
            <c:size val="5"/>
            <c:spPr>
              <a:solidFill>
                <a:srgbClr val="FFFFFF"/>
              </a:solidFill>
              <a:ln>
                <a:solidFill>
                  <a:srgbClr val="000000"/>
                </a:solidFill>
                <a:prstDash val="solid"/>
              </a:ln>
            </c:spPr>
          </c:marker>
          <c:cat>
            <c:strRef>
              <c:f>グラフ!$I$6:$L$6</c:f>
              <c:strCache>
                <c:ptCount val="4"/>
                <c:pt idx="0">
                  <c:v>平成25年</c:v>
                </c:pt>
                <c:pt idx="1">
                  <c:v>26年</c:v>
                </c:pt>
                <c:pt idx="2">
                  <c:v>27年</c:v>
                </c:pt>
                <c:pt idx="3">
                  <c:v>28年</c:v>
                </c:pt>
              </c:strCache>
            </c:strRef>
          </c:cat>
          <c:val>
            <c:numRef>
              <c:f>グラフ!$I$15:$L$15</c:f>
              <c:numCache>
                <c:formatCode>#,##0_);[Red]\(#,##0\)</c:formatCode>
                <c:ptCount val="4"/>
                <c:pt idx="0">
                  <c:v>773</c:v>
                </c:pt>
                <c:pt idx="1">
                  <c:v>789</c:v>
                </c:pt>
                <c:pt idx="2">
                  <c:v>806</c:v>
                </c:pt>
                <c:pt idx="3">
                  <c:v>817</c:v>
                </c:pt>
              </c:numCache>
            </c:numRef>
          </c:val>
          <c:smooth val="0"/>
        </c:ser>
        <c:ser>
          <c:idx val="9"/>
          <c:order val="9"/>
          <c:tx>
            <c:strRef>
              <c:f>グラフ!$H$16</c:f>
              <c:strCache>
                <c:ptCount val="1"/>
                <c:pt idx="0">
                  <c:v>沢岻小</c:v>
                </c:pt>
              </c:strCache>
            </c:strRef>
          </c:tx>
          <c:spPr>
            <a:ln w="12700">
              <a:solidFill>
                <a:srgbClr val="000000"/>
              </a:solidFill>
              <a:prstDash val="sysDash"/>
            </a:ln>
          </c:spPr>
          <c:marker>
            <c:symbol val="circle"/>
            <c:size val="5"/>
            <c:spPr>
              <a:solidFill>
                <a:srgbClr val="FFFFFF"/>
              </a:solidFill>
              <a:ln>
                <a:solidFill>
                  <a:srgbClr val="000000"/>
                </a:solidFill>
                <a:prstDash val="solid"/>
              </a:ln>
            </c:spPr>
          </c:marker>
          <c:cat>
            <c:strRef>
              <c:f>グラフ!$I$6:$L$6</c:f>
              <c:strCache>
                <c:ptCount val="4"/>
                <c:pt idx="0">
                  <c:v>平成25年</c:v>
                </c:pt>
                <c:pt idx="1">
                  <c:v>26年</c:v>
                </c:pt>
                <c:pt idx="2">
                  <c:v>27年</c:v>
                </c:pt>
                <c:pt idx="3">
                  <c:v>28年</c:v>
                </c:pt>
              </c:strCache>
            </c:strRef>
          </c:cat>
          <c:val>
            <c:numRef>
              <c:f>グラフ!$I$16:$L$16</c:f>
              <c:numCache>
                <c:formatCode>#,##0_);[Red]\(#,##0\)</c:formatCode>
                <c:ptCount val="4"/>
                <c:pt idx="0">
                  <c:v>691</c:v>
                </c:pt>
                <c:pt idx="1">
                  <c:v>691</c:v>
                </c:pt>
                <c:pt idx="2">
                  <c:v>676</c:v>
                </c:pt>
                <c:pt idx="3">
                  <c:v>700</c:v>
                </c:pt>
              </c:numCache>
            </c:numRef>
          </c:val>
          <c:smooth val="0"/>
        </c:ser>
        <c:ser>
          <c:idx val="10"/>
          <c:order val="10"/>
          <c:tx>
            <c:strRef>
              <c:f>グラフ!$H$17</c:f>
              <c:strCache>
                <c:ptCount val="1"/>
                <c:pt idx="0">
                  <c:v>前田小</c:v>
                </c:pt>
              </c:strCache>
            </c:strRef>
          </c:tx>
          <c:spPr>
            <a:ln w="12700">
              <a:solidFill>
                <a:srgbClr val="000000"/>
              </a:solidFill>
              <a:prstDash val="solid"/>
            </a:ln>
          </c:spPr>
          <c:marker>
            <c:symbol val="star"/>
            <c:size val="5"/>
            <c:spPr>
              <a:noFill/>
              <a:ln>
                <a:solidFill>
                  <a:srgbClr val="000000"/>
                </a:solidFill>
                <a:prstDash val="solid"/>
              </a:ln>
            </c:spPr>
          </c:marker>
          <c:cat>
            <c:strRef>
              <c:f>グラフ!$I$6:$L$6</c:f>
              <c:strCache>
                <c:ptCount val="4"/>
                <c:pt idx="0">
                  <c:v>平成25年</c:v>
                </c:pt>
                <c:pt idx="1">
                  <c:v>26年</c:v>
                </c:pt>
                <c:pt idx="2">
                  <c:v>27年</c:v>
                </c:pt>
                <c:pt idx="3">
                  <c:v>28年</c:v>
                </c:pt>
              </c:strCache>
            </c:strRef>
          </c:cat>
          <c:val>
            <c:numRef>
              <c:f>グラフ!$I$17:$L$17</c:f>
              <c:numCache>
                <c:formatCode>#,##0_);[Red]\(#,##0\)</c:formatCode>
                <c:ptCount val="4"/>
                <c:pt idx="0">
                  <c:v>531</c:v>
                </c:pt>
                <c:pt idx="1">
                  <c:v>528</c:v>
                </c:pt>
                <c:pt idx="2">
                  <c:v>511</c:v>
                </c:pt>
                <c:pt idx="3">
                  <c:v>514</c:v>
                </c:pt>
              </c:numCache>
            </c:numRef>
          </c:val>
          <c:smooth val="0"/>
        </c:ser>
        <c:dLbls>
          <c:showLegendKey val="0"/>
          <c:showVal val="0"/>
          <c:showCatName val="0"/>
          <c:showSerName val="0"/>
          <c:showPercent val="0"/>
          <c:showBubbleSize val="0"/>
        </c:dLbls>
        <c:marker val="1"/>
        <c:smooth val="0"/>
        <c:axId val="572398416"/>
        <c:axId val="572398808"/>
      </c:lineChart>
      <c:catAx>
        <c:axId val="572398416"/>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72398808"/>
        <c:crossesAt val="0"/>
        <c:auto val="1"/>
        <c:lblAlgn val="ctr"/>
        <c:lblOffset val="100"/>
        <c:tickLblSkip val="1"/>
        <c:tickMarkSkip val="1"/>
        <c:noMultiLvlLbl val="0"/>
      </c:catAx>
      <c:valAx>
        <c:axId val="572398808"/>
        <c:scaling>
          <c:orientation val="minMax"/>
          <c:max val="1200"/>
          <c:min val="500"/>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2166172106825407"/>
              <c:y val="8.4444444444444544E-2"/>
            </c:manualLayout>
          </c:layout>
          <c:overlay val="0"/>
          <c:spPr>
            <a:noFill/>
            <a:ln w="25400">
              <a:noFill/>
            </a:ln>
          </c:spPr>
        </c:title>
        <c:numFmt formatCode="#,##0\ ;&quot; -&quot;#,##0\ ;&quot; - &quot;;@\ " sourceLinked="0"/>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72398416"/>
        <c:crosses val="autoZero"/>
        <c:crossBetween val="between"/>
        <c:majorUnit val="100"/>
      </c:valAx>
      <c:spPr>
        <a:noFill/>
        <a:ln w="12700">
          <a:solidFill>
            <a:srgbClr val="000000"/>
          </a:solidFill>
          <a:prstDash val="solid"/>
        </a:ln>
      </c:spPr>
    </c:plotArea>
    <c:legend>
      <c:legendPos val="r"/>
      <c:layout>
        <c:manualLayout>
          <c:xMode val="edge"/>
          <c:yMode val="edge"/>
          <c:x val="5.341246290801354E-2"/>
          <c:y val="0.84000000000000163"/>
          <c:w val="0.89317507418398923"/>
          <c:h val="0.146666666666666"/>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4929577464788708"/>
          <c:y val="2.850877192982461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6338050641024787"/>
          <c:y val="0.14473715207210308"/>
          <c:w val="0.79436728978771765"/>
          <c:h val="0.62061536418791996"/>
        </c:manualLayout>
      </c:layout>
      <c:lineChart>
        <c:grouping val="standard"/>
        <c:varyColors val="0"/>
        <c:ser>
          <c:idx val="0"/>
          <c:order val="0"/>
          <c:tx>
            <c:strRef>
              <c:f>グラフ!$H$21</c:f>
              <c:strCache>
                <c:ptCount val="1"/>
                <c:pt idx="0">
                  <c:v>浦添中</c:v>
                </c:pt>
              </c:strCache>
            </c:strRef>
          </c:tx>
          <c:spPr>
            <a:ln w="12700">
              <a:solidFill>
                <a:srgbClr val="000000"/>
              </a:solidFill>
              <a:prstDash val="solid"/>
            </a:ln>
          </c:spPr>
          <c:marker>
            <c:symbol val="star"/>
            <c:size val="5"/>
            <c:spPr>
              <a:noFill/>
              <a:ln>
                <a:solidFill>
                  <a:srgbClr val="000000"/>
                </a:solidFill>
                <a:prstDash val="solid"/>
              </a:ln>
            </c:spPr>
          </c:marker>
          <c:dLbls>
            <c:dLbl>
              <c:idx val="1"/>
              <c:layout>
                <c:manualLayout>
                  <c:x val="-6.0778727445394122E-2"/>
                  <c:y val="3.362573099415204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7004103503641983E-2"/>
                  <c:y val="2.160162674943377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6.0778578193954352E-2"/>
                  <c:y val="2.487398540564479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6.0515829965266159E-2"/>
                  <c:y val="2.542801939090626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グラフ!$I$20:$M$20</c:f>
              <c:strCache>
                <c:ptCount val="5"/>
                <c:pt idx="0">
                  <c:v>平成24年</c:v>
                </c:pt>
                <c:pt idx="1">
                  <c:v>25年</c:v>
                </c:pt>
                <c:pt idx="2">
                  <c:v>26年</c:v>
                </c:pt>
                <c:pt idx="3">
                  <c:v>27年</c:v>
                </c:pt>
                <c:pt idx="4">
                  <c:v>28年</c:v>
                </c:pt>
              </c:strCache>
            </c:strRef>
          </c:cat>
          <c:val>
            <c:numRef>
              <c:f>グラフ!$I$21:$M$21</c:f>
              <c:numCache>
                <c:formatCode>#,##0_);[Red]\(#,##0\)</c:formatCode>
                <c:ptCount val="5"/>
                <c:pt idx="0">
                  <c:v>755</c:v>
                </c:pt>
                <c:pt idx="1">
                  <c:v>742</c:v>
                </c:pt>
                <c:pt idx="2">
                  <c:v>712</c:v>
                </c:pt>
                <c:pt idx="3">
                  <c:v>741</c:v>
                </c:pt>
                <c:pt idx="4">
                  <c:v>730</c:v>
                </c:pt>
              </c:numCache>
            </c:numRef>
          </c:val>
          <c:smooth val="0"/>
        </c:ser>
        <c:ser>
          <c:idx val="1"/>
          <c:order val="1"/>
          <c:tx>
            <c:strRef>
              <c:f>グラフ!$H$22</c:f>
              <c:strCache>
                <c:ptCount val="1"/>
                <c:pt idx="0">
                  <c:v>仲西中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9.9390032581925955E-2"/>
                  <c:y val="2.84683517848017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10383059062988752"/>
                  <c:y val="2.546233999792182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1099703903351581"/>
                  <c:y val="1.130047407409514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9.5312982063593316E-2"/>
                  <c:y val="1.247494891555160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4251118016003837E-2"/>
                  <c:y val="2.219004763936947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グラフ!$I$20:$M$20</c:f>
              <c:strCache>
                <c:ptCount val="5"/>
                <c:pt idx="0">
                  <c:v>平成24年</c:v>
                </c:pt>
                <c:pt idx="1">
                  <c:v>25年</c:v>
                </c:pt>
                <c:pt idx="2">
                  <c:v>26年</c:v>
                </c:pt>
                <c:pt idx="3">
                  <c:v>27年</c:v>
                </c:pt>
                <c:pt idx="4">
                  <c:v>28年</c:v>
                </c:pt>
              </c:strCache>
            </c:strRef>
          </c:cat>
          <c:val>
            <c:numRef>
              <c:f>グラフ!$I$22:$M$22</c:f>
              <c:numCache>
                <c:formatCode>#,##0_);[Red]\(#,##0\)</c:formatCode>
                <c:ptCount val="5"/>
                <c:pt idx="0">
                  <c:v>1033</c:v>
                </c:pt>
                <c:pt idx="1">
                  <c:v>1007</c:v>
                </c:pt>
                <c:pt idx="2">
                  <c:v>975</c:v>
                </c:pt>
                <c:pt idx="3">
                  <c:v>912</c:v>
                </c:pt>
                <c:pt idx="4">
                  <c:v>930</c:v>
                </c:pt>
              </c:numCache>
            </c:numRef>
          </c:val>
          <c:smooth val="0"/>
        </c:ser>
        <c:ser>
          <c:idx val="2"/>
          <c:order val="2"/>
          <c:tx>
            <c:strRef>
              <c:f>グラフ!$H$23</c:f>
              <c:strCache>
                <c:ptCount val="1"/>
                <c:pt idx="0">
                  <c:v>神森中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Lbl>
              <c:idx val="0"/>
              <c:layout>
                <c:manualLayout>
                  <c:x val="-5.7565266394843516E-2"/>
                  <c:y val="2.359719252700735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7565266394843481E-2"/>
                  <c:y val="2.359719252700730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7565266394843551E-2"/>
                  <c:y val="2.359719252700730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756526639484362E-2"/>
                  <c:y val="2.059118074012743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817550726093657E-2"/>
                  <c:y val="1.457915716636754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グラフ!$I$20:$M$20</c:f>
              <c:strCache>
                <c:ptCount val="5"/>
                <c:pt idx="0">
                  <c:v>平成24年</c:v>
                </c:pt>
                <c:pt idx="1">
                  <c:v>25年</c:v>
                </c:pt>
                <c:pt idx="2">
                  <c:v>26年</c:v>
                </c:pt>
                <c:pt idx="3">
                  <c:v>27年</c:v>
                </c:pt>
                <c:pt idx="4">
                  <c:v>28年</c:v>
                </c:pt>
              </c:strCache>
            </c:strRef>
          </c:cat>
          <c:val>
            <c:numRef>
              <c:f>グラフ!$I$23:$M$23</c:f>
              <c:numCache>
                <c:formatCode>#,##0_);[Red]\(#,##0\)</c:formatCode>
                <c:ptCount val="5"/>
                <c:pt idx="0">
                  <c:v>924</c:v>
                </c:pt>
                <c:pt idx="1">
                  <c:v>928</c:v>
                </c:pt>
                <c:pt idx="2">
                  <c:v>947</c:v>
                </c:pt>
                <c:pt idx="3">
                  <c:v>976</c:v>
                </c:pt>
                <c:pt idx="4">
                  <c:v>932</c:v>
                </c:pt>
              </c:numCache>
            </c:numRef>
          </c:val>
          <c:smooth val="0"/>
        </c:ser>
        <c:ser>
          <c:idx val="3"/>
          <c:order val="3"/>
          <c:tx>
            <c:strRef>
              <c:f>グラフ!$H$24</c:f>
              <c:strCache>
                <c:ptCount val="1"/>
                <c:pt idx="0">
                  <c:v>港川中</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dLbls>
            <c:dLbl>
              <c:idx val="0"/>
              <c:layout>
                <c:manualLayout>
                  <c:x val="-5.3790494827968501E-2"/>
                  <c:y val="2.059118074012743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7565266394843481E-2"/>
                  <c:y val="2.660320431388722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7565266394843551E-2"/>
                  <c:y val="2.359719252700735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756526639484362E-2"/>
                  <c:y val="2.660320431388722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6.1340037961718608E-2"/>
                  <c:y val="2.059118074012738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グラフ!$I$20:$M$20</c:f>
              <c:strCache>
                <c:ptCount val="5"/>
                <c:pt idx="0">
                  <c:v>平成24年</c:v>
                </c:pt>
                <c:pt idx="1">
                  <c:v>25年</c:v>
                </c:pt>
                <c:pt idx="2">
                  <c:v>26年</c:v>
                </c:pt>
                <c:pt idx="3">
                  <c:v>27年</c:v>
                </c:pt>
                <c:pt idx="4">
                  <c:v>28年</c:v>
                </c:pt>
              </c:strCache>
            </c:strRef>
          </c:cat>
          <c:val>
            <c:numRef>
              <c:f>グラフ!$I$24:$M$24</c:f>
              <c:numCache>
                <c:formatCode>#,##0_);[Red]\(#,##0\)</c:formatCode>
                <c:ptCount val="5"/>
                <c:pt idx="0">
                  <c:v>833</c:v>
                </c:pt>
                <c:pt idx="1">
                  <c:v>843</c:v>
                </c:pt>
                <c:pt idx="2">
                  <c:v>848</c:v>
                </c:pt>
                <c:pt idx="3">
                  <c:v>858</c:v>
                </c:pt>
                <c:pt idx="4">
                  <c:v>838</c:v>
                </c:pt>
              </c:numCache>
            </c:numRef>
          </c:val>
          <c:smooth val="0"/>
        </c:ser>
        <c:ser>
          <c:idx val="4"/>
          <c:order val="4"/>
          <c:tx>
            <c:strRef>
              <c:f>グラフ!$H$25</c:f>
              <c:strCache>
                <c:ptCount val="1"/>
                <c:pt idx="0">
                  <c:v>浦西中</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dLbls>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グラフ!$I$20:$M$20</c:f>
              <c:strCache>
                <c:ptCount val="5"/>
                <c:pt idx="0">
                  <c:v>平成24年</c:v>
                </c:pt>
                <c:pt idx="1">
                  <c:v>25年</c:v>
                </c:pt>
                <c:pt idx="2">
                  <c:v>26年</c:v>
                </c:pt>
                <c:pt idx="3">
                  <c:v>27年</c:v>
                </c:pt>
                <c:pt idx="4">
                  <c:v>28年</c:v>
                </c:pt>
              </c:strCache>
            </c:strRef>
          </c:cat>
          <c:val>
            <c:numRef>
              <c:f>グラフ!$I$25:$M$25</c:f>
              <c:numCache>
                <c:formatCode>#,##0_);[Red]\(#,##0\)</c:formatCode>
                <c:ptCount val="5"/>
                <c:pt idx="0">
                  <c:v>469</c:v>
                </c:pt>
                <c:pt idx="1">
                  <c:v>503</c:v>
                </c:pt>
                <c:pt idx="2">
                  <c:v>495</c:v>
                </c:pt>
                <c:pt idx="3">
                  <c:v>485</c:v>
                </c:pt>
                <c:pt idx="4">
                  <c:v>449</c:v>
                </c:pt>
              </c:numCache>
            </c:numRef>
          </c:val>
          <c:smooth val="0"/>
        </c:ser>
        <c:ser>
          <c:idx val="5"/>
          <c:order val="5"/>
          <c:tx>
            <c:strRef>
              <c:f>グラフ!$H$26</c:f>
              <c:strCache>
                <c:ptCount val="1"/>
                <c:pt idx="0">
                  <c:v>昭和薬科大附属中</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グラフ!$I$20:$M$20</c:f>
              <c:strCache>
                <c:ptCount val="5"/>
                <c:pt idx="0">
                  <c:v>平成24年</c:v>
                </c:pt>
                <c:pt idx="1">
                  <c:v>25年</c:v>
                </c:pt>
                <c:pt idx="2">
                  <c:v>26年</c:v>
                </c:pt>
                <c:pt idx="3">
                  <c:v>27年</c:v>
                </c:pt>
                <c:pt idx="4">
                  <c:v>28年</c:v>
                </c:pt>
              </c:strCache>
            </c:strRef>
          </c:cat>
          <c:val>
            <c:numRef>
              <c:f>グラフ!$I$26:$M$26</c:f>
              <c:numCache>
                <c:formatCode>#,##0_);[Red]\(#,##0\)</c:formatCode>
                <c:ptCount val="5"/>
                <c:pt idx="0">
                  <c:v>653</c:v>
                </c:pt>
                <c:pt idx="1">
                  <c:v>659</c:v>
                </c:pt>
                <c:pt idx="2">
                  <c:v>650</c:v>
                </c:pt>
                <c:pt idx="3">
                  <c:v>646</c:v>
                </c:pt>
                <c:pt idx="4">
                  <c:v>628</c:v>
                </c:pt>
              </c:numCache>
            </c:numRef>
          </c:val>
          <c:smooth val="0"/>
        </c:ser>
        <c:dLbls>
          <c:showLegendKey val="0"/>
          <c:showVal val="1"/>
          <c:showCatName val="0"/>
          <c:showSerName val="0"/>
          <c:showPercent val="0"/>
          <c:showBubbleSize val="0"/>
        </c:dLbls>
        <c:marker val="1"/>
        <c:smooth val="0"/>
        <c:axId val="572395672"/>
        <c:axId val="572396064"/>
      </c:lineChart>
      <c:catAx>
        <c:axId val="572395672"/>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72396064"/>
        <c:crossesAt val="0"/>
        <c:auto val="1"/>
        <c:lblAlgn val="ctr"/>
        <c:lblOffset val="100"/>
        <c:tickLblSkip val="1"/>
        <c:tickMarkSkip val="1"/>
        <c:noMultiLvlLbl val="0"/>
      </c:catAx>
      <c:valAx>
        <c:axId val="572396064"/>
        <c:scaling>
          <c:orientation val="minMax"/>
          <c:max val="1100"/>
          <c:min val="300"/>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5211267605633821"/>
              <c:y val="9.2105263157895245E-2"/>
            </c:manualLayout>
          </c:layout>
          <c:overlay val="0"/>
          <c:spPr>
            <a:noFill/>
            <a:ln w="25400">
              <a:noFill/>
            </a:ln>
          </c:spPr>
        </c:title>
        <c:numFmt formatCode="#,##0\ ;&quot; -&quot;#,##0\ ;&quot; - &quot;;@\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72395672"/>
        <c:crosses val="autoZero"/>
        <c:crossBetween val="between"/>
        <c:majorUnit val="100"/>
      </c:valAx>
      <c:spPr>
        <a:noFill/>
        <a:ln w="12700">
          <a:solidFill>
            <a:srgbClr val="000000"/>
          </a:solidFill>
          <a:prstDash val="solid"/>
        </a:ln>
      </c:spPr>
    </c:plotArea>
    <c:legend>
      <c:legendPos val="b"/>
      <c:layout>
        <c:manualLayout>
          <c:xMode val="edge"/>
          <c:yMode val="edge"/>
          <c:x val="0.14929577464788701"/>
          <c:y val="0.84649122807019328"/>
          <c:w val="0.77464788732396128"/>
          <c:h val="0.12719298245614041"/>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57150</xdr:colOff>
      <xdr:row>6</xdr:row>
      <xdr:rowOff>85725</xdr:rowOff>
    </xdr:from>
    <xdr:to>
      <xdr:col>2</xdr:col>
      <xdr:colOff>1057275</xdr:colOff>
      <xdr:row>33</xdr:row>
      <xdr:rowOff>104775</xdr:rowOff>
    </xdr:to>
    <xdr:graphicFrame macro="">
      <xdr:nvGraphicFramePr>
        <xdr:cNvPr id="5478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38100</xdr:colOff>
      <xdr:row>6</xdr:row>
      <xdr:rowOff>85725</xdr:rowOff>
    </xdr:from>
    <xdr:to>
      <xdr:col>5</xdr:col>
      <xdr:colOff>1028700</xdr:colOff>
      <xdr:row>33</xdr:row>
      <xdr:rowOff>95250</xdr:rowOff>
    </xdr:to>
    <xdr:graphicFrame macro="">
      <xdr:nvGraphicFramePr>
        <xdr:cNvPr id="54784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38</xdr:row>
      <xdr:rowOff>104775</xdr:rowOff>
    </xdr:from>
    <xdr:to>
      <xdr:col>2</xdr:col>
      <xdr:colOff>1028700</xdr:colOff>
      <xdr:row>64</xdr:row>
      <xdr:rowOff>123825</xdr:rowOff>
    </xdr:to>
    <xdr:graphicFrame macro="">
      <xdr:nvGraphicFramePr>
        <xdr:cNvPr id="5478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28575</xdr:colOff>
      <xdr:row>38</xdr:row>
      <xdr:rowOff>95250</xdr:rowOff>
    </xdr:from>
    <xdr:to>
      <xdr:col>5</xdr:col>
      <xdr:colOff>1019175</xdr:colOff>
      <xdr:row>64</xdr:row>
      <xdr:rowOff>123825</xdr:rowOff>
    </xdr:to>
    <xdr:graphicFrame macro="">
      <xdr:nvGraphicFramePr>
        <xdr:cNvPr id="54784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76200</xdr:colOff>
      <xdr:row>72</xdr:row>
      <xdr:rowOff>76200</xdr:rowOff>
    </xdr:from>
    <xdr:to>
      <xdr:col>2</xdr:col>
      <xdr:colOff>1019175</xdr:colOff>
      <xdr:row>93</xdr:row>
      <xdr:rowOff>57150</xdr:rowOff>
    </xdr:to>
    <xdr:graphicFrame macro="">
      <xdr:nvGraphicFramePr>
        <xdr:cNvPr id="54784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1057275</xdr:colOff>
      <xdr:row>72</xdr:row>
      <xdr:rowOff>38100</xdr:rowOff>
    </xdr:from>
    <xdr:to>
      <xdr:col>5</xdr:col>
      <xdr:colOff>1028700</xdr:colOff>
      <xdr:row>93</xdr:row>
      <xdr:rowOff>28575</xdr:rowOff>
    </xdr:to>
    <xdr:graphicFrame macro="">
      <xdr:nvGraphicFramePr>
        <xdr:cNvPr id="54784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101</xdr:row>
      <xdr:rowOff>95250</xdr:rowOff>
    </xdr:from>
    <xdr:to>
      <xdr:col>5</xdr:col>
      <xdr:colOff>781050</xdr:colOff>
      <xdr:row>131</xdr:row>
      <xdr:rowOff>66675</xdr:rowOff>
    </xdr:to>
    <xdr:graphicFrame macro="">
      <xdr:nvGraphicFramePr>
        <xdr:cNvPr id="54784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9525</xdr:colOff>
      <xdr:row>76</xdr:row>
      <xdr:rowOff>76200</xdr:rowOff>
    </xdr:from>
    <xdr:to>
      <xdr:col>2</xdr:col>
      <xdr:colOff>295275</xdr:colOff>
      <xdr:row>77</xdr:row>
      <xdr:rowOff>95250</xdr:rowOff>
    </xdr:to>
    <xdr:sp macro="" textlink="">
      <xdr:nvSpPr>
        <xdr:cNvPr id="547848" name="Line 24"/>
        <xdr:cNvSpPr>
          <a:spLocks noChangeShapeType="1"/>
        </xdr:cNvSpPr>
      </xdr:nvSpPr>
      <xdr:spPr bwMode="auto">
        <a:xfrm flipV="1">
          <a:off x="2219325" y="11706225"/>
          <a:ext cx="285750" cy="171450"/>
        </a:xfrm>
        <a:prstGeom prst="line">
          <a:avLst/>
        </a:prstGeom>
        <a:noFill/>
        <a:ln w="6480">
          <a:solidFill>
            <a:srgbClr val="000000"/>
          </a:solidFill>
          <a:miter lim="800000"/>
          <a:headEnd/>
          <a:tailEnd/>
        </a:ln>
      </xdr:spPr>
    </xdr:sp>
    <xdr:clientData/>
  </xdr:twoCellAnchor>
  <xdr:twoCellAnchor>
    <xdr:from>
      <xdr:col>4</xdr:col>
      <xdr:colOff>161925</xdr:colOff>
      <xdr:row>82</xdr:row>
      <xdr:rowOff>104775</xdr:rowOff>
    </xdr:from>
    <xdr:to>
      <xdr:col>4</xdr:col>
      <xdr:colOff>876300</xdr:colOff>
      <xdr:row>84</xdr:row>
      <xdr:rowOff>142875</xdr:rowOff>
    </xdr:to>
    <xdr:sp macro="" textlink="" fLocksText="0">
      <xdr:nvSpPr>
        <xdr:cNvPr id="12297" name="Text Box 28"/>
        <xdr:cNvSpPr txBox="1">
          <a:spLocks noChangeArrowheads="1"/>
        </xdr:cNvSpPr>
      </xdr:nvSpPr>
      <xdr:spPr bwMode="auto">
        <a:xfrm>
          <a:off x="4581525" y="12192000"/>
          <a:ext cx="714375" cy="342900"/>
        </a:xfrm>
        <a:prstGeom prst="rect">
          <a:avLst/>
        </a:prstGeom>
        <a:noFill/>
        <a:ln w="9525">
          <a:noFill/>
          <a:round/>
          <a:headEnd/>
          <a:tailEnd/>
        </a:ln>
        <a:effectLst/>
      </xdr:spPr>
      <xdr:txBody>
        <a:bodyPr vertOverflow="clip" wrap="square" lIns="27360" tIns="18000" rIns="0" bIns="0" anchor="t" upright="1"/>
        <a:lstStyle/>
        <a:p>
          <a:pPr algn="l" rtl="0">
            <a:defRPr sz="1000"/>
          </a:pPr>
          <a:r>
            <a:rPr lang="ja-JP" altLang="en-US" sz="800" b="0" i="0" u="none" strike="noStrike" baseline="0">
              <a:solidFill>
                <a:srgbClr val="000000"/>
              </a:solidFill>
              <a:latin typeface="ＭＳ Ｐゴシック"/>
              <a:ea typeface="ＭＳ Ｐゴシック"/>
            </a:rPr>
            <a:t>　　　 総額</a:t>
          </a:r>
        </a:p>
        <a:p>
          <a:pPr algn="l" rtl="0">
            <a:defRPr sz="1000"/>
          </a:pPr>
          <a:r>
            <a:rPr lang="en-US" altLang="ja-JP" sz="800" b="0" i="0" u="none" strike="noStrike" baseline="0">
              <a:solidFill>
                <a:srgbClr val="000000"/>
              </a:solidFill>
              <a:latin typeface="ＭＳ Ｐゴシック"/>
              <a:ea typeface="ＭＳ Ｐゴシック"/>
            </a:rPr>
            <a:t>5,378,269</a:t>
          </a:r>
          <a:r>
            <a:rPr lang="ja-JP" altLang="en-US" sz="800" b="0" i="0" u="none" strike="noStrike" baseline="0">
              <a:solidFill>
                <a:srgbClr val="000000"/>
              </a:solidFill>
              <a:latin typeface="ＭＳ Ｐゴシック"/>
              <a:ea typeface="ＭＳ Ｐゴシック"/>
            </a:rPr>
            <a:t>千円</a:t>
          </a:r>
        </a:p>
      </xdr:txBody>
    </xdr:sp>
    <xdr:clientData/>
  </xdr:twoCellAnchor>
  <xdr:twoCellAnchor>
    <xdr:from>
      <xdr:col>0</xdr:col>
      <xdr:colOff>57150</xdr:colOff>
      <xdr:row>6</xdr:row>
      <xdr:rowOff>85725</xdr:rowOff>
    </xdr:from>
    <xdr:to>
      <xdr:col>2</xdr:col>
      <xdr:colOff>1057275</xdr:colOff>
      <xdr:row>34</xdr:row>
      <xdr:rowOff>104775</xdr:rowOff>
    </xdr:to>
    <xdr:graphicFrame macro="">
      <xdr:nvGraphicFramePr>
        <xdr:cNvPr id="547850"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1047750</xdr:colOff>
      <xdr:row>6</xdr:row>
      <xdr:rowOff>47625</xdr:rowOff>
    </xdr:from>
    <xdr:to>
      <xdr:col>6</xdr:col>
      <xdr:colOff>9525</xdr:colOff>
      <xdr:row>34</xdr:row>
      <xdr:rowOff>123825</xdr:rowOff>
    </xdr:to>
    <xdr:graphicFrame macro="">
      <xdr:nvGraphicFramePr>
        <xdr:cNvPr id="547851"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38100</xdr:colOff>
      <xdr:row>38</xdr:row>
      <xdr:rowOff>104775</xdr:rowOff>
    </xdr:from>
    <xdr:to>
      <xdr:col>3</xdr:col>
      <xdr:colOff>9525</xdr:colOff>
      <xdr:row>64</xdr:row>
      <xdr:rowOff>123825</xdr:rowOff>
    </xdr:to>
    <xdr:graphicFrame macro="">
      <xdr:nvGraphicFramePr>
        <xdr:cNvPr id="547852"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180975</xdr:colOff>
      <xdr:row>38</xdr:row>
      <xdr:rowOff>95250</xdr:rowOff>
    </xdr:from>
    <xdr:to>
      <xdr:col>6</xdr:col>
      <xdr:colOff>66675</xdr:colOff>
      <xdr:row>64</xdr:row>
      <xdr:rowOff>123825</xdr:rowOff>
    </xdr:to>
    <xdr:graphicFrame macro="">
      <xdr:nvGraphicFramePr>
        <xdr:cNvPr id="547853"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76200</xdr:colOff>
      <xdr:row>72</xdr:row>
      <xdr:rowOff>76200</xdr:rowOff>
    </xdr:from>
    <xdr:to>
      <xdr:col>2</xdr:col>
      <xdr:colOff>1019175</xdr:colOff>
      <xdr:row>93</xdr:row>
      <xdr:rowOff>57150</xdr:rowOff>
    </xdr:to>
    <xdr:graphicFrame macro="">
      <xdr:nvGraphicFramePr>
        <xdr:cNvPr id="547854"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1057275</xdr:colOff>
      <xdr:row>72</xdr:row>
      <xdr:rowOff>38100</xdr:rowOff>
    </xdr:from>
    <xdr:to>
      <xdr:col>5</xdr:col>
      <xdr:colOff>1028700</xdr:colOff>
      <xdr:row>93</xdr:row>
      <xdr:rowOff>28575</xdr:rowOff>
    </xdr:to>
    <xdr:graphicFrame macro="">
      <xdr:nvGraphicFramePr>
        <xdr:cNvPr id="547855"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152400</xdr:colOff>
      <xdr:row>101</xdr:row>
      <xdr:rowOff>95250</xdr:rowOff>
    </xdr:from>
    <xdr:to>
      <xdr:col>5</xdr:col>
      <xdr:colOff>781050</xdr:colOff>
      <xdr:row>131</xdr:row>
      <xdr:rowOff>66675</xdr:rowOff>
    </xdr:to>
    <xdr:graphicFrame macro="">
      <xdr:nvGraphicFramePr>
        <xdr:cNvPr id="547856"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209551</xdr:colOff>
      <xdr:row>83</xdr:row>
      <xdr:rowOff>28574</xdr:rowOff>
    </xdr:from>
    <xdr:to>
      <xdr:col>4</xdr:col>
      <xdr:colOff>838201</xdr:colOff>
      <xdr:row>86</xdr:row>
      <xdr:rowOff>85725</xdr:rowOff>
    </xdr:to>
    <xdr:sp macro="" textlink="" fLocksText="0">
      <xdr:nvSpPr>
        <xdr:cNvPr id="862318" name="Text Box 28"/>
        <xdr:cNvSpPr txBox="1">
          <a:spLocks noChangeArrowheads="1"/>
        </xdr:cNvSpPr>
      </xdr:nvSpPr>
      <xdr:spPr bwMode="auto">
        <a:xfrm>
          <a:off x="4629151" y="12725399"/>
          <a:ext cx="628650" cy="514351"/>
        </a:xfrm>
        <a:prstGeom prst="rect">
          <a:avLst/>
        </a:prstGeom>
        <a:noFill/>
        <a:ln w="9525">
          <a:noFill/>
          <a:round/>
          <a:headEnd/>
          <a:tailEnd/>
        </a:ln>
      </xdr:spPr>
      <xdr:txBody>
        <a:bodyPr vertOverflow="clip" wrap="square" lIns="27360" tIns="18000" rIns="0" bIns="0" anchor="t" upright="1"/>
        <a:lstStyle/>
        <a:p>
          <a:pPr algn="ctr" rtl="0">
            <a:defRPr sz="1000"/>
          </a:pPr>
          <a:r>
            <a:rPr lang="ja-JP" altLang="en-US" sz="900" b="0" i="0" u="none" strike="noStrike" baseline="0">
              <a:solidFill>
                <a:srgbClr val="000000"/>
              </a:solidFill>
              <a:latin typeface="ＭＳ Ｐゴシック"/>
              <a:ea typeface="ＭＳ Ｐゴシック"/>
            </a:rPr>
            <a:t>総額</a:t>
          </a:r>
        </a:p>
        <a:p>
          <a:pPr algn="ctr" rtl="0">
            <a:defRPr sz="1000"/>
          </a:pPr>
          <a:r>
            <a:rPr lang="en-US" altLang="ja-JP" sz="900" b="0" i="0" u="none" strike="noStrike" baseline="0">
              <a:solidFill>
                <a:srgbClr val="000000"/>
              </a:solidFill>
              <a:latin typeface="ＭＳ Ｐゴシック"/>
              <a:ea typeface="ＭＳ Ｐゴシック"/>
            </a:rPr>
            <a:t>4,765,897</a:t>
          </a:r>
          <a:r>
            <a:rPr lang="ja-JP" altLang="en-US" sz="900" b="0" i="0" u="none" strike="noStrike" baseline="0">
              <a:solidFill>
                <a:srgbClr val="000000"/>
              </a:solidFill>
              <a:latin typeface="ＭＳ Ｐゴシック"/>
              <a:ea typeface="ＭＳ Ｐゴシック"/>
            </a:rPr>
            <a:t>    千円</a:t>
          </a:r>
        </a:p>
      </xdr:txBody>
    </xdr:sp>
    <xdr:clientData/>
  </xdr:twoCellAnchor>
  <xdr:twoCellAnchor>
    <xdr:from>
      <xdr:col>1</xdr:col>
      <xdr:colOff>158751</xdr:colOff>
      <xdr:row>82</xdr:row>
      <xdr:rowOff>142873</xdr:rowOff>
    </xdr:from>
    <xdr:to>
      <xdr:col>1</xdr:col>
      <xdr:colOff>698500</xdr:colOff>
      <xdr:row>87</xdr:row>
      <xdr:rowOff>10583</xdr:rowOff>
    </xdr:to>
    <xdr:sp macro="" textlink="" fLocksText="0">
      <xdr:nvSpPr>
        <xdr:cNvPr id="862319" name="Text Box 28"/>
        <xdr:cNvSpPr txBox="1">
          <a:spLocks noChangeArrowheads="1"/>
        </xdr:cNvSpPr>
      </xdr:nvSpPr>
      <xdr:spPr bwMode="auto">
        <a:xfrm>
          <a:off x="1259418" y="12366623"/>
          <a:ext cx="539749" cy="608543"/>
        </a:xfrm>
        <a:prstGeom prst="rect">
          <a:avLst/>
        </a:prstGeom>
        <a:noFill/>
        <a:ln w="9525">
          <a:noFill/>
          <a:round/>
          <a:headEnd/>
          <a:tailEnd/>
        </a:ln>
      </xdr:spPr>
      <xdr:txBody>
        <a:bodyPr vertOverflow="clip" wrap="square" lIns="27360" tIns="18000" rIns="0" bIns="0" anchor="t" upright="1"/>
        <a:lstStyle/>
        <a:p>
          <a:pPr algn="ctr" rtl="0">
            <a:defRPr sz="1000"/>
          </a:pPr>
          <a:r>
            <a:rPr lang="ja-JP" altLang="en-US" sz="900" b="0" i="0" u="none" strike="noStrike" baseline="0">
              <a:solidFill>
                <a:srgbClr val="000000"/>
              </a:solidFill>
              <a:latin typeface="ＭＳ Ｐゴシック"/>
              <a:ea typeface="ＭＳ Ｐゴシック"/>
            </a:rPr>
            <a:t>総額</a:t>
          </a:r>
        </a:p>
        <a:p>
          <a:pPr algn="ctr" rtl="0">
            <a:defRPr sz="1000"/>
          </a:pPr>
          <a:r>
            <a:rPr lang="en-US" altLang="ja-JP" sz="900" b="0" i="0" u="none" strike="noStrike" baseline="0">
              <a:solidFill>
                <a:srgbClr val="000000"/>
              </a:solidFill>
              <a:latin typeface="ＭＳ Ｐゴシック"/>
              <a:ea typeface="ＭＳ Ｐゴシック"/>
            </a:rPr>
            <a:t>4,765,897</a:t>
          </a:r>
          <a:r>
            <a:rPr lang="ja-JP" altLang="en-US" sz="900" b="0" i="0" u="none" strike="noStrike" baseline="0">
              <a:solidFill>
                <a:srgbClr val="000000"/>
              </a:solidFill>
              <a:latin typeface="ＭＳ Ｐゴシック"/>
              <a:ea typeface="ＭＳ Ｐゴシック"/>
            </a:rPr>
            <a:t>千円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tabSelected="1" view="pageBreakPreview" zoomScale="115" zoomScaleNormal="115" zoomScaleSheetLayoutView="115" zoomScalePageLayoutView="115" workbookViewId="0">
      <selection sqref="A1:H1"/>
    </sheetView>
  </sheetViews>
  <sheetFormatPr defaultColWidth="8.85546875" defaultRowHeight="15.95" customHeight="1"/>
  <cols>
    <col min="1" max="1" width="15.7109375" style="1" customWidth="1"/>
    <col min="2" max="2" width="10.7109375" style="1" customWidth="1"/>
    <col min="3" max="8" width="12.42578125" style="1" customWidth="1"/>
    <col min="9" max="16384" width="8.85546875" style="1"/>
  </cols>
  <sheetData>
    <row r="1" spans="1:12" ht="18" customHeight="1">
      <c r="A1" s="848" t="s">
        <v>0</v>
      </c>
      <c r="B1" s="848"/>
      <c r="C1" s="848"/>
      <c r="D1" s="848"/>
      <c r="E1" s="848"/>
      <c r="F1" s="848"/>
      <c r="G1" s="848"/>
      <c r="H1" s="848"/>
      <c r="I1" s="4"/>
      <c r="J1" s="4"/>
      <c r="K1" s="4"/>
      <c r="L1" s="4"/>
    </row>
    <row r="2" spans="1:12" ht="13.5" customHeight="1">
      <c r="A2" s="4"/>
      <c r="B2" s="4"/>
      <c r="C2" s="4"/>
      <c r="D2" s="4"/>
      <c r="E2" s="4"/>
      <c r="F2" s="4"/>
      <c r="G2" s="4"/>
      <c r="H2" s="4"/>
      <c r="I2" s="4"/>
      <c r="J2" s="4"/>
      <c r="K2" s="4"/>
      <c r="L2" s="4"/>
    </row>
    <row r="3" spans="1:12" ht="17.100000000000001" customHeight="1">
      <c r="A3" s="4" t="s">
        <v>306</v>
      </c>
      <c r="B3" s="4"/>
      <c r="C3" s="4"/>
      <c r="D3" s="4"/>
      <c r="E3" s="4"/>
      <c r="F3" s="4"/>
      <c r="G3" s="4"/>
      <c r="H3" s="20"/>
      <c r="I3" s="4"/>
      <c r="J3" s="4"/>
      <c r="K3" s="4"/>
      <c r="L3" s="4"/>
    </row>
    <row r="4" spans="1:12" ht="23.25" customHeight="1">
      <c r="A4" s="34" t="s">
        <v>1</v>
      </c>
      <c r="B4" s="35" t="s">
        <v>2</v>
      </c>
      <c r="C4" s="53" t="s">
        <v>283</v>
      </c>
      <c r="D4" s="35" t="s">
        <v>3</v>
      </c>
      <c r="E4" s="35" t="s">
        <v>4</v>
      </c>
      <c r="F4" s="35" t="s">
        <v>5</v>
      </c>
      <c r="G4" s="53" t="s">
        <v>284</v>
      </c>
      <c r="H4" s="168" t="s">
        <v>6</v>
      </c>
      <c r="I4" s="4"/>
      <c r="J4" s="4"/>
      <c r="K4" s="4"/>
      <c r="L4" s="4"/>
    </row>
    <row r="5" spans="1:12" ht="17.100000000000001" customHeight="1">
      <c r="A5" s="378" t="s">
        <v>396</v>
      </c>
      <c r="B5" s="404">
        <f>SUM(C5:H5)</f>
        <v>42</v>
      </c>
      <c r="C5" s="379">
        <v>11</v>
      </c>
      <c r="D5" s="379">
        <v>11</v>
      </c>
      <c r="E5" s="379">
        <v>6</v>
      </c>
      <c r="F5" s="379">
        <v>6</v>
      </c>
      <c r="G5" s="383">
        <v>3</v>
      </c>
      <c r="H5" s="37">
        <v>5</v>
      </c>
      <c r="I5" s="4"/>
      <c r="J5" s="4"/>
      <c r="K5" s="4"/>
      <c r="L5" s="4"/>
    </row>
    <row r="6" spans="1:12" ht="17.100000000000001" customHeight="1">
      <c r="A6" s="281">
        <v>23</v>
      </c>
      <c r="B6" s="403">
        <f t="shared" ref="B6:B10" si="0">SUM(C6:H6)</f>
        <v>42</v>
      </c>
      <c r="C6" s="379">
        <v>11</v>
      </c>
      <c r="D6" s="379">
        <v>11</v>
      </c>
      <c r="E6" s="379">
        <v>6</v>
      </c>
      <c r="F6" s="379">
        <v>6</v>
      </c>
      <c r="G6" s="383">
        <v>3</v>
      </c>
      <c r="H6" s="37">
        <v>5</v>
      </c>
      <c r="I6" s="4"/>
      <c r="J6" s="4"/>
      <c r="K6" s="4"/>
      <c r="L6" s="4"/>
    </row>
    <row r="7" spans="1:12" ht="17.100000000000001" customHeight="1">
      <c r="A7" s="42">
        <v>24</v>
      </c>
      <c r="B7" s="383">
        <f t="shared" si="0"/>
        <v>44</v>
      </c>
      <c r="C7" s="379">
        <v>13</v>
      </c>
      <c r="D7" s="379">
        <v>11</v>
      </c>
      <c r="E7" s="379">
        <v>6</v>
      </c>
      <c r="F7" s="379">
        <v>6</v>
      </c>
      <c r="G7" s="383">
        <v>3</v>
      </c>
      <c r="H7" s="37">
        <v>5</v>
      </c>
      <c r="I7" s="4"/>
      <c r="J7" s="4"/>
      <c r="K7" s="4"/>
      <c r="L7" s="4"/>
    </row>
    <row r="8" spans="1:12" ht="17.100000000000001" customHeight="1">
      <c r="A8" s="42">
        <v>25</v>
      </c>
      <c r="B8" s="383">
        <f t="shared" si="0"/>
        <v>44</v>
      </c>
      <c r="C8" s="379">
        <v>13</v>
      </c>
      <c r="D8" s="379">
        <v>11</v>
      </c>
      <c r="E8" s="379">
        <v>6</v>
      </c>
      <c r="F8" s="379">
        <v>6</v>
      </c>
      <c r="G8" s="383">
        <v>3</v>
      </c>
      <c r="H8" s="37">
        <v>5</v>
      </c>
      <c r="I8" s="4"/>
      <c r="J8" s="4"/>
      <c r="K8" s="4"/>
      <c r="L8" s="4"/>
    </row>
    <row r="9" spans="1:12" ht="17.100000000000001" customHeight="1">
      <c r="A9" s="42">
        <v>26</v>
      </c>
      <c r="B9" s="383">
        <f t="shared" si="0"/>
        <v>44</v>
      </c>
      <c r="C9" s="379">
        <v>13</v>
      </c>
      <c r="D9" s="379">
        <v>11</v>
      </c>
      <c r="E9" s="379">
        <v>6</v>
      </c>
      <c r="F9" s="379">
        <v>6</v>
      </c>
      <c r="G9" s="383">
        <v>3</v>
      </c>
      <c r="H9" s="37">
        <v>5</v>
      </c>
      <c r="I9" s="4"/>
      <c r="J9" s="4"/>
      <c r="K9" s="4"/>
      <c r="L9" s="4"/>
    </row>
    <row r="10" spans="1:12" ht="17.100000000000001" customHeight="1">
      <c r="A10" s="407">
        <v>27</v>
      </c>
      <c r="B10" s="383">
        <f t="shared" si="0"/>
        <v>44</v>
      </c>
      <c r="C10" s="379">
        <v>13</v>
      </c>
      <c r="D10" s="379">
        <v>11</v>
      </c>
      <c r="E10" s="379">
        <v>6</v>
      </c>
      <c r="F10" s="379">
        <v>6</v>
      </c>
      <c r="G10" s="383">
        <v>3</v>
      </c>
      <c r="H10" s="37">
        <v>5</v>
      </c>
      <c r="I10" s="4"/>
      <c r="J10" s="4"/>
      <c r="K10" s="4"/>
      <c r="L10" s="4"/>
    </row>
    <row r="11" spans="1:12" ht="17.100000000000001" customHeight="1" thickBot="1">
      <c r="A11" s="825">
        <v>28</v>
      </c>
      <c r="B11" s="791">
        <f>SUM(C11:H11)</f>
        <v>44</v>
      </c>
      <c r="C11" s="791">
        <v>13</v>
      </c>
      <c r="D11" s="791">
        <v>11</v>
      </c>
      <c r="E11" s="791">
        <v>6</v>
      </c>
      <c r="F11" s="791">
        <v>6</v>
      </c>
      <c r="G11" s="826">
        <v>3</v>
      </c>
      <c r="H11" s="827">
        <v>5</v>
      </c>
      <c r="I11" s="4"/>
      <c r="J11" s="4"/>
      <c r="K11" s="4"/>
      <c r="L11" s="4"/>
    </row>
    <row r="12" spans="1:12" ht="17.100000000000001" customHeight="1">
      <c r="A12" s="1" t="s">
        <v>285</v>
      </c>
      <c r="B12" s="4"/>
      <c r="C12" s="4"/>
      <c r="D12" s="4"/>
      <c r="E12" s="4"/>
      <c r="F12" s="4"/>
      <c r="G12" s="4"/>
      <c r="H12" s="234" t="s">
        <v>373</v>
      </c>
      <c r="I12" s="4"/>
      <c r="J12" s="4"/>
      <c r="K12" s="4"/>
      <c r="L12" s="4"/>
    </row>
    <row r="13" spans="1:12" ht="17.100000000000001" customHeight="1">
      <c r="A13" s="4" t="s">
        <v>301</v>
      </c>
      <c r="B13" s="4"/>
      <c r="C13" s="4"/>
      <c r="D13" s="4"/>
      <c r="E13" s="4"/>
      <c r="F13" s="4"/>
      <c r="G13" s="4"/>
      <c r="H13" s="4"/>
      <c r="I13" s="4"/>
      <c r="J13" s="4"/>
      <c r="K13" s="4"/>
      <c r="L13" s="4"/>
    </row>
    <row r="14" spans="1:12" ht="17.100000000000001" customHeight="1" thickBot="1">
      <c r="A14" s="73" t="s">
        <v>431</v>
      </c>
      <c r="B14" s="4"/>
      <c r="C14" s="43"/>
      <c r="D14" s="4"/>
      <c r="E14" s="4"/>
      <c r="F14" s="4"/>
      <c r="G14" s="4"/>
      <c r="H14" s="20" t="s">
        <v>8</v>
      </c>
      <c r="I14" s="4"/>
      <c r="J14" s="4"/>
      <c r="K14" s="4"/>
      <c r="L14" s="4"/>
    </row>
    <row r="15" spans="1:12" ht="17.100000000000001" customHeight="1" thickBot="1">
      <c r="A15" s="849" t="s">
        <v>9</v>
      </c>
      <c r="B15" s="196"/>
      <c r="C15" s="851" t="s">
        <v>10</v>
      </c>
      <c r="D15" s="851" t="s">
        <v>11</v>
      </c>
      <c r="E15" s="853" t="s">
        <v>12</v>
      </c>
      <c r="F15" s="853"/>
      <c r="G15" s="854" t="s">
        <v>13</v>
      </c>
      <c r="H15" s="855"/>
    </row>
    <row r="16" spans="1:12" ht="17.100000000000001" customHeight="1" thickBot="1">
      <c r="A16" s="850"/>
      <c r="B16" s="7" t="s">
        <v>277</v>
      </c>
      <c r="C16" s="852"/>
      <c r="D16" s="852"/>
      <c r="E16" s="858" t="s">
        <v>14</v>
      </c>
      <c r="F16" s="858"/>
      <c r="G16" s="856"/>
      <c r="H16" s="857"/>
    </row>
    <row r="17" spans="1:9" ht="17.100000000000001" customHeight="1" thickBot="1">
      <c r="A17" s="850"/>
      <c r="B17" s="7" t="s">
        <v>278</v>
      </c>
      <c r="C17" s="852"/>
      <c r="D17" s="852"/>
      <c r="E17" s="6" t="s">
        <v>15</v>
      </c>
      <c r="F17" s="6" t="s">
        <v>16</v>
      </c>
      <c r="G17" s="859" t="s">
        <v>17</v>
      </c>
      <c r="H17" s="860" t="s">
        <v>18</v>
      </c>
    </row>
    <row r="18" spans="1:9" ht="17.100000000000001" customHeight="1">
      <c r="A18" s="850"/>
      <c r="B18" s="197"/>
      <c r="C18" s="852"/>
      <c r="D18" s="852"/>
      <c r="E18" s="160" t="s">
        <v>19</v>
      </c>
      <c r="F18" s="160" t="s">
        <v>20</v>
      </c>
      <c r="G18" s="859"/>
      <c r="H18" s="860"/>
    </row>
    <row r="19" spans="1:9" ht="17.100000000000001" customHeight="1">
      <c r="A19" s="36" t="s">
        <v>21</v>
      </c>
      <c r="B19" s="58">
        <f>SUM(B20:B30)</f>
        <v>8033</v>
      </c>
      <c r="C19" s="40">
        <f>SUM(C20:C30)</f>
        <v>246851</v>
      </c>
      <c r="D19" s="40">
        <f>SUM(D20:D30)</f>
        <v>74672</v>
      </c>
      <c r="E19" s="59">
        <f>C19/B19</f>
        <v>30.729615336735964</v>
      </c>
      <c r="F19" s="59">
        <f>D19/B19</f>
        <v>9.2956554213867797</v>
      </c>
      <c r="G19" s="40">
        <f>SUM(G20:G30)</f>
        <v>74142</v>
      </c>
      <c r="H19" s="60">
        <f>SUM(H20:H30)</f>
        <v>12380</v>
      </c>
    </row>
    <row r="20" spans="1:9" ht="17.100000000000001" customHeight="1">
      <c r="A20" s="161" t="s">
        <v>22</v>
      </c>
      <c r="B20" s="198">
        <f>+‐133‐!H49</f>
        <v>609</v>
      </c>
      <c r="C20" s="362">
        <v>25493</v>
      </c>
      <c r="D20" s="362">
        <v>6295</v>
      </c>
      <c r="E20" s="199">
        <f>C20/B20</f>
        <v>41.860426929392446</v>
      </c>
      <c r="F20" s="199">
        <f t="shared" ref="F20:F30" si="1">D20/B20</f>
        <v>10.336617405582922</v>
      </c>
      <c r="G20" s="249">
        <v>6367</v>
      </c>
      <c r="H20" s="254">
        <v>1164</v>
      </c>
      <c r="I20" s="231"/>
    </row>
    <row r="21" spans="1:9" ht="17.100000000000001" customHeight="1">
      <c r="A21" s="161" t="s">
        <v>23</v>
      </c>
      <c r="B21" s="198">
        <f>+‐133‐!H50</f>
        <v>621</v>
      </c>
      <c r="C21" s="249">
        <v>17977</v>
      </c>
      <c r="D21" s="249">
        <v>6603</v>
      </c>
      <c r="E21" s="199">
        <f t="shared" ref="E21:E31" si="2">C21/B21</f>
        <v>28.948470209339774</v>
      </c>
      <c r="F21" s="199">
        <f t="shared" si="1"/>
        <v>10.632850241545894</v>
      </c>
      <c r="G21" s="249">
        <v>5180</v>
      </c>
      <c r="H21" s="254">
        <v>1215</v>
      </c>
      <c r="I21" s="231"/>
    </row>
    <row r="22" spans="1:9" ht="17.100000000000001" customHeight="1">
      <c r="A22" s="161" t="s">
        <v>24</v>
      </c>
      <c r="B22" s="198">
        <f>+‐133‐!H51</f>
        <v>677</v>
      </c>
      <c r="C22" s="807">
        <v>22280</v>
      </c>
      <c r="D22" s="807">
        <v>5490</v>
      </c>
      <c r="E22" s="808">
        <f t="shared" si="2"/>
        <v>32.90989660265879</v>
      </c>
      <c r="F22" s="808">
        <f t="shared" si="1"/>
        <v>8.1093057607090095</v>
      </c>
      <c r="G22" s="807">
        <v>7807</v>
      </c>
      <c r="H22" s="254">
        <v>1215</v>
      </c>
      <c r="I22" s="231"/>
    </row>
    <row r="23" spans="1:9" ht="17.100000000000001" customHeight="1">
      <c r="A23" s="161" t="s">
        <v>25</v>
      </c>
      <c r="B23" s="198">
        <f>+‐133‐!H52</f>
        <v>1071</v>
      </c>
      <c r="C23" s="807">
        <v>29291</v>
      </c>
      <c r="D23" s="807">
        <v>7333</v>
      </c>
      <c r="E23" s="808">
        <f t="shared" si="2"/>
        <v>27.349206349206348</v>
      </c>
      <c r="F23" s="808">
        <f t="shared" si="1"/>
        <v>6.8468720821661995</v>
      </c>
      <c r="G23" s="228">
        <v>9068</v>
      </c>
      <c r="H23" s="254">
        <v>1258</v>
      </c>
      <c r="I23" s="231"/>
    </row>
    <row r="24" spans="1:9" ht="17.100000000000001" customHeight="1">
      <c r="A24" s="161" t="s">
        <v>26</v>
      </c>
      <c r="B24" s="198">
        <f>+‐133‐!H53</f>
        <v>499</v>
      </c>
      <c r="C24" s="807">
        <v>23546</v>
      </c>
      <c r="D24" s="807">
        <v>6258</v>
      </c>
      <c r="E24" s="808">
        <f t="shared" si="2"/>
        <v>47.186372745490985</v>
      </c>
      <c r="F24" s="808">
        <f t="shared" si="1"/>
        <v>12.541082164328657</v>
      </c>
      <c r="G24" s="807">
        <v>7597</v>
      </c>
      <c r="H24" s="254">
        <v>1215</v>
      </c>
    </row>
    <row r="25" spans="1:9" ht="17.100000000000001" customHeight="1">
      <c r="A25" s="161" t="s">
        <v>27</v>
      </c>
      <c r="B25" s="198">
        <f>+‐133‐!H54</f>
        <v>1055</v>
      </c>
      <c r="C25" s="807">
        <v>21070</v>
      </c>
      <c r="D25" s="807">
        <v>8264</v>
      </c>
      <c r="E25" s="808">
        <f t="shared" si="2"/>
        <v>19.971563981042653</v>
      </c>
      <c r="F25" s="808">
        <f t="shared" si="1"/>
        <v>7.833175355450237</v>
      </c>
      <c r="G25" s="807">
        <v>7114</v>
      </c>
      <c r="H25" s="254">
        <v>1215</v>
      </c>
    </row>
    <row r="26" spans="1:9" ht="17.100000000000001" customHeight="1">
      <c r="A26" s="161" t="s">
        <v>28</v>
      </c>
      <c r="B26" s="198">
        <f>+‐133‐!H55</f>
        <v>581</v>
      </c>
      <c r="C26" s="807">
        <v>18125</v>
      </c>
      <c r="D26" s="807">
        <v>6302</v>
      </c>
      <c r="E26" s="808">
        <f t="shared" si="2"/>
        <v>31.196213425129088</v>
      </c>
      <c r="F26" s="808">
        <f t="shared" si="1"/>
        <v>10.846815834767643</v>
      </c>
      <c r="G26" s="807">
        <v>5241</v>
      </c>
      <c r="H26" s="254">
        <v>1215</v>
      </c>
    </row>
    <row r="27" spans="1:9" ht="17.100000000000001" customHeight="1">
      <c r="A27" s="161" t="s">
        <v>29</v>
      </c>
      <c r="B27" s="198">
        <f>+‐133‐!H56</f>
        <v>889</v>
      </c>
      <c r="C27" s="807">
        <v>17685</v>
      </c>
      <c r="D27" s="807">
        <v>10272</v>
      </c>
      <c r="E27" s="808">
        <f t="shared" si="2"/>
        <v>19.893138357705286</v>
      </c>
      <c r="F27" s="808">
        <f t="shared" si="1"/>
        <v>11.554555680539933</v>
      </c>
      <c r="G27" s="807">
        <v>5965</v>
      </c>
      <c r="H27" s="254">
        <v>945</v>
      </c>
    </row>
    <row r="28" spans="1:9" ht="17.100000000000001" customHeight="1">
      <c r="A28" s="161" t="s">
        <v>30</v>
      </c>
      <c r="B28" s="198">
        <f>+‐133‐!H57</f>
        <v>817</v>
      </c>
      <c r="C28" s="807">
        <v>21177</v>
      </c>
      <c r="D28" s="807">
        <v>6265</v>
      </c>
      <c r="E28" s="808">
        <f t="shared" si="2"/>
        <v>25.920440636474908</v>
      </c>
      <c r="F28" s="808">
        <f t="shared" si="1"/>
        <v>7.6682986536107709</v>
      </c>
      <c r="G28" s="807">
        <v>6933</v>
      </c>
      <c r="H28" s="254">
        <v>949</v>
      </c>
    </row>
    <row r="29" spans="1:9" ht="17.100000000000001" customHeight="1">
      <c r="A29" s="161" t="s">
        <v>31</v>
      </c>
      <c r="B29" s="198">
        <f>+‐133‐!H58</f>
        <v>700</v>
      </c>
      <c r="C29" s="807">
        <v>20498</v>
      </c>
      <c r="D29" s="809">
        <v>5774</v>
      </c>
      <c r="E29" s="808">
        <f t="shared" si="2"/>
        <v>29.282857142857143</v>
      </c>
      <c r="F29" s="808">
        <f t="shared" si="1"/>
        <v>8.2485714285714291</v>
      </c>
      <c r="G29" s="807">
        <v>6015</v>
      </c>
      <c r="H29" s="254">
        <v>949</v>
      </c>
    </row>
    <row r="30" spans="1:9" ht="17.100000000000001" customHeight="1">
      <c r="A30" s="163" t="s">
        <v>32</v>
      </c>
      <c r="B30" s="198">
        <f>+‐133‐!H59</f>
        <v>514</v>
      </c>
      <c r="C30" s="249">
        <v>29709</v>
      </c>
      <c r="D30" s="249">
        <v>5816</v>
      </c>
      <c r="E30" s="199">
        <f t="shared" si="2"/>
        <v>57.799610894941637</v>
      </c>
      <c r="F30" s="199">
        <f t="shared" si="1"/>
        <v>11.315175097276265</v>
      </c>
      <c r="G30" s="249">
        <v>6855</v>
      </c>
      <c r="H30" s="254">
        <v>1040</v>
      </c>
    </row>
    <row r="31" spans="1:9" ht="17.100000000000001" customHeight="1">
      <c r="A31" s="36" t="s">
        <v>33</v>
      </c>
      <c r="B31" s="61">
        <f>SUM(B32:B37)</f>
        <v>4507</v>
      </c>
      <c r="C31" s="250">
        <f>SUM(C32:C37)</f>
        <v>150194</v>
      </c>
      <c r="D31" s="250">
        <f>SUM(D32:D37)</f>
        <v>45817</v>
      </c>
      <c r="E31" s="62">
        <f t="shared" si="2"/>
        <v>33.324606168182825</v>
      </c>
      <c r="F31" s="62">
        <f t="shared" ref="F31:F40" si="3">D31/B31</f>
        <v>10.165742178832927</v>
      </c>
      <c r="G31" s="250">
        <f>SUM(G32:G37)</f>
        <v>51006</v>
      </c>
      <c r="H31" s="41">
        <f>SUM(H32:H37)</f>
        <v>7950</v>
      </c>
    </row>
    <row r="32" spans="1:9" ht="17.100000000000001" customHeight="1">
      <c r="A32" s="161" t="s">
        <v>22</v>
      </c>
      <c r="B32" s="198">
        <f>+‐136‐!H11</f>
        <v>730</v>
      </c>
      <c r="C32" s="249">
        <v>22708</v>
      </c>
      <c r="D32" s="249">
        <v>7818</v>
      </c>
      <c r="E32" s="199">
        <f t="shared" ref="E32:E38" si="4">C32/B32</f>
        <v>31.106849315068494</v>
      </c>
      <c r="F32" s="199">
        <f t="shared" si="3"/>
        <v>10.70958904109589</v>
      </c>
      <c r="G32" s="249">
        <v>9783</v>
      </c>
      <c r="H32" s="254">
        <v>1400</v>
      </c>
    </row>
    <row r="33" spans="1:8" ht="17.100000000000001" customHeight="1">
      <c r="A33" s="161" t="s">
        <v>23</v>
      </c>
      <c r="B33" s="198">
        <f>+‐136‐!H12</f>
        <v>930</v>
      </c>
      <c r="C33" s="249">
        <v>25928</v>
      </c>
      <c r="D33" s="249">
        <v>8061</v>
      </c>
      <c r="E33" s="199">
        <f t="shared" si="4"/>
        <v>27.879569892473118</v>
      </c>
      <c r="F33" s="199">
        <f t="shared" si="3"/>
        <v>8.6677419354838712</v>
      </c>
      <c r="G33" s="249">
        <v>10480</v>
      </c>
      <c r="H33" s="254">
        <v>1400</v>
      </c>
    </row>
    <row r="34" spans="1:8" ht="17.100000000000001" customHeight="1">
      <c r="A34" s="161" t="s">
        <v>24</v>
      </c>
      <c r="B34" s="198">
        <f>+‐136‐!H13</f>
        <v>932</v>
      </c>
      <c r="C34" s="249">
        <v>26072</v>
      </c>
      <c r="D34" s="362">
        <v>8353</v>
      </c>
      <c r="E34" s="199">
        <f t="shared" si="4"/>
        <v>27.974248927038627</v>
      </c>
      <c r="F34" s="199">
        <f t="shared" si="3"/>
        <v>8.9624463519313302</v>
      </c>
      <c r="G34" s="249">
        <v>10323</v>
      </c>
      <c r="H34" s="254">
        <v>1400</v>
      </c>
    </row>
    <row r="35" spans="1:8" ht="17.100000000000001" customHeight="1">
      <c r="A35" s="161" t="s">
        <v>29</v>
      </c>
      <c r="B35" s="198">
        <f>+‐136‐!H14</f>
        <v>838</v>
      </c>
      <c r="C35" s="249">
        <v>22777</v>
      </c>
      <c r="D35" s="249">
        <v>7725</v>
      </c>
      <c r="E35" s="199">
        <f t="shared" si="4"/>
        <v>27.180190930787589</v>
      </c>
      <c r="F35" s="199">
        <f t="shared" si="3"/>
        <v>9.2183770883054894</v>
      </c>
      <c r="G35" s="249">
        <v>7169</v>
      </c>
      <c r="H35" s="254">
        <v>1201</v>
      </c>
    </row>
    <row r="36" spans="1:8" ht="17.100000000000001" customHeight="1">
      <c r="A36" s="105" t="s">
        <v>34</v>
      </c>
      <c r="B36" s="810">
        <f>+‐136‐!H15</f>
        <v>449</v>
      </c>
      <c r="C36" s="807">
        <v>32291</v>
      </c>
      <c r="D36" s="807">
        <v>5066</v>
      </c>
      <c r="E36" s="808">
        <f t="shared" si="4"/>
        <v>71.917594654788417</v>
      </c>
      <c r="F36" s="808">
        <f t="shared" si="3"/>
        <v>11.282850779510023</v>
      </c>
      <c r="G36" s="807">
        <v>9663</v>
      </c>
      <c r="H36" s="811">
        <v>1163</v>
      </c>
    </row>
    <row r="37" spans="1:8" ht="17.100000000000001" customHeight="1">
      <c r="A37" s="812" t="s">
        <v>35</v>
      </c>
      <c r="B37" s="810">
        <f>+‐136‐!H16</f>
        <v>628</v>
      </c>
      <c r="C37" s="807">
        <v>20418</v>
      </c>
      <c r="D37" s="807">
        <v>8794</v>
      </c>
      <c r="E37" s="808">
        <f t="shared" si="4"/>
        <v>32.512738853503187</v>
      </c>
      <c r="F37" s="808">
        <f t="shared" si="3"/>
        <v>14.003184713375797</v>
      </c>
      <c r="G37" s="807">
        <v>3588</v>
      </c>
      <c r="H37" s="811">
        <v>1386</v>
      </c>
    </row>
    <row r="38" spans="1:8" ht="17.100000000000001" customHeight="1">
      <c r="A38" s="256" t="s">
        <v>36</v>
      </c>
      <c r="B38" s="813">
        <f>SUM(B39:B44)</f>
        <v>4843</v>
      </c>
      <c r="C38" s="814">
        <f t="shared" ref="C38:D38" si="5">SUM(C39:C44)</f>
        <v>273712</v>
      </c>
      <c r="D38" s="814">
        <f t="shared" si="5"/>
        <v>76704</v>
      </c>
      <c r="E38" s="815">
        <f t="shared" si="4"/>
        <v>56.517034895725793</v>
      </c>
      <c r="F38" s="815">
        <f t="shared" si="3"/>
        <v>15.838116869708859</v>
      </c>
      <c r="G38" s="814">
        <f>SUM(G39:G44)</f>
        <v>76409</v>
      </c>
      <c r="H38" s="816">
        <f>SUM(H39:H44)</f>
        <v>14510</v>
      </c>
    </row>
    <row r="39" spans="1:8" ht="17.100000000000001" customHeight="1">
      <c r="A39" s="105" t="s">
        <v>37</v>
      </c>
      <c r="B39" s="810">
        <f>'‐138‐ '!L11</f>
        <v>1200</v>
      </c>
      <c r="C39" s="807">
        <v>37663</v>
      </c>
      <c r="D39" s="807">
        <v>13316</v>
      </c>
      <c r="E39" s="808">
        <f>C39/B39</f>
        <v>31.385833333333334</v>
      </c>
      <c r="F39" s="808">
        <f t="shared" si="3"/>
        <v>11.096666666666666</v>
      </c>
      <c r="G39" s="807">
        <v>16422</v>
      </c>
      <c r="H39" s="811">
        <v>2420</v>
      </c>
    </row>
    <row r="40" spans="1:8" s="432" customFormat="1" ht="17.100000000000001" customHeight="1">
      <c r="A40" s="105" t="s">
        <v>38</v>
      </c>
      <c r="B40" s="810">
        <f>'‐138‐ '!L12</f>
        <v>843</v>
      </c>
      <c r="C40" s="807">
        <v>35544</v>
      </c>
      <c r="D40" s="807">
        <v>6083</v>
      </c>
      <c r="E40" s="808">
        <f>C40/B40</f>
        <v>42.163701067615655</v>
      </c>
      <c r="F40" s="808">
        <f t="shared" si="3"/>
        <v>7.2158956109134049</v>
      </c>
      <c r="G40" s="807">
        <v>15750</v>
      </c>
      <c r="H40" s="817">
        <v>4505</v>
      </c>
    </row>
    <row r="41" spans="1:8" ht="17.100000000000001" customHeight="1">
      <c r="A41" s="105" t="s">
        <v>39</v>
      </c>
      <c r="B41" s="810">
        <f>'‐138‐ '!L13</f>
        <v>699</v>
      </c>
      <c r="C41" s="807">
        <v>37843</v>
      </c>
      <c r="D41" s="807">
        <v>17208</v>
      </c>
      <c r="E41" s="808">
        <f t="shared" ref="E41:E44" si="6">C41/B41</f>
        <v>54.13876967095851</v>
      </c>
      <c r="F41" s="808">
        <f t="shared" ref="F41:F48" si="7">D41/B41</f>
        <v>24.61802575107296</v>
      </c>
      <c r="G41" s="807">
        <v>12497</v>
      </c>
      <c r="H41" s="811">
        <v>1248</v>
      </c>
    </row>
    <row r="42" spans="1:8" s="432" customFormat="1" ht="17.100000000000001" customHeight="1">
      <c r="A42" s="105" t="s">
        <v>40</v>
      </c>
      <c r="B42" s="810">
        <f>'‐138‐ '!L14</f>
        <v>687</v>
      </c>
      <c r="C42" s="807">
        <v>47983</v>
      </c>
      <c r="D42" s="807">
        <v>13860</v>
      </c>
      <c r="E42" s="808">
        <f>C42/B42</f>
        <v>69.844250363901025</v>
      </c>
      <c r="F42" s="808">
        <f t="shared" si="7"/>
        <v>20.174672489082969</v>
      </c>
      <c r="G42" s="807">
        <v>9780</v>
      </c>
      <c r="H42" s="811">
        <v>2178</v>
      </c>
    </row>
    <row r="43" spans="1:8" ht="17.100000000000001" customHeight="1">
      <c r="A43" s="105" t="s">
        <v>41</v>
      </c>
      <c r="B43" s="810">
        <f>'‐138‐ '!L15</f>
        <v>763</v>
      </c>
      <c r="C43" s="807">
        <v>73147</v>
      </c>
      <c r="D43" s="807">
        <v>15900</v>
      </c>
      <c r="E43" s="808">
        <f>C43/B43</f>
        <v>95.867627785058971</v>
      </c>
      <c r="F43" s="808">
        <f t="shared" si="7"/>
        <v>20.838794233289647</v>
      </c>
      <c r="G43" s="807">
        <v>14615</v>
      </c>
      <c r="H43" s="811">
        <v>1485</v>
      </c>
    </row>
    <row r="44" spans="1:8" ht="17.100000000000001" customHeight="1">
      <c r="A44" s="818" t="s">
        <v>35</v>
      </c>
      <c r="B44" s="810">
        <f>'‐138‐ '!L16</f>
        <v>651</v>
      </c>
      <c r="C44" s="807">
        <v>41532</v>
      </c>
      <c r="D44" s="807">
        <v>10337</v>
      </c>
      <c r="E44" s="808">
        <f t="shared" si="6"/>
        <v>63.797235023041473</v>
      </c>
      <c r="F44" s="808">
        <f t="shared" si="7"/>
        <v>15.878648233486944</v>
      </c>
      <c r="G44" s="807">
        <v>7345</v>
      </c>
      <c r="H44" s="811">
        <v>2674</v>
      </c>
    </row>
    <row r="45" spans="1:8" ht="17.100000000000001" customHeight="1">
      <c r="A45" s="256" t="s">
        <v>42</v>
      </c>
      <c r="B45" s="813">
        <f>SUM(B46:B48)</f>
        <v>417</v>
      </c>
      <c r="C45" s="814">
        <f t="shared" ref="C45" si="8">SUM(C46:C48)</f>
        <v>71056</v>
      </c>
      <c r="D45" s="814">
        <f>SUM(D46:D48)</f>
        <v>20591</v>
      </c>
      <c r="E45" s="815">
        <f>C45/B45</f>
        <v>170.39808153477219</v>
      </c>
      <c r="F45" s="815">
        <f t="shared" si="7"/>
        <v>49.378896882494004</v>
      </c>
      <c r="G45" s="814">
        <f>SUM(G46:G48)</f>
        <v>6166</v>
      </c>
      <c r="H45" s="816">
        <f>SUM(H46:H48)</f>
        <v>4141</v>
      </c>
    </row>
    <row r="46" spans="1:8" ht="17.100000000000001" customHeight="1">
      <c r="A46" s="105" t="s">
        <v>43</v>
      </c>
      <c r="B46" s="810">
        <f>+‐140‐!H9</f>
        <v>278</v>
      </c>
      <c r="C46" s="807">
        <v>26441</v>
      </c>
      <c r="D46" s="807">
        <v>10881</v>
      </c>
      <c r="E46" s="808">
        <f>C46/B46</f>
        <v>95.111510791366911</v>
      </c>
      <c r="F46" s="808">
        <f t="shared" si="7"/>
        <v>39.140287769784173</v>
      </c>
      <c r="G46" s="807">
        <v>2490</v>
      </c>
      <c r="H46" s="811">
        <v>701</v>
      </c>
    </row>
    <row r="47" spans="1:8" ht="17.100000000000001" customHeight="1">
      <c r="A47" s="105" t="s">
        <v>44</v>
      </c>
      <c r="B47" s="810">
        <f>+‐140‐!H10</f>
        <v>130</v>
      </c>
      <c r="C47" s="807">
        <v>40284</v>
      </c>
      <c r="D47" s="807">
        <v>7710</v>
      </c>
      <c r="E47" s="808">
        <f>C47/B47</f>
        <v>309.87692307692305</v>
      </c>
      <c r="F47" s="808">
        <f>D47/B47</f>
        <v>59.307692307692307</v>
      </c>
      <c r="G47" s="807">
        <v>3676</v>
      </c>
      <c r="H47" s="811">
        <v>965</v>
      </c>
    </row>
    <row r="48" spans="1:8" ht="17.100000000000001" customHeight="1" thickBot="1">
      <c r="A48" s="819" t="s">
        <v>45</v>
      </c>
      <c r="B48" s="820">
        <f>+‐140‐!H11</f>
        <v>9</v>
      </c>
      <c r="C48" s="821">
        <v>4331</v>
      </c>
      <c r="D48" s="821">
        <v>2000</v>
      </c>
      <c r="E48" s="822">
        <f>C48/B48</f>
        <v>481.22222222222223</v>
      </c>
      <c r="F48" s="822">
        <f t="shared" si="7"/>
        <v>222.22222222222223</v>
      </c>
      <c r="G48" s="823">
        <v>0</v>
      </c>
      <c r="H48" s="824">
        <v>2475</v>
      </c>
    </row>
    <row r="49" spans="1:12" ht="17.100000000000001" customHeight="1">
      <c r="A49" s="73" t="s">
        <v>46</v>
      </c>
      <c r="B49" s="73"/>
      <c r="C49" s="73"/>
      <c r="D49" s="73"/>
      <c r="E49" s="73"/>
      <c r="F49" s="74"/>
      <c r="G49" s="74"/>
      <c r="H49" s="75" t="s">
        <v>47</v>
      </c>
      <c r="I49" s="4"/>
      <c r="J49" s="4"/>
      <c r="K49" s="4"/>
      <c r="L49" s="4"/>
    </row>
    <row r="50" spans="1:12" ht="17.100000000000001" customHeight="1">
      <c r="A50" s="232"/>
      <c r="B50" s="4"/>
      <c r="C50" s="4"/>
      <c r="D50" s="4"/>
      <c r="E50" s="4"/>
      <c r="H50" s="20" t="s">
        <v>48</v>
      </c>
      <c r="I50" s="4"/>
      <c r="J50" s="4"/>
      <c r="K50" s="4"/>
      <c r="L50" s="4"/>
    </row>
  </sheetData>
  <sheetProtection selectLockedCells="1" selectUnlockedCells="1"/>
  <mergeCells count="9">
    <mergeCell ref="A1:H1"/>
    <mergeCell ref="A15:A18"/>
    <mergeCell ref="C15:C18"/>
    <mergeCell ref="D15:D18"/>
    <mergeCell ref="E15:F15"/>
    <mergeCell ref="G15:H16"/>
    <mergeCell ref="E16:F16"/>
    <mergeCell ref="G17:G18"/>
    <mergeCell ref="H17:H18"/>
  </mergeCells>
  <phoneticPr fontId="5"/>
  <printOptions horizontalCentered="1"/>
  <pageMargins left="0.59055118110236227" right="0.59055118110236227" top="0.59055118110236227" bottom="0.59055118110236227" header="0.39370078740157483" footer="0.39370078740157483"/>
  <pageSetup paperSize="9" scale="95" firstPageNumber="132" orientation="portrait" useFirstPageNumber="1" verticalDpi="300" r:id="rId1"/>
  <headerFooter scaleWithDoc="0" alignWithMargins="0">
    <oddHeader>&amp;L教　育</oddHeader>
    <oddFooter>&amp;C&amp;12&amp;A</oddFooter>
  </headerFooter>
  <extLst>
    <ext xmlns:mx="http://schemas.microsoft.com/office/mac/excel/2008/main" uri="{64002731-A6B0-56B0-2670-7721B7C09600}">
      <mx:PLV Mode="0"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8"/>
  <sheetViews>
    <sheetView view="pageBreakPreview" zoomScale="80" zoomScaleNormal="80" zoomScaleSheetLayoutView="80" zoomScalePageLayoutView="80" workbookViewId="0">
      <pane xSplit="1" topLeftCell="B1" activePane="topRight" state="frozen"/>
      <selection activeCell="O31" sqref="O31:R31"/>
      <selection pane="topRight" activeCell="Q30" sqref="Q30:R30"/>
    </sheetView>
  </sheetViews>
  <sheetFormatPr defaultColWidth="8.85546875" defaultRowHeight="17.45" customHeight="1"/>
  <cols>
    <col min="1" max="1" width="26.42578125" style="74" customWidth="1"/>
    <col min="2" max="3" width="7.42578125" style="74" customWidth="1"/>
    <col min="4" max="5" width="7.7109375" style="74" customWidth="1"/>
    <col min="6" max="7" width="7.42578125" style="74" customWidth="1"/>
    <col min="8" max="11" width="7.28515625" style="74" customWidth="1"/>
    <col min="12" max="16" width="6.7109375" style="74" customWidth="1"/>
    <col min="17" max="17" width="6" style="74" customWidth="1"/>
    <col min="18" max="18" width="3.7109375" style="74" customWidth="1"/>
    <col min="19" max="19" width="3.42578125" style="74" customWidth="1"/>
    <col min="20" max="20" width="6.28515625" style="74" customWidth="1"/>
    <col min="21" max="21" width="7.140625" style="74" customWidth="1"/>
    <col min="22" max="23" width="6.7109375" style="74" customWidth="1"/>
    <col min="24" max="24" width="7.42578125" style="74" customWidth="1"/>
    <col min="25" max="25" width="4" style="74" customWidth="1"/>
    <col min="26" max="26" width="3" style="74" customWidth="1"/>
    <col min="27" max="27" width="6.7109375" style="74" customWidth="1"/>
    <col min="28" max="28" width="3.85546875" style="74" customWidth="1"/>
    <col min="29" max="16384" width="8.85546875" style="74"/>
  </cols>
  <sheetData>
    <row r="1" spans="1:29" ht="5.0999999999999996" customHeight="1">
      <c r="A1" s="73"/>
      <c r="B1" s="73"/>
      <c r="C1" s="73"/>
      <c r="D1" s="73"/>
      <c r="E1" s="73"/>
      <c r="F1" s="73"/>
      <c r="G1" s="73"/>
      <c r="H1" s="73"/>
      <c r="I1" s="73"/>
      <c r="J1" s="73"/>
      <c r="K1" s="73"/>
      <c r="L1" s="73"/>
      <c r="M1" s="73"/>
      <c r="N1" s="73"/>
      <c r="O1" s="73"/>
      <c r="P1" s="73"/>
      <c r="Q1" s="73"/>
      <c r="R1" s="73"/>
      <c r="S1" s="73"/>
      <c r="T1" s="73"/>
      <c r="U1" s="73"/>
      <c r="V1" s="73"/>
      <c r="X1" s="73"/>
      <c r="Y1" s="73"/>
      <c r="Z1" s="73"/>
      <c r="AA1" s="75"/>
      <c r="AB1" s="75"/>
    </row>
    <row r="2" spans="1:29" ht="15" customHeight="1" thickBot="1">
      <c r="A2" s="73" t="s">
        <v>310</v>
      </c>
      <c r="B2" s="73"/>
      <c r="C2" s="73"/>
      <c r="D2" s="73"/>
      <c r="E2" s="73"/>
      <c r="F2" s="73"/>
      <c r="G2" s="73"/>
      <c r="H2" s="73"/>
      <c r="I2" s="73"/>
      <c r="J2" s="73"/>
      <c r="K2" s="73"/>
      <c r="L2" s="73"/>
      <c r="M2" s="73"/>
      <c r="N2" s="73"/>
      <c r="O2" s="73"/>
      <c r="P2" s="73"/>
      <c r="Q2" s="73"/>
      <c r="R2" s="73"/>
      <c r="S2" s="73"/>
      <c r="T2" s="73"/>
      <c r="U2" s="73"/>
      <c r="V2" s="73"/>
      <c r="X2" s="73"/>
      <c r="Y2" s="73"/>
      <c r="Z2" s="73"/>
      <c r="AA2" s="75" t="s">
        <v>117</v>
      </c>
      <c r="AB2" s="75"/>
    </row>
    <row r="3" spans="1:29" ht="24.95" customHeight="1" thickBot="1">
      <c r="A3" s="1276" t="s">
        <v>118</v>
      </c>
      <c r="B3" s="1139" t="s">
        <v>86</v>
      </c>
      <c r="C3" s="102" t="s">
        <v>153</v>
      </c>
      <c r="D3" s="88"/>
      <c r="E3" s="87"/>
      <c r="F3" s="103"/>
      <c r="G3" s="1139" t="s">
        <v>52</v>
      </c>
      <c r="H3" s="1139" t="s">
        <v>154</v>
      </c>
      <c r="I3" s="1139"/>
      <c r="J3" s="1139"/>
      <c r="K3" s="1139"/>
      <c r="L3" s="1139" t="s">
        <v>142</v>
      </c>
      <c r="M3" s="1139"/>
      <c r="N3" s="1139"/>
      <c r="O3" s="1139"/>
      <c r="P3" s="1138" t="s">
        <v>155</v>
      </c>
      <c r="Q3" s="1138"/>
      <c r="R3" s="1138"/>
      <c r="S3" s="1138"/>
      <c r="T3" s="1138"/>
      <c r="U3" s="1138" t="s">
        <v>156</v>
      </c>
      <c r="V3" s="1138"/>
      <c r="W3" s="1138"/>
      <c r="X3" s="1264" t="s">
        <v>157</v>
      </c>
      <c r="Y3" s="1264"/>
      <c r="Z3" s="1264"/>
      <c r="AA3" s="1265"/>
      <c r="AB3" s="104"/>
      <c r="AC3" s="73"/>
    </row>
    <row r="4" spans="1:29" ht="24.95" customHeight="1">
      <c r="A4" s="1277"/>
      <c r="B4" s="1140"/>
      <c r="C4" s="1129" t="s">
        <v>158</v>
      </c>
      <c r="D4" s="1129"/>
      <c r="E4" s="489" t="s">
        <v>93</v>
      </c>
      <c r="F4" s="489" t="s">
        <v>94</v>
      </c>
      <c r="G4" s="1140"/>
      <c r="H4" s="1270" t="s">
        <v>158</v>
      </c>
      <c r="I4" s="1270"/>
      <c r="J4" s="492" t="s">
        <v>54</v>
      </c>
      <c r="K4" s="490" t="s">
        <v>55</v>
      </c>
      <c r="L4" s="1131" t="s">
        <v>159</v>
      </c>
      <c r="M4" s="1131"/>
      <c r="N4" s="490" t="s">
        <v>54</v>
      </c>
      <c r="O4" s="492" t="s">
        <v>55</v>
      </c>
      <c r="P4" s="1131" t="s">
        <v>2</v>
      </c>
      <c r="Q4" s="1131"/>
      <c r="R4" s="1129" t="s">
        <v>54</v>
      </c>
      <c r="S4" s="1129"/>
      <c r="T4" s="490" t="s">
        <v>55</v>
      </c>
      <c r="U4" s="1270" t="s">
        <v>160</v>
      </c>
      <c r="V4" s="1270"/>
      <c r="W4" s="1270"/>
      <c r="X4" s="1266" t="s">
        <v>160</v>
      </c>
      <c r="Y4" s="1266"/>
      <c r="Z4" s="1266"/>
      <c r="AA4" s="1267"/>
      <c r="AB4" s="104"/>
      <c r="AC4" s="73"/>
    </row>
    <row r="5" spans="1:29" ht="18.95" customHeight="1">
      <c r="A5" s="105" t="s">
        <v>379</v>
      </c>
      <c r="B5" s="310">
        <v>3</v>
      </c>
      <c r="C5" s="1220">
        <v>131</v>
      </c>
      <c r="D5" s="1220"/>
      <c r="E5" s="493">
        <v>100</v>
      </c>
      <c r="F5" s="493">
        <v>31</v>
      </c>
      <c r="G5" s="493">
        <v>129</v>
      </c>
      <c r="H5" s="1220">
        <f>+J5+K5</f>
        <v>445</v>
      </c>
      <c r="I5" s="1220"/>
      <c r="J5" s="493">
        <v>278</v>
      </c>
      <c r="K5" s="493">
        <v>167</v>
      </c>
      <c r="L5" s="1220">
        <f>+N5+O5</f>
        <v>305</v>
      </c>
      <c r="M5" s="1220"/>
      <c r="N5" s="493">
        <v>113</v>
      </c>
      <c r="O5" s="493">
        <v>192</v>
      </c>
      <c r="P5" s="1220">
        <f>+R5+T5</f>
        <v>77</v>
      </c>
      <c r="Q5" s="1220"/>
      <c r="R5" s="1220">
        <v>35</v>
      </c>
      <c r="S5" s="1220"/>
      <c r="T5" s="493">
        <v>42</v>
      </c>
      <c r="U5" s="1281">
        <v>3.4</v>
      </c>
      <c r="V5" s="1281"/>
      <c r="W5" s="1281"/>
      <c r="X5" s="1279">
        <v>1.5</v>
      </c>
      <c r="Y5" s="1279"/>
      <c r="Z5" s="1279"/>
      <c r="AA5" s="1280"/>
      <c r="AB5" s="106"/>
      <c r="AC5" s="73"/>
    </row>
    <row r="6" spans="1:29" ht="18.95" customHeight="1">
      <c r="A6" s="105">
        <v>26</v>
      </c>
      <c r="B6" s="310">
        <v>3</v>
      </c>
      <c r="C6" s="1214">
        <v>150</v>
      </c>
      <c r="D6" s="1214"/>
      <c r="E6" s="493">
        <v>99</v>
      </c>
      <c r="F6" s="493">
        <v>51</v>
      </c>
      <c r="G6" s="493">
        <v>127</v>
      </c>
      <c r="H6" s="1214">
        <v>440</v>
      </c>
      <c r="I6" s="1214"/>
      <c r="J6" s="493">
        <v>278</v>
      </c>
      <c r="K6" s="493">
        <v>162</v>
      </c>
      <c r="L6" s="1228">
        <v>294</v>
      </c>
      <c r="M6" s="1228"/>
      <c r="N6" s="495">
        <v>109</v>
      </c>
      <c r="O6" s="495">
        <v>185</v>
      </c>
      <c r="P6" s="1228">
        <v>80</v>
      </c>
      <c r="Q6" s="1228"/>
      <c r="R6" s="1228">
        <v>35</v>
      </c>
      <c r="S6" s="1228"/>
      <c r="T6" s="495">
        <v>45</v>
      </c>
      <c r="U6" s="1278">
        <v>3.5</v>
      </c>
      <c r="V6" s="1278"/>
      <c r="W6" s="1278"/>
      <c r="X6" s="1282">
        <v>1.5</v>
      </c>
      <c r="Y6" s="1282"/>
      <c r="Z6" s="1282"/>
      <c r="AA6" s="1283"/>
      <c r="AB6" s="106"/>
      <c r="AC6" s="73"/>
    </row>
    <row r="7" spans="1:29" ht="18.95" customHeight="1">
      <c r="A7" s="105">
        <v>27</v>
      </c>
      <c r="B7" s="310">
        <v>3</v>
      </c>
      <c r="C7" s="1214">
        <v>138</v>
      </c>
      <c r="D7" s="1214"/>
      <c r="E7" s="493">
        <v>99</v>
      </c>
      <c r="F7" s="493">
        <v>39</v>
      </c>
      <c r="G7" s="493">
        <v>130</v>
      </c>
      <c r="H7" s="1214">
        <v>430</v>
      </c>
      <c r="I7" s="1214"/>
      <c r="J7" s="493">
        <v>272</v>
      </c>
      <c r="K7" s="493">
        <v>158</v>
      </c>
      <c r="L7" s="1228">
        <v>280</v>
      </c>
      <c r="M7" s="1228"/>
      <c r="N7" s="495">
        <v>107</v>
      </c>
      <c r="O7" s="495">
        <v>173</v>
      </c>
      <c r="P7" s="1228">
        <v>232</v>
      </c>
      <c r="Q7" s="1228"/>
      <c r="R7" s="1228">
        <v>94</v>
      </c>
      <c r="S7" s="1228"/>
      <c r="T7" s="495">
        <v>138</v>
      </c>
      <c r="U7" s="1278">
        <v>3.3</v>
      </c>
      <c r="V7" s="1278"/>
      <c r="W7" s="1278"/>
      <c r="X7" s="1282">
        <v>1.5</v>
      </c>
      <c r="Y7" s="1282"/>
      <c r="Z7" s="1282"/>
      <c r="AA7" s="1283"/>
      <c r="AB7" s="106"/>
      <c r="AC7" s="73"/>
    </row>
    <row r="8" spans="1:29" ht="18.95" customHeight="1">
      <c r="A8" s="256">
        <v>28</v>
      </c>
      <c r="B8" s="651">
        <f>SUM(B9:B11)</f>
        <v>3</v>
      </c>
      <c r="C8" s="1242">
        <f>SUM(C9:D11)</f>
        <v>134</v>
      </c>
      <c r="D8" s="1242"/>
      <c r="E8" s="652">
        <f>SUM(E9:E11)</f>
        <v>94</v>
      </c>
      <c r="F8" s="652">
        <f>SUM(F9:F11)</f>
        <v>40</v>
      </c>
      <c r="G8" s="652">
        <f>SUM(G9:G11)</f>
        <v>123</v>
      </c>
      <c r="H8" s="1242">
        <f>SUM(H9:I11)</f>
        <v>417</v>
      </c>
      <c r="I8" s="1242"/>
      <c r="J8" s="652">
        <f>SUM(J9:J11)</f>
        <v>266</v>
      </c>
      <c r="K8" s="652">
        <f>SUM(K9:K11)</f>
        <v>151</v>
      </c>
      <c r="L8" s="1243">
        <f>SUM(L9:M11)</f>
        <v>302</v>
      </c>
      <c r="M8" s="1243"/>
      <c r="N8" s="653">
        <f>SUM(N9:N11)</f>
        <v>116</v>
      </c>
      <c r="O8" s="653">
        <f>SUM(O9:O11)</f>
        <v>186</v>
      </c>
      <c r="P8" s="1243">
        <f>SUM(P9:Q11)</f>
        <v>74</v>
      </c>
      <c r="Q8" s="1243"/>
      <c r="R8" s="1243">
        <f>SUM(R9:S11)</f>
        <v>25</v>
      </c>
      <c r="S8" s="1243"/>
      <c r="T8" s="653">
        <f>SUM(T9:T11)</f>
        <v>49</v>
      </c>
      <c r="U8" s="1268">
        <f>H8/G8</f>
        <v>3.3902439024390243</v>
      </c>
      <c r="V8" s="1268"/>
      <c r="W8" s="1268"/>
      <c r="X8" s="1261">
        <f>H8/L8</f>
        <v>1.380794701986755</v>
      </c>
      <c r="Y8" s="1261"/>
      <c r="Z8" s="1261"/>
      <c r="AA8" s="1262"/>
      <c r="AB8" s="106"/>
      <c r="AC8" s="73"/>
    </row>
    <row r="9" spans="1:29" ht="18.95" customHeight="1">
      <c r="A9" s="257" t="s">
        <v>161</v>
      </c>
      <c r="B9" s="706">
        <v>1</v>
      </c>
      <c r="C9" s="1274">
        <f>SUM(E9:F9)</f>
        <v>74</v>
      </c>
      <c r="D9" s="1274"/>
      <c r="E9" s="707">
        <v>58</v>
      </c>
      <c r="F9" s="707">
        <v>16</v>
      </c>
      <c r="G9" s="707">
        <v>67</v>
      </c>
      <c r="H9" s="1274">
        <f>SUM(J9:K9)</f>
        <v>278</v>
      </c>
      <c r="I9" s="1274"/>
      <c r="J9" s="707">
        <v>185</v>
      </c>
      <c r="K9" s="707">
        <v>93</v>
      </c>
      <c r="L9" s="869">
        <f>SUM(N9:O9)</f>
        <v>161</v>
      </c>
      <c r="M9" s="869"/>
      <c r="N9" s="600">
        <v>67</v>
      </c>
      <c r="O9" s="595">
        <v>94</v>
      </c>
      <c r="P9" s="869">
        <f>SUM(R9:T9)</f>
        <v>20</v>
      </c>
      <c r="Q9" s="869"/>
      <c r="R9" s="869">
        <v>8</v>
      </c>
      <c r="S9" s="869"/>
      <c r="T9" s="602">
        <v>12</v>
      </c>
      <c r="U9" s="1260">
        <f>H9/G9</f>
        <v>4.1492537313432836</v>
      </c>
      <c r="V9" s="1260"/>
      <c r="W9" s="1260"/>
      <c r="X9" s="1258">
        <f>H9/L9</f>
        <v>1.7267080745341614</v>
      </c>
      <c r="Y9" s="1258"/>
      <c r="Z9" s="1258"/>
      <c r="AA9" s="1259"/>
      <c r="AB9" s="106"/>
      <c r="AC9" s="73"/>
    </row>
    <row r="10" spans="1:29" ht="18.95" customHeight="1">
      <c r="A10" s="257" t="s">
        <v>162</v>
      </c>
      <c r="B10" s="706">
        <v>1</v>
      </c>
      <c r="C10" s="1274">
        <v>51</v>
      </c>
      <c r="D10" s="1274"/>
      <c r="E10" s="707">
        <v>31</v>
      </c>
      <c r="F10" s="707">
        <v>20</v>
      </c>
      <c r="G10" s="707">
        <v>51</v>
      </c>
      <c r="H10" s="1274">
        <f>SUM(J10:K10)</f>
        <v>130</v>
      </c>
      <c r="I10" s="1274"/>
      <c r="J10" s="707">
        <v>77</v>
      </c>
      <c r="K10" s="707">
        <v>53</v>
      </c>
      <c r="L10" s="869">
        <f>SUM(N10:O10)</f>
        <v>128</v>
      </c>
      <c r="M10" s="869"/>
      <c r="N10" s="600">
        <v>44</v>
      </c>
      <c r="O10" s="595">
        <v>84</v>
      </c>
      <c r="P10" s="869">
        <f>SUM(R10:T10)</f>
        <v>39</v>
      </c>
      <c r="Q10" s="869"/>
      <c r="R10" s="869">
        <v>12</v>
      </c>
      <c r="S10" s="869"/>
      <c r="T10" s="602">
        <v>27</v>
      </c>
      <c r="U10" s="1260">
        <f>H10/G10</f>
        <v>2.5490196078431371</v>
      </c>
      <c r="V10" s="1260"/>
      <c r="W10" s="1260"/>
      <c r="X10" s="1258">
        <f>H10/L10</f>
        <v>1.015625</v>
      </c>
      <c r="Y10" s="1258"/>
      <c r="Z10" s="1258"/>
      <c r="AA10" s="1259"/>
      <c r="AB10" s="106"/>
      <c r="AC10" s="73"/>
    </row>
    <row r="11" spans="1:29" ht="18.95" customHeight="1" thickBot="1">
      <c r="A11" s="108" t="s">
        <v>163</v>
      </c>
      <c r="B11" s="708">
        <v>1</v>
      </c>
      <c r="C11" s="1275">
        <f>SUM(E11:F11)</f>
        <v>9</v>
      </c>
      <c r="D11" s="1275"/>
      <c r="E11" s="709">
        <v>5</v>
      </c>
      <c r="F11" s="709">
        <v>4</v>
      </c>
      <c r="G11" s="709">
        <v>5</v>
      </c>
      <c r="H11" s="1275">
        <f>SUM(J11:K11)</f>
        <v>9</v>
      </c>
      <c r="I11" s="1275"/>
      <c r="J11" s="709">
        <v>4</v>
      </c>
      <c r="K11" s="710">
        <v>5</v>
      </c>
      <c r="L11" s="867">
        <f>SUM(N11:O11)</f>
        <v>13</v>
      </c>
      <c r="M11" s="867"/>
      <c r="N11" s="194">
        <v>5</v>
      </c>
      <c r="O11" s="597">
        <v>8</v>
      </c>
      <c r="P11" s="867">
        <f>SUM(R11:T11)</f>
        <v>15</v>
      </c>
      <c r="Q11" s="867"/>
      <c r="R11" s="867">
        <v>5</v>
      </c>
      <c r="S11" s="867"/>
      <c r="T11" s="711">
        <v>10</v>
      </c>
      <c r="U11" s="1254">
        <f>H11/G11</f>
        <v>1.8</v>
      </c>
      <c r="V11" s="1254"/>
      <c r="W11" s="1254"/>
      <c r="X11" s="1255">
        <f>H11/L11</f>
        <v>0.69230769230769229</v>
      </c>
      <c r="Y11" s="1255"/>
      <c r="Z11" s="1255"/>
      <c r="AA11" s="1256"/>
      <c r="AB11" s="106"/>
      <c r="AC11" s="73"/>
    </row>
    <row r="12" spans="1:29" ht="18.95" customHeight="1">
      <c r="A12" s="73"/>
      <c r="B12" s="73"/>
      <c r="C12" s="73"/>
      <c r="D12" s="73"/>
      <c r="E12" s="73"/>
      <c r="F12" s="73"/>
      <c r="G12" s="73"/>
      <c r="H12" s="73"/>
      <c r="I12" s="73"/>
      <c r="J12" s="73"/>
      <c r="K12" s="73"/>
      <c r="L12" s="73"/>
      <c r="M12" s="73"/>
      <c r="N12" s="73"/>
      <c r="O12" s="73"/>
      <c r="P12" s="73"/>
      <c r="Q12" s="73"/>
      <c r="R12" s="73"/>
      <c r="S12" s="73"/>
      <c r="T12" s="73"/>
      <c r="U12" s="73"/>
      <c r="V12" s="73"/>
      <c r="W12" s="73"/>
      <c r="Y12" s="73"/>
      <c r="Z12" s="73"/>
      <c r="AA12" s="75" t="s">
        <v>164</v>
      </c>
      <c r="AB12" s="75"/>
    </row>
    <row r="13" spans="1:29" ht="18.95" customHeight="1">
      <c r="A13" s="73"/>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row>
    <row r="14" spans="1:29" ht="18.95" customHeight="1" thickBot="1">
      <c r="A14" s="73" t="s">
        <v>344</v>
      </c>
      <c r="O14" s="73"/>
      <c r="P14" s="73"/>
      <c r="Q14" s="73"/>
      <c r="R14" s="73"/>
      <c r="S14" s="73"/>
      <c r="T14" s="73"/>
      <c r="X14" s="73"/>
      <c r="Y14" s="73"/>
      <c r="Z14" s="73"/>
      <c r="AA14" s="75" t="s">
        <v>84</v>
      </c>
      <c r="AB14" s="75"/>
    </row>
    <row r="15" spans="1:29" ht="24.95" customHeight="1" thickBot="1">
      <c r="A15" s="1193" t="s">
        <v>118</v>
      </c>
      <c r="B15" s="1196" t="s">
        <v>148</v>
      </c>
      <c r="C15" s="1139"/>
      <c r="D15" s="1139"/>
      <c r="E15" s="1139"/>
      <c r="F15" s="1139" t="s">
        <v>133</v>
      </c>
      <c r="G15" s="1139"/>
      <c r="H15" s="1139"/>
      <c r="I15" s="1139"/>
      <c r="J15" s="102" t="s">
        <v>165</v>
      </c>
      <c r="K15" s="87"/>
      <c r="L15" s="497" t="s">
        <v>166</v>
      </c>
      <c r="M15" s="498"/>
      <c r="N15" s="1139" t="s">
        <v>167</v>
      </c>
      <c r="O15" s="1139"/>
      <c r="P15" s="1139"/>
      <c r="Q15" s="1139"/>
      <c r="R15" s="1139" t="s">
        <v>168</v>
      </c>
      <c r="S15" s="1139"/>
      <c r="T15" s="1139"/>
      <c r="U15" s="1139"/>
      <c r="V15" s="1139"/>
      <c r="W15" s="1244" t="s">
        <v>169</v>
      </c>
      <c r="X15" s="1244"/>
      <c r="Y15" s="1244"/>
      <c r="Z15" s="1244"/>
      <c r="AA15" s="1245"/>
      <c r="AB15" s="104"/>
    </row>
    <row r="16" spans="1:29" ht="24.95" customHeight="1">
      <c r="A16" s="1194"/>
      <c r="B16" s="229" t="s">
        <v>52</v>
      </c>
      <c r="C16" s="489" t="s">
        <v>92</v>
      </c>
      <c r="D16" s="492" t="s">
        <v>54</v>
      </c>
      <c r="E16" s="492" t="s">
        <v>55</v>
      </c>
      <c r="F16" s="492" t="s">
        <v>52</v>
      </c>
      <c r="G16" s="489" t="s">
        <v>92</v>
      </c>
      <c r="H16" s="492" t="s">
        <v>54</v>
      </c>
      <c r="I16" s="492" t="s">
        <v>55</v>
      </c>
      <c r="J16" s="492" t="s">
        <v>52</v>
      </c>
      <c r="K16" s="491" t="s">
        <v>92</v>
      </c>
      <c r="L16" s="492" t="s">
        <v>54</v>
      </c>
      <c r="M16" s="492" t="s">
        <v>55</v>
      </c>
      <c r="N16" s="492" t="s">
        <v>52</v>
      </c>
      <c r="O16" s="489" t="s">
        <v>92</v>
      </c>
      <c r="P16" s="489" t="s">
        <v>54</v>
      </c>
      <c r="Q16" s="490" t="s">
        <v>55</v>
      </c>
      <c r="R16" s="1129" t="s">
        <v>52</v>
      </c>
      <c r="S16" s="1129"/>
      <c r="T16" s="490" t="s">
        <v>53</v>
      </c>
      <c r="U16" s="490" t="s">
        <v>54</v>
      </c>
      <c r="V16" s="490" t="s">
        <v>55</v>
      </c>
      <c r="W16" s="110" t="s">
        <v>52</v>
      </c>
      <c r="X16" s="490" t="s">
        <v>53</v>
      </c>
      <c r="Y16" s="1129" t="s">
        <v>54</v>
      </c>
      <c r="Z16" s="1129"/>
      <c r="AA16" s="494" t="s">
        <v>55</v>
      </c>
      <c r="AB16" s="104"/>
    </row>
    <row r="17" spans="1:28" ht="18.95" customHeight="1">
      <c r="A17" s="78" t="s">
        <v>379</v>
      </c>
      <c r="B17" s="107">
        <v>129</v>
      </c>
      <c r="C17" s="107">
        <v>445</v>
      </c>
      <c r="D17" s="107">
        <v>278</v>
      </c>
      <c r="E17" s="107">
        <v>167</v>
      </c>
      <c r="F17" s="107">
        <v>8</v>
      </c>
      <c r="G17" s="107">
        <v>30</v>
      </c>
      <c r="H17" s="107">
        <v>18</v>
      </c>
      <c r="I17" s="107">
        <v>12</v>
      </c>
      <c r="J17" s="107">
        <v>8</v>
      </c>
      <c r="K17" s="107">
        <v>22</v>
      </c>
      <c r="L17" s="107">
        <v>14</v>
      </c>
      <c r="M17" s="107">
        <v>8</v>
      </c>
      <c r="N17" s="107">
        <v>10</v>
      </c>
      <c r="O17" s="107">
        <v>31</v>
      </c>
      <c r="P17" s="107">
        <v>19</v>
      </c>
      <c r="Q17" s="107">
        <v>12</v>
      </c>
      <c r="R17" s="1200">
        <v>10</v>
      </c>
      <c r="S17" s="1200"/>
      <c r="T17" s="107">
        <v>31</v>
      </c>
      <c r="U17" s="493">
        <v>19</v>
      </c>
      <c r="V17" s="493">
        <v>12</v>
      </c>
      <c r="W17" s="493">
        <v>7</v>
      </c>
      <c r="X17" s="493">
        <v>21</v>
      </c>
      <c r="Y17" s="1220">
        <v>14</v>
      </c>
      <c r="Z17" s="1220"/>
      <c r="AA17" s="500">
        <v>7</v>
      </c>
      <c r="AB17" s="111"/>
    </row>
    <row r="18" spans="1:28" ht="18.95" customHeight="1">
      <c r="A18" s="78">
        <v>26</v>
      </c>
      <c r="B18" s="493">
        <v>127</v>
      </c>
      <c r="C18" s="493">
        <v>440</v>
      </c>
      <c r="D18" s="493">
        <v>278</v>
      </c>
      <c r="E18" s="493">
        <v>162</v>
      </c>
      <c r="F18" s="493">
        <v>5</v>
      </c>
      <c r="G18" s="493">
        <v>20</v>
      </c>
      <c r="H18" s="493">
        <v>13</v>
      </c>
      <c r="I18" s="493">
        <v>7</v>
      </c>
      <c r="J18" s="493">
        <v>9</v>
      </c>
      <c r="K18" s="493">
        <v>27</v>
      </c>
      <c r="L18" s="493">
        <v>15</v>
      </c>
      <c r="M18" s="493">
        <v>12</v>
      </c>
      <c r="N18" s="493">
        <v>8</v>
      </c>
      <c r="O18" s="493">
        <v>23</v>
      </c>
      <c r="P18" s="493">
        <v>15</v>
      </c>
      <c r="Q18" s="493">
        <v>8</v>
      </c>
      <c r="R18" s="1228">
        <v>10</v>
      </c>
      <c r="S18" s="1228"/>
      <c r="T18" s="107">
        <v>34</v>
      </c>
      <c r="U18" s="107">
        <v>22</v>
      </c>
      <c r="V18" s="107">
        <v>12</v>
      </c>
      <c r="W18" s="493">
        <v>13</v>
      </c>
      <c r="X18" s="493">
        <v>30</v>
      </c>
      <c r="Y18" s="1214">
        <v>18</v>
      </c>
      <c r="Z18" s="1214"/>
      <c r="AA18" s="500">
        <v>12</v>
      </c>
      <c r="AB18" s="278"/>
    </row>
    <row r="19" spans="1:28" ht="18.95" customHeight="1">
      <c r="A19" s="78">
        <v>27</v>
      </c>
      <c r="B19" s="493">
        <v>130</v>
      </c>
      <c r="C19" s="493">
        <v>430</v>
      </c>
      <c r="D19" s="493">
        <v>272</v>
      </c>
      <c r="E19" s="493">
        <v>158</v>
      </c>
      <c r="F19" s="493">
        <v>6</v>
      </c>
      <c r="G19" s="493">
        <v>21</v>
      </c>
      <c r="H19" s="493">
        <v>13</v>
      </c>
      <c r="I19" s="493">
        <v>8</v>
      </c>
      <c r="J19" s="493">
        <v>6</v>
      </c>
      <c r="K19" s="493">
        <v>22</v>
      </c>
      <c r="L19" s="493">
        <v>14</v>
      </c>
      <c r="M19" s="493">
        <v>8</v>
      </c>
      <c r="N19" s="493">
        <v>9</v>
      </c>
      <c r="O19" s="493">
        <v>27</v>
      </c>
      <c r="P19" s="493">
        <v>15</v>
      </c>
      <c r="Q19" s="493">
        <v>12</v>
      </c>
      <c r="R19" s="1228">
        <v>10</v>
      </c>
      <c r="S19" s="1228"/>
      <c r="T19" s="107">
        <v>24</v>
      </c>
      <c r="U19" s="107">
        <v>16</v>
      </c>
      <c r="V19" s="107">
        <v>8</v>
      </c>
      <c r="W19" s="493">
        <v>10</v>
      </c>
      <c r="X19" s="493">
        <v>33</v>
      </c>
      <c r="Y19" s="1214">
        <v>21</v>
      </c>
      <c r="Z19" s="1214"/>
      <c r="AA19" s="500">
        <v>12</v>
      </c>
      <c r="AB19" s="278"/>
    </row>
    <row r="20" spans="1:28" ht="18.95" customHeight="1">
      <c r="A20" s="79">
        <v>28</v>
      </c>
      <c r="B20" s="652">
        <f>SUM(B21:B23)</f>
        <v>123</v>
      </c>
      <c r="C20" s="652">
        <f>SUM(C21:C23)</f>
        <v>417</v>
      </c>
      <c r="D20" s="652">
        <f t="shared" ref="D20:Q20" si="0">SUM(D21:D23)</f>
        <v>266</v>
      </c>
      <c r="E20" s="652">
        <f t="shared" si="0"/>
        <v>151</v>
      </c>
      <c r="F20" s="652">
        <f t="shared" si="0"/>
        <v>6</v>
      </c>
      <c r="G20" s="652">
        <f t="shared" si="0"/>
        <v>23</v>
      </c>
      <c r="H20" s="652">
        <f t="shared" si="0"/>
        <v>16</v>
      </c>
      <c r="I20" s="652">
        <f t="shared" si="0"/>
        <v>7</v>
      </c>
      <c r="J20" s="652">
        <f t="shared" si="0"/>
        <v>6</v>
      </c>
      <c r="K20" s="652">
        <f t="shared" si="0"/>
        <v>18</v>
      </c>
      <c r="L20" s="652">
        <f t="shared" si="0"/>
        <v>12</v>
      </c>
      <c r="M20" s="652">
        <f t="shared" si="0"/>
        <v>6</v>
      </c>
      <c r="N20" s="652">
        <f t="shared" si="0"/>
        <v>7</v>
      </c>
      <c r="O20" s="652">
        <f t="shared" si="0"/>
        <v>23</v>
      </c>
      <c r="P20" s="652">
        <f t="shared" si="0"/>
        <v>15</v>
      </c>
      <c r="Q20" s="652">
        <f t="shared" si="0"/>
        <v>8</v>
      </c>
      <c r="R20" s="1243">
        <f>SUM(R21:S23)</f>
        <v>9</v>
      </c>
      <c r="S20" s="1243"/>
      <c r="T20" s="654">
        <f>SUM(T21:T23)</f>
        <v>30</v>
      </c>
      <c r="U20" s="654">
        <f>SUM(U21:U23)</f>
        <v>18</v>
      </c>
      <c r="V20" s="654">
        <f>SUM(V21:V23)</f>
        <v>12</v>
      </c>
      <c r="W20" s="652">
        <f>SUM(W21:W23)</f>
        <v>9</v>
      </c>
      <c r="X20" s="652">
        <f>SUM(X21:X23)</f>
        <v>24</v>
      </c>
      <c r="Y20" s="1242">
        <f>SUM(Y21:Z23)</f>
        <v>16</v>
      </c>
      <c r="Z20" s="1242"/>
      <c r="AA20" s="655">
        <f>SUM(AA21:AA23)</f>
        <v>8</v>
      </c>
      <c r="AB20" s="278"/>
    </row>
    <row r="21" spans="1:28" ht="18.95" customHeight="1">
      <c r="A21" s="112" t="s">
        <v>161</v>
      </c>
      <c r="B21" s="595">
        <f>SUM(F21,J21,N21,R21,W21,B33,F33,J33,N33,U33)</f>
        <v>67</v>
      </c>
      <c r="C21" s="595">
        <f>SUM(G21,K21,O21,T21,X21,C33,G33,K33,O33,V33)</f>
        <v>278</v>
      </c>
      <c r="D21" s="595">
        <f>SUM(H21,L21,P21,U21,Y21,D33,H33,L33,Q33,X33)</f>
        <v>185</v>
      </c>
      <c r="E21" s="595">
        <f>SUM(I21,M21,Q21,V21,AA21,E33,I33,M33,S33,Z33)</f>
        <v>93</v>
      </c>
      <c r="F21" s="601">
        <v>4</v>
      </c>
      <c r="G21" s="595">
        <f>SUM(H21:I21)</f>
        <v>17</v>
      </c>
      <c r="H21" s="595">
        <v>11</v>
      </c>
      <c r="I21" s="595">
        <v>6</v>
      </c>
      <c r="J21" s="595">
        <v>4</v>
      </c>
      <c r="K21" s="595">
        <f>SUM(L21:M21)</f>
        <v>12</v>
      </c>
      <c r="L21" s="595">
        <v>9</v>
      </c>
      <c r="M21" s="601">
        <v>3</v>
      </c>
      <c r="N21" s="601">
        <v>4</v>
      </c>
      <c r="O21" s="595">
        <f>SUM(P21:Q21)</f>
        <v>13</v>
      </c>
      <c r="P21" s="595">
        <v>9</v>
      </c>
      <c r="Q21" s="600">
        <v>4</v>
      </c>
      <c r="R21" s="999">
        <v>5</v>
      </c>
      <c r="S21" s="999"/>
      <c r="T21" s="595">
        <f>SUM(U21:V21)</f>
        <v>19</v>
      </c>
      <c r="U21" s="595">
        <v>16</v>
      </c>
      <c r="V21" s="595">
        <v>3</v>
      </c>
      <c r="W21" s="595">
        <v>4</v>
      </c>
      <c r="X21" s="595">
        <f>SUM(Y21:AA21)</f>
        <v>15</v>
      </c>
      <c r="Y21" s="869">
        <v>12</v>
      </c>
      <c r="Z21" s="869"/>
      <c r="AA21" s="712">
        <v>3</v>
      </c>
      <c r="AB21" s="228"/>
    </row>
    <row r="22" spans="1:28" ht="18.95" customHeight="1">
      <c r="A22" s="112" t="s">
        <v>162</v>
      </c>
      <c r="B22" s="595">
        <f t="shared" ref="B22" si="1">SUM(F22,J22,N22,R22,W22,B34,F34,J34,N34,U34)</f>
        <v>51</v>
      </c>
      <c r="C22" s="595">
        <f>SUM(G22,K22,O22,T22,X22,C34,G34,K34,O34,V34)</f>
        <v>130</v>
      </c>
      <c r="D22" s="595">
        <f>SUM(H22,L22,P22,U22,Y22,D34,H34,L34,Q34,X34)</f>
        <v>77</v>
      </c>
      <c r="E22" s="595">
        <f>SUM(I22,M22,Q22,V22,AA22,E34,I34,M34,S34,Z34)</f>
        <v>53</v>
      </c>
      <c r="F22" s="601">
        <v>2</v>
      </c>
      <c r="G22" s="595">
        <f t="shared" ref="G22:G23" si="2">SUM(H22:I22)</f>
        <v>6</v>
      </c>
      <c r="H22" s="595">
        <v>5</v>
      </c>
      <c r="I22" s="595">
        <v>1</v>
      </c>
      <c r="J22" s="595">
        <v>2</v>
      </c>
      <c r="K22" s="595">
        <f t="shared" ref="K22:K23" si="3">SUM(L22:M22)</f>
        <v>5</v>
      </c>
      <c r="L22" s="595">
        <v>3</v>
      </c>
      <c r="M22" s="601">
        <v>2</v>
      </c>
      <c r="N22" s="601">
        <v>3</v>
      </c>
      <c r="O22" s="595">
        <f t="shared" ref="O22:O23" si="4">SUM(P22:Q22)</f>
        <v>10</v>
      </c>
      <c r="P22" s="595">
        <v>6</v>
      </c>
      <c r="Q22" s="600">
        <v>4</v>
      </c>
      <c r="R22" s="999">
        <v>4</v>
      </c>
      <c r="S22" s="999"/>
      <c r="T22" s="595">
        <f t="shared" ref="T22:T23" si="5">SUM(U22:V22)</f>
        <v>10</v>
      </c>
      <c r="U22" s="595">
        <v>1</v>
      </c>
      <c r="V22" s="595">
        <v>9</v>
      </c>
      <c r="W22" s="595">
        <v>4</v>
      </c>
      <c r="X22" s="595">
        <f t="shared" ref="X22:X23" si="6">SUM(Y22:AA22)</f>
        <v>8</v>
      </c>
      <c r="Y22" s="869">
        <v>4</v>
      </c>
      <c r="Z22" s="869"/>
      <c r="AA22" s="712">
        <v>4</v>
      </c>
      <c r="AB22" s="228"/>
    </row>
    <row r="23" spans="1:28" ht="18.95" customHeight="1" thickBot="1">
      <c r="A23" s="108" t="s">
        <v>163</v>
      </c>
      <c r="B23" s="713">
        <f>SUM(F23,J23,N23,R23,W23,B35,F35,J35,N35,U35)</f>
        <v>5</v>
      </c>
      <c r="C23" s="714">
        <f>SUM(G23,K23,O23,T23,X23,C35,G35,K35,O35,V35)</f>
        <v>9</v>
      </c>
      <c r="D23" s="714">
        <f>SUM(H23,L23,P23,U23,Y23,D35,H35,L35,Q35,X35)</f>
        <v>4</v>
      </c>
      <c r="E23" s="714">
        <f>SUM(I23,M23,Q23,V23,AA23,E35,I35,M35,S35,Z35)</f>
        <v>5</v>
      </c>
      <c r="F23" s="715">
        <v>0</v>
      </c>
      <c r="G23" s="715">
        <f t="shared" si="2"/>
        <v>0</v>
      </c>
      <c r="H23" s="715">
        <v>0</v>
      </c>
      <c r="I23" s="715">
        <v>0</v>
      </c>
      <c r="J23" s="715">
        <v>0</v>
      </c>
      <c r="K23" s="716">
        <f t="shared" si="3"/>
        <v>1</v>
      </c>
      <c r="L23" s="194">
        <v>0</v>
      </c>
      <c r="M23" s="716">
        <v>1</v>
      </c>
      <c r="N23" s="717">
        <v>0</v>
      </c>
      <c r="O23" s="715">
        <f t="shared" si="4"/>
        <v>0</v>
      </c>
      <c r="P23" s="715">
        <v>0</v>
      </c>
      <c r="Q23" s="717">
        <v>0</v>
      </c>
      <c r="R23" s="1257">
        <v>0</v>
      </c>
      <c r="S23" s="1257"/>
      <c r="T23" s="714">
        <f t="shared" si="5"/>
        <v>1</v>
      </c>
      <c r="U23" s="716">
        <v>1</v>
      </c>
      <c r="V23" s="715">
        <v>0</v>
      </c>
      <c r="W23" s="716">
        <v>1</v>
      </c>
      <c r="X23" s="716">
        <f t="shared" si="6"/>
        <v>1</v>
      </c>
      <c r="Y23" s="1251">
        <v>0</v>
      </c>
      <c r="Z23" s="1251"/>
      <c r="AA23" s="718">
        <v>1</v>
      </c>
      <c r="AB23" s="113"/>
    </row>
    <row r="24" spans="1:28" ht="18.95" customHeight="1">
      <c r="A24" s="4" t="s">
        <v>408</v>
      </c>
      <c r="B24" s="433"/>
      <c r="C24" s="433"/>
      <c r="D24" s="433"/>
      <c r="E24" s="433"/>
      <c r="F24" s="73"/>
      <c r="G24" s="73"/>
      <c r="H24" s="73"/>
      <c r="I24" s="73"/>
      <c r="J24" s="73"/>
      <c r="K24" s="73"/>
      <c r="L24" s="73"/>
      <c r="M24" s="73"/>
      <c r="N24" s="73"/>
      <c r="O24" s="73"/>
      <c r="P24" s="73"/>
      <c r="Q24" s="73"/>
      <c r="R24" s="73"/>
      <c r="S24" s="73"/>
      <c r="T24" s="73"/>
      <c r="U24" s="73"/>
      <c r="V24" s="73"/>
      <c r="W24" s="73"/>
      <c r="X24" s="73"/>
      <c r="Z24" s="73"/>
      <c r="AA24" s="75"/>
      <c r="AB24" s="75"/>
    </row>
    <row r="25" spans="1:28" ht="18.95" customHeight="1">
      <c r="A25" s="4" t="s">
        <v>417</v>
      </c>
      <c r="B25" s="4"/>
      <c r="C25" s="4"/>
      <c r="D25" s="4"/>
      <c r="E25" s="4"/>
      <c r="F25" s="4"/>
      <c r="G25" s="4"/>
      <c r="H25" s="4"/>
      <c r="I25" s="4"/>
      <c r="J25" s="4"/>
      <c r="K25" s="4"/>
      <c r="L25" s="4"/>
      <c r="M25" s="4"/>
      <c r="N25" s="4"/>
      <c r="O25" s="4"/>
      <c r="P25" s="4"/>
      <c r="Q25" s="4"/>
      <c r="R25" s="4"/>
      <c r="S25" s="4"/>
      <c r="T25" s="4"/>
      <c r="U25" s="4"/>
      <c r="V25" s="4"/>
      <c r="W25" s="4"/>
      <c r="X25" s="73"/>
      <c r="Y25" s="73"/>
      <c r="Z25" s="73"/>
      <c r="AA25" s="73"/>
      <c r="AB25" s="73"/>
    </row>
    <row r="26" spans="1:28" ht="18.95" customHeight="1" thickBot="1">
      <c r="A26" s="73"/>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5" t="s">
        <v>84</v>
      </c>
      <c r="AB26" s="75"/>
    </row>
    <row r="27" spans="1:28" ht="24.95" customHeight="1" thickBot="1">
      <c r="A27" s="1193" t="s">
        <v>118</v>
      </c>
      <c r="B27" s="1196" t="s">
        <v>170</v>
      </c>
      <c r="C27" s="1139"/>
      <c r="D27" s="1139"/>
      <c r="E27" s="1139"/>
      <c r="F27" s="1139" t="s">
        <v>171</v>
      </c>
      <c r="G27" s="1139"/>
      <c r="H27" s="1139"/>
      <c r="I27" s="1139"/>
      <c r="J27" s="102" t="s">
        <v>172</v>
      </c>
      <c r="K27" s="497" t="s">
        <v>173</v>
      </c>
      <c r="L27" s="114" t="s">
        <v>174</v>
      </c>
      <c r="M27" s="496" t="s">
        <v>175</v>
      </c>
      <c r="N27" s="1139" t="s">
        <v>176</v>
      </c>
      <c r="O27" s="1139"/>
      <c r="P27" s="1139"/>
      <c r="Q27" s="1139"/>
      <c r="R27" s="1139"/>
      <c r="S27" s="1139"/>
      <c r="T27" s="1139"/>
      <c r="U27" s="1244" t="s">
        <v>177</v>
      </c>
      <c r="V27" s="1244"/>
      <c r="W27" s="1244"/>
      <c r="X27" s="1244"/>
      <c r="Y27" s="1244"/>
      <c r="Z27" s="1244"/>
      <c r="AA27" s="1245"/>
      <c r="AB27" s="104"/>
    </row>
    <row r="28" spans="1:28" ht="24.95" customHeight="1">
      <c r="A28" s="1194"/>
      <c r="B28" s="229" t="s">
        <v>52</v>
      </c>
      <c r="C28" s="489" t="s">
        <v>92</v>
      </c>
      <c r="D28" s="492" t="s">
        <v>54</v>
      </c>
      <c r="E28" s="492" t="s">
        <v>55</v>
      </c>
      <c r="F28" s="492" t="s">
        <v>52</v>
      </c>
      <c r="G28" s="489" t="s">
        <v>92</v>
      </c>
      <c r="H28" s="492" t="s">
        <v>54</v>
      </c>
      <c r="I28" s="492" t="s">
        <v>55</v>
      </c>
      <c r="J28" s="492" t="s">
        <v>52</v>
      </c>
      <c r="K28" s="491" t="s">
        <v>92</v>
      </c>
      <c r="L28" s="492" t="s">
        <v>54</v>
      </c>
      <c r="M28" s="490" t="s">
        <v>55</v>
      </c>
      <c r="N28" s="492" t="s">
        <v>52</v>
      </c>
      <c r="O28" s="1131" t="s">
        <v>178</v>
      </c>
      <c r="P28" s="1131"/>
      <c r="Q28" s="1247" t="s">
        <v>54</v>
      </c>
      <c r="R28" s="1247"/>
      <c r="S28" s="1129" t="s">
        <v>55</v>
      </c>
      <c r="T28" s="1129"/>
      <c r="U28" s="492" t="s">
        <v>52</v>
      </c>
      <c r="V28" s="1131" t="s">
        <v>2</v>
      </c>
      <c r="W28" s="1131"/>
      <c r="X28" s="1129" t="s">
        <v>54</v>
      </c>
      <c r="Y28" s="1129"/>
      <c r="Z28" s="1248" t="s">
        <v>55</v>
      </c>
      <c r="AA28" s="1249"/>
      <c r="AB28" s="104"/>
    </row>
    <row r="29" spans="1:28" ht="18.95" customHeight="1">
      <c r="A29" s="78" t="s">
        <v>379</v>
      </c>
      <c r="B29" s="493">
        <v>10</v>
      </c>
      <c r="C29" s="493">
        <v>31</v>
      </c>
      <c r="D29" s="493">
        <v>20</v>
      </c>
      <c r="E29" s="493">
        <v>11</v>
      </c>
      <c r="F29" s="493">
        <v>9</v>
      </c>
      <c r="G29" s="493">
        <v>36</v>
      </c>
      <c r="H29" s="493">
        <v>27</v>
      </c>
      <c r="I29" s="493">
        <v>9</v>
      </c>
      <c r="J29" s="493">
        <v>14</v>
      </c>
      <c r="K29" s="493">
        <v>39</v>
      </c>
      <c r="L29" s="493">
        <v>28</v>
      </c>
      <c r="M29" s="493">
        <v>11</v>
      </c>
      <c r="N29" s="493">
        <v>14</v>
      </c>
      <c r="O29" s="1220">
        <v>44</v>
      </c>
      <c r="P29" s="1220"/>
      <c r="Q29" s="1220">
        <v>23</v>
      </c>
      <c r="R29" s="1220"/>
      <c r="S29" s="1220">
        <v>21</v>
      </c>
      <c r="T29" s="1220"/>
      <c r="U29" s="493">
        <v>39</v>
      </c>
      <c r="V29" s="1220">
        <v>160</v>
      </c>
      <c r="W29" s="1220"/>
      <c r="X29" s="1220">
        <v>96</v>
      </c>
      <c r="Y29" s="1220"/>
      <c r="Z29" s="1220">
        <v>64</v>
      </c>
      <c r="AA29" s="1284"/>
      <c r="AB29" s="279"/>
    </row>
    <row r="30" spans="1:28" ht="18.95" customHeight="1">
      <c r="A30" s="78">
        <v>26</v>
      </c>
      <c r="B30" s="493">
        <v>7</v>
      </c>
      <c r="C30" s="493">
        <v>22</v>
      </c>
      <c r="D30" s="493">
        <v>15</v>
      </c>
      <c r="E30" s="493">
        <v>7</v>
      </c>
      <c r="F30" s="493">
        <v>13</v>
      </c>
      <c r="G30" s="493">
        <v>43</v>
      </c>
      <c r="H30" s="493">
        <v>28</v>
      </c>
      <c r="I30" s="493">
        <v>15</v>
      </c>
      <c r="J30" s="493">
        <v>9</v>
      </c>
      <c r="K30" s="493">
        <v>36</v>
      </c>
      <c r="L30" s="493">
        <v>27</v>
      </c>
      <c r="M30" s="493">
        <v>9</v>
      </c>
      <c r="N30" s="493">
        <v>14</v>
      </c>
      <c r="O30" s="1214">
        <v>39</v>
      </c>
      <c r="P30" s="1214"/>
      <c r="Q30" s="1228">
        <v>28</v>
      </c>
      <c r="R30" s="1228"/>
      <c r="S30" s="1228">
        <v>11</v>
      </c>
      <c r="T30" s="1228"/>
      <c r="U30" s="493">
        <v>39</v>
      </c>
      <c r="V30" s="1214">
        <v>166</v>
      </c>
      <c r="W30" s="1214"/>
      <c r="X30" s="1228">
        <v>97</v>
      </c>
      <c r="Y30" s="1228"/>
      <c r="Z30" s="1289">
        <v>69</v>
      </c>
      <c r="AA30" s="1290"/>
      <c r="AB30" s="80"/>
    </row>
    <row r="31" spans="1:28" ht="18.95" customHeight="1">
      <c r="A31" s="78">
        <v>27</v>
      </c>
      <c r="B31" s="493">
        <v>12</v>
      </c>
      <c r="C31" s="493">
        <v>31</v>
      </c>
      <c r="D31" s="493">
        <v>19</v>
      </c>
      <c r="E31" s="493">
        <v>12</v>
      </c>
      <c r="F31" s="493">
        <v>8</v>
      </c>
      <c r="G31" s="493">
        <v>26</v>
      </c>
      <c r="H31" s="493">
        <v>16</v>
      </c>
      <c r="I31" s="493">
        <v>10</v>
      </c>
      <c r="J31" s="493">
        <v>14</v>
      </c>
      <c r="K31" s="493">
        <v>42</v>
      </c>
      <c r="L31" s="493">
        <v>28</v>
      </c>
      <c r="M31" s="493">
        <v>14</v>
      </c>
      <c r="N31" s="493">
        <v>10</v>
      </c>
      <c r="O31" s="1214">
        <v>35</v>
      </c>
      <c r="P31" s="1214"/>
      <c r="Q31" s="1228">
        <v>26</v>
      </c>
      <c r="R31" s="1228"/>
      <c r="S31" s="1228">
        <v>9</v>
      </c>
      <c r="T31" s="1228"/>
      <c r="U31" s="493">
        <v>45</v>
      </c>
      <c r="V31" s="1214">
        <v>169</v>
      </c>
      <c r="W31" s="1214"/>
      <c r="X31" s="1228">
        <v>104</v>
      </c>
      <c r="Y31" s="1228"/>
      <c r="Z31" s="1289">
        <v>65</v>
      </c>
      <c r="AA31" s="1290"/>
      <c r="AB31" s="80"/>
    </row>
    <row r="32" spans="1:28" ht="18.95" customHeight="1">
      <c r="A32" s="79">
        <v>28</v>
      </c>
      <c r="B32" s="652">
        <f t="shared" ref="B32:N32" si="7">SUM(B33:B35)</f>
        <v>11</v>
      </c>
      <c r="C32" s="652">
        <f t="shared" si="7"/>
        <v>33</v>
      </c>
      <c r="D32" s="652">
        <f t="shared" si="7"/>
        <v>21</v>
      </c>
      <c r="E32" s="652">
        <f t="shared" si="7"/>
        <v>12</v>
      </c>
      <c r="F32" s="652">
        <f t="shared" si="7"/>
        <v>11</v>
      </c>
      <c r="G32" s="652">
        <f t="shared" si="7"/>
        <v>38</v>
      </c>
      <c r="H32" s="652">
        <f t="shared" si="7"/>
        <v>23</v>
      </c>
      <c r="I32" s="652">
        <f t="shared" si="7"/>
        <v>15</v>
      </c>
      <c r="J32" s="652">
        <f t="shared" si="7"/>
        <v>7</v>
      </c>
      <c r="K32" s="652">
        <f t="shared" si="7"/>
        <v>24</v>
      </c>
      <c r="L32" s="652">
        <f t="shared" si="7"/>
        <v>14</v>
      </c>
      <c r="M32" s="652">
        <f t="shared" si="7"/>
        <v>10</v>
      </c>
      <c r="N32" s="652">
        <f t="shared" si="7"/>
        <v>16</v>
      </c>
      <c r="O32" s="1242">
        <f>SUM(O33:P35)</f>
        <v>43</v>
      </c>
      <c r="P32" s="1242"/>
      <c r="Q32" s="1243">
        <f>SUM(Q33:R35)</f>
        <v>29</v>
      </c>
      <c r="R32" s="1243"/>
      <c r="S32" s="1243">
        <f>SUM(S33:T35)</f>
        <v>14</v>
      </c>
      <c r="T32" s="1243"/>
      <c r="U32" s="652">
        <f>SUM(U33:U35)</f>
        <v>41</v>
      </c>
      <c r="V32" s="1242">
        <f>SUM(V33:W35)</f>
        <v>161</v>
      </c>
      <c r="W32" s="1242"/>
      <c r="X32" s="1243">
        <f>SUM(X33:Y35)</f>
        <v>102</v>
      </c>
      <c r="Y32" s="1243"/>
      <c r="Z32" s="1238">
        <f>SUM(Z33:AA35)</f>
        <v>59</v>
      </c>
      <c r="AA32" s="1239"/>
      <c r="AB32" s="80"/>
    </row>
    <row r="33" spans="1:28" ht="18.95" customHeight="1">
      <c r="A33" s="112" t="s">
        <v>161</v>
      </c>
      <c r="B33" s="595">
        <v>4</v>
      </c>
      <c r="C33" s="595">
        <f>SUM(D33:E33)</f>
        <v>15</v>
      </c>
      <c r="D33" s="595">
        <v>8</v>
      </c>
      <c r="E33" s="595">
        <v>7</v>
      </c>
      <c r="F33" s="595">
        <v>6</v>
      </c>
      <c r="G33" s="595">
        <f>SUM(H33:I33)</f>
        <v>21</v>
      </c>
      <c r="H33" s="595">
        <v>11</v>
      </c>
      <c r="I33" s="595">
        <v>10</v>
      </c>
      <c r="J33" s="595">
        <v>4</v>
      </c>
      <c r="K33" s="595">
        <f>SUM(L33:M33)</f>
        <v>17</v>
      </c>
      <c r="L33" s="595">
        <v>11</v>
      </c>
      <c r="M33" s="595">
        <v>6</v>
      </c>
      <c r="N33" s="595">
        <v>7</v>
      </c>
      <c r="O33" s="869">
        <f>SUM(Q33:T33)</f>
        <v>27</v>
      </c>
      <c r="P33" s="869"/>
      <c r="Q33" s="999">
        <v>18</v>
      </c>
      <c r="R33" s="999"/>
      <c r="S33" s="871">
        <v>9</v>
      </c>
      <c r="T33" s="871"/>
      <c r="U33" s="595">
        <v>25</v>
      </c>
      <c r="V33" s="869">
        <f>SUM(X33:AA33)</f>
        <v>122</v>
      </c>
      <c r="W33" s="869"/>
      <c r="X33" s="999">
        <v>80</v>
      </c>
      <c r="Y33" s="999"/>
      <c r="Z33" s="1233">
        <v>42</v>
      </c>
      <c r="AA33" s="1234"/>
      <c r="AB33" s="279"/>
    </row>
    <row r="34" spans="1:28" ht="18.95" customHeight="1">
      <c r="A34" s="112" t="s">
        <v>162</v>
      </c>
      <c r="B34" s="595">
        <v>7</v>
      </c>
      <c r="C34" s="595">
        <f>SUM(D34:E34)</f>
        <v>18</v>
      </c>
      <c r="D34" s="595">
        <v>13</v>
      </c>
      <c r="E34" s="595">
        <v>5</v>
      </c>
      <c r="F34" s="595">
        <v>5</v>
      </c>
      <c r="G34" s="595">
        <f>SUM(H34:I34)</f>
        <v>17</v>
      </c>
      <c r="H34" s="595">
        <v>12</v>
      </c>
      <c r="I34" s="595">
        <v>5</v>
      </c>
      <c r="J34" s="595">
        <v>3</v>
      </c>
      <c r="K34" s="595">
        <f>SUM(L34:M34)</f>
        <v>7</v>
      </c>
      <c r="L34" s="595">
        <v>3</v>
      </c>
      <c r="M34" s="595">
        <v>4</v>
      </c>
      <c r="N34" s="595">
        <v>7</v>
      </c>
      <c r="O34" s="869">
        <f>SUM(Q34:T34)</f>
        <v>14</v>
      </c>
      <c r="P34" s="869"/>
      <c r="Q34" s="999">
        <v>10</v>
      </c>
      <c r="R34" s="999"/>
      <c r="S34" s="871">
        <v>4</v>
      </c>
      <c r="T34" s="871"/>
      <c r="U34" s="595">
        <v>14</v>
      </c>
      <c r="V34" s="869">
        <f>SUM(X34:AA34)</f>
        <v>35</v>
      </c>
      <c r="W34" s="869"/>
      <c r="X34" s="999">
        <v>20</v>
      </c>
      <c r="Y34" s="999"/>
      <c r="Z34" s="1233">
        <v>15</v>
      </c>
      <c r="AA34" s="1234"/>
      <c r="AB34" s="279"/>
    </row>
    <row r="35" spans="1:28" ht="18.95" customHeight="1" thickBot="1">
      <c r="A35" s="108" t="s">
        <v>163</v>
      </c>
      <c r="B35" s="719">
        <v>0</v>
      </c>
      <c r="C35" s="716">
        <f>SUM(D35:E35)</f>
        <v>0</v>
      </c>
      <c r="D35" s="719">
        <v>0</v>
      </c>
      <c r="E35" s="719">
        <v>0</v>
      </c>
      <c r="F35" s="719">
        <v>0</v>
      </c>
      <c r="G35" s="716">
        <f>SUM(H35:I35)</f>
        <v>0</v>
      </c>
      <c r="H35" s="194">
        <v>0</v>
      </c>
      <c r="I35" s="194">
        <v>0</v>
      </c>
      <c r="J35" s="194">
        <v>0</v>
      </c>
      <c r="K35" s="194">
        <f>SUM(L35:M35)</f>
        <v>0</v>
      </c>
      <c r="L35" s="194">
        <v>0</v>
      </c>
      <c r="M35" s="194">
        <v>0</v>
      </c>
      <c r="N35" s="720">
        <v>2</v>
      </c>
      <c r="O35" s="1213">
        <f>SUM(Q35:T35)</f>
        <v>2</v>
      </c>
      <c r="P35" s="1213"/>
      <c r="Q35" s="1224">
        <v>1</v>
      </c>
      <c r="R35" s="1224"/>
      <c r="S35" s="1241">
        <v>1</v>
      </c>
      <c r="T35" s="1241"/>
      <c r="U35" s="720">
        <v>2</v>
      </c>
      <c r="V35" s="1232">
        <f>SUM(X35:AA35)</f>
        <v>4</v>
      </c>
      <c r="W35" s="1232"/>
      <c r="X35" s="1241">
        <v>2</v>
      </c>
      <c r="Y35" s="1241"/>
      <c r="Z35" s="1230">
        <v>2</v>
      </c>
      <c r="AA35" s="1231"/>
      <c r="AB35" s="115"/>
    </row>
    <row r="36" spans="1:28" ht="18.95" customHeight="1">
      <c r="A36" s="73"/>
      <c r="B36" s="73"/>
      <c r="C36" s="73"/>
      <c r="D36" s="73"/>
      <c r="E36" s="73"/>
      <c r="F36" s="73"/>
      <c r="G36" s="73"/>
      <c r="H36" s="73"/>
      <c r="I36" s="73"/>
      <c r="J36" s="73"/>
      <c r="K36" s="73"/>
      <c r="L36" s="73"/>
      <c r="M36" s="73"/>
      <c r="N36" s="73"/>
      <c r="O36" s="73"/>
      <c r="P36" s="73"/>
      <c r="Q36" s="73"/>
      <c r="S36" s="73"/>
      <c r="T36" s="73"/>
      <c r="U36" s="73"/>
      <c r="V36" s="73"/>
      <c r="Y36" s="73"/>
      <c r="AA36" s="75" t="s">
        <v>164</v>
      </c>
      <c r="AB36" s="75"/>
    </row>
    <row r="37" spans="1:28" ht="18.95" customHeight="1">
      <c r="A37" s="73"/>
      <c r="B37" s="73"/>
      <c r="C37" s="73"/>
      <c r="D37" s="73"/>
      <c r="E37" s="73"/>
      <c r="F37" s="73"/>
      <c r="G37" s="73"/>
      <c r="H37" s="73"/>
      <c r="I37" s="73"/>
      <c r="J37" s="73"/>
      <c r="K37" s="73"/>
      <c r="L37" s="73"/>
      <c r="M37" s="73"/>
      <c r="N37" s="73"/>
      <c r="O37" s="80"/>
      <c r="P37" s="80"/>
      <c r="Q37" s="73"/>
      <c r="R37" s="73"/>
      <c r="S37" s="73"/>
      <c r="T37" s="73"/>
      <c r="U37" s="73"/>
      <c r="V37" s="73"/>
      <c r="W37" s="73"/>
      <c r="X37" s="73"/>
      <c r="Y37" s="73"/>
      <c r="Z37" s="73"/>
      <c r="AA37" s="73"/>
      <c r="AB37" s="73"/>
    </row>
    <row r="38" spans="1:28" ht="18.95" customHeight="1" thickBot="1">
      <c r="A38" s="73" t="s">
        <v>345</v>
      </c>
      <c r="B38" s="73"/>
      <c r="C38" s="73"/>
      <c r="D38" s="73"/>
      <c r="E38" s="73"/>
      <c r="F38" s="73"/>
      <c r="G38" s="73"/>
      <c r="H38" s="73"/>
      <c r="I38" s="73"/>
      <c r="J38" s="73"/>
      <c r="K38" s="73"/>
      <c r="L38" s="73"/>
      <c r="M38" s="73"/>
      <c r="N38" s="73"/>
      <c r="O38" s="73"/>
      <c r="P38" s="73"/>
      <c r="Q38" s="73"/>
      <c r="R38" s="73"/>
      <c r="U38" s="73"/>
      <c r="V38" s="73"/>
      <c r="X38" s="73"/>
      <c r="Y38" s="73"/>
      <c r="Z38" s="75"/>
      <c r="AA38" s="75" t="s">
        <v>84</v>
      </c>
      <c r="AB38" s="75"/>
    </row>
    <row r="39" spans="1:28" ht="24.95" customHeight="1" thickBot="1">
      <c r="A39" s="1193" t="s">
        <v>138</v>
      </c>
      <c r="B39" s="1139" t="s">
        <v>403</v>
      </c>
      <c r="C39" s="1139"/>
      <c r="D39" s="1139"/>
      <c r="E39" s="1139"/>
      <c r="F39" s="1141" t="s">
        <v>404</v>
      </c>
      <c r="G39" s="1195"/>
      <c r="H39" s="1195"/>
      <c r="I39" s="1196"/>
      <c r="J39" s="1197" t="s">
        <v>405</v>
      </c>
      <c r="K39" s="1198"/>
      <c r="L39" s="1198" t="s">
        <v>346</v>
      </c>
      <c r="M39" s="1209"/>
      <c r="N39" s="1139" t="s">
        <v>386</v>
      </c>
      <c r="O39" s="1139"/>
      <c r="P39" s="1139"/>
      <c r="Q39" s="1139"/>
      <c r="R39" s="1139"/>
      <c r="S39" s="1139"/>
      <c r="T39" s="1139"/>
      <c r="U39" s="1287" t="s">
        <v>402</v>
      </c>
      <c r="V39" s="1287"/>
      <c r="W39" s="1287"/>
      <c r="X39" s="1287"/>
      <c r="Y39" s="1287"/>
      <c r="Z39" s="1287"/>
      <c r="AA39" s="1288"/>
      <c r="AB39" s="116"/>
    </row>
    <row r="40" spans="1:28" ht="24.95" customHeight="1">
      <c r="A40" s="1194"/>
      <c r="B40" s="1129" t="s">
        <v>140</v>
      </c>
      <c r="C40" s="1129"/>
      <c r="D40" s="492" t="s">
        <v>54</v>
      </c>
      <c r="E40" s="490" t="s">
        <v>55</v>
      </c>
      <c r="F40" s="1131" t="s">
        <v>140</v>
      </c>
      <c r="G40" s="1199"/>
      <c r="H40" s="490" t="s">
        <v>54</v>
      </c>
      <c r="I40" s="229" t="s">
        <v>55</v>
      </c>
      <c r="J40" s="1131" t="s">
        <v>140</v>
      </c>
      <c r="K40" s="1199"/>
      <c r="L40" s="490" t="s">
        <v>54</v>
      </c>
      <c r="M40" s="229" t="s">
        <v>55</v>
      </c>
      <c r="N40" s="1129" t="s">
        <v>2</v>
      </c>
      <c r="O40" s="1129"/>
      <c r="P40" s="1129" t="s">
        <v>54</v>
      </c>
      <c r="Q40" s="1129"/>
      <c r="R40" s="1129" t="s">
        <v>55</v>
      </c>
      <c r="S40" s="1129"/>
      <c r="T40" s="1129"/>
      <c r="U40" s="1285" t="s">
        <v>2</v>
      </c>
      <c r="V40" s="1285"/>
      <c r="W40" s="1285" t="s">
        <v>54</v>
      </c>
      <c r="X40" s="1285"/>
      <c r="Y40" s="1285" t="s">
        <v>55</v>
      </c>
      <c r="Z40" s="1285"/>
      <c r="AA40" s="1286"/>
      <c r="AB40" s="116"/>
    </row>
    <row r="41" spans="1:28" ht="18.95" customHeight="1">
      <c r="A41" s="112" t="s">
        <v>161</v>
      </c>
      <c r="B41" s="1212">
        <f>+D41+E41</f>
        <v>295</v>
      </c>
      <c r="C41" s="1212"/>
      <c r="D41" s="117">
        <v>183</v>
      </c>
      <c r="E41" s="117">
        <v>112</v>
      </c>
      <c r="F41" s="1212">
        <f>+H41+I41</f>
        <v>296</v>
      </c>
      <c r="G41" s="1212"/>
      <c r="H41" s="117">
        <v>193</v>
      </c>
      <c r="I41" s="117">
        <v>103</v>
      </c>
      <c r="J41" s="1212">
        <f>+L41+M41</f>
        <v>288</v>
      </c>
      <c r="K41" s="1212"/>
      <c r="L41" s="117">
        <v>187</v>
      </c>
      <c r="M41" s="117">
        <v>101</v>
      </c>
      <c r="N41" s="1200">
        <f>SUM(P41:T41)</f>
        <v>276</v>
      </c>
      <c r="O41" s="1200"/>
      <c r="P41" s="1220">
        <v>183</v>
      </c>
      <c r="Q41" s="1220"/>
      <c r="R41" s="1221">
        <v>93</v>
      </c>
      <c r="S41" s="1221"/>
      <c r="T41" s="1222"/>
      <c r="U41" s="1223">
        <f>SUM(W41:AA41)</f>
        <v>278</v>
      </c>
      <c r="V41" s="1223"/>
      <c r="W41" s="878">
        <v>185</v>
      </c>
      <c r="X41" s="878"/>
      <c r="Y41" s="1215">
        <v>93</v>
      </c>
      <c r="Z41" s="1215"/>
      <c r="AA41" s="1216"/>
      <c r="AB41" s="118"/>
    </row>
    <row r="42" spans="1:28" ht="18.95" customHeight="1">
      <c r="A42" s="112" t="s">
        <v>162</v>
      </c>
      <c r="B42" s="1225">
        <f>+D42+E42</f>
        <v>145</v>
      </c>
      <c r="C42" s="1225"/>
      <c r="D42" s="107">
        <v>82</v>
      </c>
      <c r="E42" s="107">
        <v>63</v>
      </c>
      <c r="F42" s="1225">
        <f>+H42+I42</f>
        <v>144</v>
      </c>
      <c r="G42" s="1225"/>
      <c r="H42" s="107">
        <v>82</v>
      </c>
      <c r="I42" s="107">
        <v>62</v>
      </c>
      <c r="J42" s="1225">
        <f>+L42+M42</f>
        <v>147</v>
      </c>
      <c r="K42" s="1225"/>
      <c r="L42" s="107">
        <v>88</v>
      </c>
      <c r="M42" s="107">
        <v>59</v>
      </c>
      <c r="N42" s="1228">
        <f>SUM(P42:T42)</f>
        <v>146</v>
      </c>
      <c r="O42" s="1228"/>
      <c r="P42" s="1214">
        <v>86</v>
      </c>
      <c r="Q42" s="1214"/>
      <c r="R42" s="1226">
        <v>60</v>
      </c>
      <c r="S42" s="1226"/>
      <c r="T42" s="1227"/>
      <c r="U42" s="967">
        <f>SUM(W42:AA42)</f>
        <v>130</v>
      </c>
      <c r="V42" s="967"/>
      <c r="W42" s="868">
        <v>77</v>
      </c>
      <c r="X42" s="868"/>
      <c r="Y42" s="1203">
        <v>53</v>
      </c>
      <c r="Z42" s="1203"/>
      <c r="AA42" s="1204"/>
      <c r="AB42" s="118"/>
    </row>
    <row r="43" spans="1:28" ht="18.95" customHeight="1" thickBot="1">
      <c r="A43" s="108" t="s">
        <v>163</v>
      </c>
      <c r="B43" s="1210">
        <f>+D43+E43</f>
        <v>3</v>
      </c>
      <c r="C43" s="1210"/>
      <c r="D43" s="109">
        <v>1</v>
      </c>
      <c r="E43" s="109">
        <v>2</v>
      </c>
      <c r="F43" s="1210">
        <f>+H43+I43</f>
        <v>5</v>
      </c>
      <c r="G43" s="1210"/>
      <c r="H43" s="109">
        <v>3</v>
      </c>
      <c r="I43" s="109">
        <v>2</v>
      </c>
      <c r="J43" s="1210">
        <f>+L43+M43</f>
        <v>5</v>
      </c>
      <c r="K43" s="1210"/>
      <c r="L43" s="109">
        <v>3</v>
      </c>
      <c r="M43" s="109">
        <v>2</v>
      </c>
      <c r="N43" s="1211">
        <f>SUM(P43:T43)</f>
        <v>8</v>
      </c>
      <c r="O43" s="1211"/>
      <c r="P43" s="1205">
        <v>3</v>
      </c>
      <c r="Q43" s="1205"/>
      <c r="R43" s="1206">
        <v>5</v>
      </c>
      <c r="S43" s="1206"/>
      <c r="T43" s="1207"/>
      <c r="U43" s="1208">
        <f>SUM(W43:AA43)</f>
        <v>9</v>
      </c>
      <c r="V43" s="1208"/>
      <c r="W43" s="870">
        <v>4</v>
      </c>
      <c r="X43" s="870"/>
      <c r="Y43" s="1201">
        <v>5</v>
      </c>
      <c r="Z43" s="1201"/>
      <c r="AA43" s="1202"/>
      <c r="AB43" s="118"/>
    </row>
    <row r="44" spans="1:28" ht="18.95" customHeight="1">
      <c r="K44" s="73"/>
      <c r="L44" s="73"/>
      <c r="M44" s="73"/>
      <c r="N44" s="73"/>
      <c r="O44" s="73"/>
      <c r="P44" s="73"/>
      <c r="R44" s="73"/>
      <c r="U44" s="73"/>
      <c r="V44" s="73"/>
      <c r="X44" s="73"/>
      <c r="Z44" s="80"/>
      <c r="AA44" s="75" t="s">
        <v>164</v>
      </c>
      <c r="AB44" s="75"/>
    </row>
    <row r="45" spans="1:28" ht="17.45" customHeight="1">
      <c r="L45" s="73"/>
      <c r="M45" s="73"/>
      <c r="N45" s="73"/>
      <c r="O45" s="73"/>
      <c r="P45" s="73"/>
      <c r="Q45" s="73"/>
      <c r="R45" s="73"/>
      <c r="S45" s="73"/>
      <c r="T45" s="73"/>
      <c r="U45" s="73"/>
      <c r="V45" s="73"/>
      <c r="W45" s="73"/>
      <c r="X45" s="73"/>
      <c r="Y45" s="73"/>
      <c r="Z45" s="73"/>
      <c r="AA45" s="73"/>
      <c r="AB45" s="73"/>
    </row>
    <row r="48" spans="1:28" ht="17.45" customHeight="1">
      <c r="Q48" s="104"/>
      <c r="R48" s="119"/>
      <c r="U48" s="120"/>
      <c r="V48" s="120"/>
    </row>
  </sheetData>
  <sheetProtection selectLockedCells="1" selectUnlockedCells="1"/>
  <mergeCells count="182">
    <mergeCell ref="A39:A40"/>
    <mergeCell ref="B39:E39"/>
    <mergeCell ref="F39:I39"/>
    <mergeCell ref="J39:K39"/>
    <mergeCell ref="B40:C40"/>
    <mergeCell ref="F40:G40"/>
    <mergeCell ref="J40:K40"/>
    <mergeCell ref="Y43:AA43"/>
    <mergeCell ref="W42:X42"/>
    <mergeCell ref="Y42:AA42"/>
    <mergeCell ref="W43:X43"/>
    <mergeCell ref="N42:O42"/>
    <mergeCell ref="U43:V43"/>
    <mergeCell ref="U42:V42"/>
    <mergeCell ref="B41:C41"/>
    <mergeCell ref="F41:G41"/>
    <mergeCell ref="J41:K41"/>
    <mergeCell ref="N41:O41"/>
    <mergeCell ref="P43:Q43"/>
    <mergeCell ref="R43:T43"/>
    <mergeCell ref="P42:Q42"/>
    <mergeCell ref="R42:T42"/>
    <mergeCell ref="N43:O43"/>
    <mergeCell ref="U41:V41"/>
    <mergeCell ref="B43:C43"/>
    <mergeCell ref="F43:G43"/>
    <mergeCell ref="J43:K43"/>
    <mergeCell ref="J42:K42"/>
    <mergeCell ref="F42:G42"/>
    <mergeCell ref="B42:C42"/>
    <mergeCell ref="L39:M39"/>
    <mergeCell ref="N39:T39"/>
    <mergeCell ref="P40:Q40"/>
    <mergeCell ref="R40:T40"/>
    <mergeCell ref="N40:O40"/>
    <mergeCell ref="P41:Q41"/>
    <mergeCell ref="R41:T41"/>
    <mergeCell ref="Z30:AA30"/>
    <mergeCell ref="X29:Y29"/>
    <mergeCell ref="X30:Y30"/>
    <mergeCell ref="Z34:AA34"/>
    <mergeCell ref="V32:W32"/>
    <mergeCell ref="X31:Y31"/>
    <mergeCell ref="Z31:AA31"/>
    <mergeCell ref="V31:W31"/>
    <mergeCell ref="Y41:AA41"/>
    <mergeCell ref="Z35:AA35"/>
    <mergeCell ref="V35:W35"/>
    <mergeCell ref="X35:Y35"/>
    <mergeCell ref="X34:Y34"/>
    <mergeCell ref="X32:Y32"/>
    <mergeCell ref="V34:W34"/>
    <mergeCell ref="S31:T31"/>
    <mergeCell ref="Y40:AA40"/>
    <mergeCell ref="U39:AA39"/>
    <mergeCell ref="W40:X40"/>
    <mergeCell ref="W41:X41"/>
    <mergeCell ref="U40:V40"/>
    <mergeCell ref="V33:W33"/>
    <mergeCell ref="Z32:AA32"/>
    <mergeCell ref="O32:P32"/>
    <mergeCell ref="Q32:R32"/>
    <mergeCell ref="S32:T32"/>
    <mergeCell ref="Q31:R31"/>
    <mergeCell ref="O31:P31"/>
    <mergeCell ref="O35:P35"/>
    <mergeCell ref="Q35:R35"/>
    <mergeCell ref="Q33:R33"/>
    <mergeCell ref="S33:T33"/>
    <mergeCell ref="O34:P34"/>
    <mergeCell ref="S35:T35"/>
    <mergeCell ref="X33:Y33"/>
    <mergeCell ref="Z33:AA33"/>
    <mergeCell ref="S34:T34"/>
    <mergeCell ref="O33:P33"/>
    <mergeCell ref="Q34:R34"/>
    <mergeCell ref="S30:T30"/>
    <mergeCell ref="V30:W30"/>
    <mergeCell ref="Q29:R29"/>
    <mergeCell ref="S29:T29"/>
    <mergeCell ref="O30:P30"/>
    <mergeCell ref="Q30:R30"/>
    <mergeCell ref="V29:W29"/>
    <mergeCell ref="X11:AA11"/>
    <mergeCell ref="R15:V15"/>
    <mergeCell ref="U11:W11"/>
    <mergeCell ref="W15:AA15"/>
    <mergeCell ref="Y16:Z16"/>
    <mergeCell ref="O29:P29"/>
    <mergeCell ref="Z29:AA29"/>
    <mergeCell ref="U27:AA27"/>
    <mergeCell ref="O28:P28"/>
    <mergeCell ref="Q28:R28"/>
    <mergeCell ref="S28:T28"/>
    <mergeCell ref="V28:W28"/>
    <mergeCell ref="X28:Y28"/>
    <mergeCell ref="Z28:AA28"/>
    <mergeCell ref="R20:S20"/>
    <mergeCell ref="Y20:Z20"/>
    <mergeCell ref="R17:S17"/>
    <mergeCell ref="R18:S18"/>
    <mergeCell ref="Y18:Z18"/>
    <mergeCell ref="R19:S19"/>
    <mergeCell ref="Y19:Z19"/>
    <mergeCell ref="Y17:Z17"/>
    <mergeCell ref="A27:A28"/>
    <mergeCell ref="B27:E27"/>
    <mergeCell ref="F27:I27"/>
    <mergeCell ref="N27:T27"/>
    <mergeCell ref="R21:S21"/>
    <mergeCell ref="Y21:Z21"/>
    <mergeCell ref="Y23:Z23"/>
    <mergeCell ref="R22:S22"/>
    <mergeCell ref="Y22:Z22"/>
    <mergeCell ref="R23:S23"/>
    <mergeCell ref="A15:A16"/>
    <mergeCell ref="B15:E15"/>
    <mergeCell ref="F15:I15"/>
    <mergeCell ref="N15:Q15"/>
    <mergeCell ref="H11:I11"/>
    <mergeCell ref="L11:M11"/>
    <mergeCell ref="P11:Q11"/>
    <mergeCell ref="R16:S16"/>
    <mergeCell ref="X10:AA10"/>
    <mergeCell ref="C11:D11"/>
    <mergeCell ref="C10:D10"/>
    <mergeCell ref="H10:I10"/>
    <mergeCell ref="R11:S11"/>
    <mergeCell ref="X3:AA3"/>
    <mergeCell ref="X5:AA5"/>
    <mergeCell ref="P5:Q5"/>
    <mergeCell ref="L3:O3"/>
    <mergeCell ref="P3:T3"/>
    <mergeCell ref="U3:W3"/>
    <mergeCell ref="U5:W5"/>
    <mergeCell ref="L10:M10"/>
    <mergeCell ref="P9:Q9"/>
    <mergeCell ref="X6:AA6"/>
    <mergeCell ref="U9:W9"/>
    <mergeCell ref="U7:W7"/>
    <mergeCell ref="X7:AA7"/>
    <mergeCell ref="P10:Q10"/>
    <mergeCell ref="L8:M8"/>
    <mergeCell ref="P4:Q4"/>
    <mergeCell ref="R5:S5"/>
    <mergeCell ref="L9:M9"/>
    <mergeCell ref="R8:S8"/>
    <mergeCell ref="P8:Q8"/>
    <mergeCell ref="R7:S7"/>
    <mergeCell ref="R6:S6"/>
    <mergeCell ref="C9:D9"/>
    <mergeCell ref="X8:AA8"/>
    <mergeCell ref="U8:W8"/>
    <mergeCell ref="U6:W6"/>
    <mergeCell ref="U10:W10"/>
    <mergeCell ref="X4:AA4"/>
    <mergeCell ref="R9:S9"/>
    <mergeCell ref="U4:W4"/>
    <mergeCell ref="X9:AA9"/>
    <mergeCell ref="R10:S10"/>
    <mergeCell ref="C8:D8"/>
    <mergeCell ref="H8:I8"/>
    <mergeCell ref="H7:I7"/>
    <mergeCell ref="P7:Q7"/>
    <mergeCell ref="L7:M7"/>
    <mergeCell ref="C7:D7"/>
    <mergeCell ref="H9:I9"/>
    <mergeCell ref="A3:A4"/>
    <mergeCell ref="B3:B4"/>
    <mergeCell ref="G3:G4"/>
    <mergeCell ref="H3:K3"/>
    <mergeCell ref="C4:D4"/>
    <mergeCell ref="H4:I4"/>
    <mergeCell ref="R4:S4"/>
    <mergeCell ref="L4:M4"/>
    <mergeCell ref="P6:Q6"/>
    <mergeCell ref="C6:D6"/>
    <mergeCell ref="H5:I5"/>
    <mergeCell ref="C5:D5"/>
    <mergeCell ref="H6:I6"/>
    <mergeCell ref="L6:M6"/>
    <mergeCell ref="L5:M5"/>
  </mergeCells>
  <phoneticPr fontId="5"/>
  <printOptions horizontalCentered="1"/>
  <pageMargins left="0.59055118110236227" right="0.59055118110236227" top="0.59055118110236227" bottom="0.59055118110236227" header="0.39370078740157483" footer="0.27559055118110237"/>
  <pageSetup paperSize="9" scale="94" firstPageNumber="141" orientation="portrait" useFirstPageNumber="1" verticalDpi="300" r:id="rId1"/>
  <headerFooter scaleWithDoc="0" alignWithMargins="0">
    <oddHeader>&amp;R教　育</oddHeader>
    <oddFooter>&amp;C&amp;12&amp;A</oddFooter>
  </headerFooter>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D41"/>
  <sheetViews>
    <sheetView showOutlineSymbols="0" view="pageBreakPreview" zoomScale="90" zoomScaleNormal="90" zoomScaleSheetLayoutView="90" zoomScalePageLayoutView="90" workbookViewId="0">
      <selection activeCell="B2" sqref="B2"/>
    </sheetView>
  </sheetViews>
  <sheetFormatPr defaultColWidth="8.85546875" defaultRowHeight="21" customHeight="1" outlineLevelCol="1"/>
  <cols>
    <col min="1" max="1" width="0.7109375" style="74" customWidth="1"/>
    <col min="2" max="2" width="13.42578125" style="74" customWidth="1"/>
    <col min="3" max="3" width="3.7109375" style="74" customWidth="1"/>
    <col min="4" max="4" width="5.42578125" style="74" customWidth="1"/>
    <col min="5" max="5" width="7.7109375" style="74" customWidth="1" outlineLevel="1"/>
    <col min="6" max="6" width="6.85546875" style="74" customWidth="1" outlineLevel="1"/>
    <col min="7" max="7" width="8.28515625" style="74" customWidth="1"/>
    <col min="8" max="8" width="6.42578125" style="74" customWidth="1" outlineLevel="1"/>
    <col min="9" max="9" width="7.42578125" style="74" customWidth="1" outlineLevel="1"/>
    <col min="10" max="10" width="6.140625" style="74" customWidth="1"/>
    <col min="11" max="11" width="6.140625" style="74" customWidth="1" outlineLevel="1"/>
    <col min="12" max="12" width="6.42578125" style="74" customWidth="1" outlineLevel="1"/>
    <col min="13" max="13" width="8.7109375" style="74" customWidth="1"/>
    <col min="14" max="14" width="8" style="74" customWidth="1" outlineLevel="1"/>
    <col min="15" max="15" width="6.85546875" style="74" customWidth="1" outlineLevel="1"/>
    <col min="16" max="16" width="8.85546875" style="74"/>
    <col min="17" max="31" width="5.85546875" style="74" customWidth="1"/>
    <col min="32" max="16384" width="8.85546875" style="74"/>
  </cols>
  <sheetData>
    <row r="1" spans="1:30" ht="5.0999999999999996" customHeight="1">
      <c r="A1" s="73"/>
      <c r="C1" s="73"/>
      <c r="D1" s="73"/>
      <c r="E1" s="73"/>
      <c r="F1" s="73"/>
      <c r="G1" s="73"/>
      <c r="H1" s="73"/>
      <c r="I1" s="73"/>
      <c r="J1" s="73"/>
      <c r="K1" s="73"/>
      <c r="L1" s="73"/>
      <c r="M1" s="73"/>
      <c r="N1" s="73"/>
      <c r="O1" s="75"/>
      <c r="P1" s="73"/>
      <c r="Q1" s="73"/>
      <c r="R1" s="73"/>
      <c r="S1" s="73"/>
      <c r="T1" s="73"/>
      <c r="U1" s="73"/>
      <c r="V1" s="73"/>
      <c r="W1" s="73"/>
      <c r="X1" s="73"/>
    </row>
    <row r="2" spans="1:30" ht="15" customHeight="1" thickBot="1">
      <c r="A2" s="73" t="s">
        <v>311</v>
      </c>
      <c r="C2" s="73"/>
      <c r="D2" s="73"/>
      <c r="E2" s="73"/>
      <c r="F2" s="73"/>
      <c r="G2" s="73"/>
      <c r="H2" s="73"/>
      <c r="I2" s="73"/>
      <c r="J2" s="73"/>
      <c r="K2" s="73"/>
      <c r="L2" s="73"/>
      <c r="M2" s="73"/>
      <c r="N2" s="73"/>
      <c r="O2" s="75" t="s">
        <v>179</v>
      </c>
      <c r="P2" s="73"/>
      <c r="Q2" s="73"/>
      <c r="R2" s="73"/>
      <c r="S2" s="73"/>
      <c r="T2" s="73"/>
      <c r="U2" s="73"/>
      <c r="V2" s="73"/>
      <c r="W2" s="73"/>
      <c r="X2" s="73"/>
    </row>
    <row r="3" spans="1:30" ht="24.95" customHeight="1" thickBot="1">
      <c r="A3" s="121"/>
      <c r="B3" s="1293" t="s">
        <v>1</v>
      </c>
      <c r="C3" s="1307" t="s">
        <v>86</v>
      </c>
      <c r="D3" s="1139" t="s">
        <v>180</v>
      </c>
      <c r="E3" s="1139"/>
      <c r="F3" s="1139"/>
      <c r="G3" s="1139"/>
      <c r="H3" s="1139"/>
      <c r="I3" s="1139"/>
      <c r="J3" s="1139" t="s">
        <v>181</v>
      </c>
      <c r="K3" s="1139"/>
      <c r="L3" s="1139"/>
      <c r="M3" s="1244" t="s">
        <v>182</v>
      </c>
      <c r="N3" s="1244"/>
      <c r="O3" s="1245"/>
      <c r="P3" s="80"/>
      <c r="Q3" s="1369"/>
      <c r="R3" s="1370" t="s">
        <v>429</v>
      </c>
      <c r="S3" s="1370" t="s">
        <v>418</v>
      </c>
      <c r="T3" s="1370"/>
      <c r="U3" s="1370"/>
      <c r="V3" s="1370"/>
      <c r="W3" s="1370"/>
      <c r="X3" s="1370"/>
      <c r="Y3" s="1370" t="s">
        <v>427</v>
      </c>
      <c r="Z3" s="1370"/>
      <c r="AA3" s="1370"/>
      <c r="AB3" s="1370" t="s">
        <v>428</v>
      </c>
      <c r="AC3" s="1370"/>
      <c r="AD3" s="1370"/>
    </row>
    <row r="4" spans="1:30" ht="24.95" customHeight="1" thickBot="1">
      <c r="A4" s="122"/>
      <c r="B4" s="1294"/>
      <c r="C4" s="1308"/>
      <c r="D4" s="1129" t="s">
        <v>183</v>
      </c>
      <c r="E4" s="1129"/>
      <c r="F4" s="1129"/>
      <c r="G4" s="1129" t="s">
        <v>184</v>
      </c>
      <c r="H4" s="1129"/>
      <c r="I4" s="1129"/>
      <c r="J4" s="1129" t="s">
        <v>185</v>
      </c>
      <c r="K4" s="1129" t="s">
        <v>54</v>
      </c>
      <c r="L4" s="1129" t="s">
        <v>55</v>
      </c>
      <c r="M4" s="1130" t="s">
        <v>185</v>
      </c>
      <c r="N4" s="1129" t="s">
        <v>54</v>
      </c>
      <c r="O4" s="1249" t="s">
        <v>55</v>
      </c>
      <c r="P4" s="80"/>
      <c r="Q4" s="1371"/>
      <c r="R4" s="1370"/>
      <c r="S4" s="1370" t="s">
        <v>419</v>
      </c>
      <c r="T4" s="1370"/>
      <c r="U4" s="1370"/>
      <c r="V4" s="1370" t="s">
        <v>426</v>
      </c>
      <c r="W4" s="1370"/>
      <c r="X4" s="1370"/>
      <c r="Y4" s="1370"/>
      <c r="Z4" s="1370"/>
      <c r="AA4" s="1370"/>
      <c r="AB4" s="1370"/>
      <c r="AC4" s="1370"/>
      <c r="AD4" s="1370"/>
    </row>
    <row r="5" spans="1:30" ht="24.95" customHeight="1">
      <c r="A5" s="123"/>
      <c r="B5" s="1294"/>
      <c r="C5" s="1309"/>
      <c r="D5" s="178" t="s">
        <v>185</v>
      </c>
      <c r="E5" s="178" t="s">
        <v>54</v>
      </c>
      <c r="F5" s="178" t="s">
        <v>55</v>
      </c>
      <c r="G5" s="178" t="s">
        <v>185</v>
      </c>
      <c r="H5" s="178" t="s">
        <v>54</v>
      </c>
      <c r="I5" s="178" t="s">
        <v>55</v>
      </c>
      <c r="J5" s="1129"/>
      <c r="K5" s="1129"/>
      <c r="L5" s="1129"/>
      <c r="M5" s="1130"/>
      <c r="N5" s="1129"/>
      <c r="O5" s="1249"/>
      <c r="P5" s="80"/>
      <c r="Q5" s="1369"/>
      <c r="R5" s="1370"/>
      <c r="S5" s="1372" t="s">
        <v>420</v>
      </c>
      <c r="T5" s="1372" t="s">
        <v>421</v>
      </c>
      <c r="U5" s="1372" t="s">
        <v>422</v>
      </c>
      <c r="V5" s="1372" t="s">
        <v>420</v>
      </c>
      <c r="W5" s="1372" t="s">
        <v>421</v>
      </c>
      <c r="X5" s="1372" t="s">
        <v>422</v>
      </c>
      <c r="Y5" s="1372" t="s">
        <v>420</v>
      </c>
      <c r="Z5" s="1372" t="s">
        <v>421</v>
      </c>
      <c r="AA5" s="1372" t="s">
        <v>422</v>
      </c>
      <c r="AB5" s="1372" t="s">
        <v>420</v>
      </c>
      <c r="AC5" s="1372" t="s">
        <v>421</v>
      </c>
      <c r="AD5" s="1372" t="s">
        <v>422</v>
      </c>
    </row>
    <row r="6" spans="1:30" ht="20.100000000000001" customHeight="1">
      <c r="A6" s="122"/>
      <c r="B6" s="124" t="s">
        <v>379</v>
      </c>
      <c r="C6" s="279">
        <v>6</v>
      </c>
      <c r="D6" s="188">
        <f>+E6+F6</f>
        <v>74</v>
      </c>
      <c r="E6" s="188">
        <v>24</v>
      </c>
      <c r="F6" s="188">
        <v>50</v>
      </c>
      <c r="G6" s="188">
        <f>+H6+I6</f>
        <v>323</v>
      </c>
      <c r="H6" s="188">
        <v>216</v>
      </c>
      <c r="I6" s="188">
        <v>107</v>
      </c>
      <c r="J6" s="188">
        <f>+K6+L6</f>
        <v>29</v>
      </c>
      <c r="K6" s="188">
        <v>9</v>
      </c>
      <c r="L6" s="188">
        <v>20</v>
      </c>
      <c r="M6" s="278">
        <f>+N6+O6</f>
        <v>1033</v>
      </c>
      <c r="N6" s="188">
        <v>261</v>
      </c>
      <c r="O6" s="238">
        <v>772</v>
      </c>
      <c r="P6" s="80"/>
      <c r="Q6" s="1371" t="s">
        <v>423</v>
      </c>
      <c r="R6" s="1371">
        <v>5</v>
      </c>
      <c r="S6" s="1369">
        <f>SUM(T6:U6)</f>
        <v>66</v>
      </c>
      <c r="T6" s="1369">
        <v>24</v>
      </c>
      <c r="U6" s="1369">
        <v>42</v>
      </c>
      <c r="V6" s="1369">
        <f>SUM(W6:X6)</f>
        <v>309</v>
      </c>
      <c r="W6" s="1369">
        <v>199</v>
      </c>
      <c r="X6" s="1369">
        <v>110</v>
      </c>
      <c r="Y6" s="1369">
        <f>SUM(Z6:AA6)</f>
        <v>26</v>
      </c>
      <c r="Z6" s="1369">
        <v>10</v>
      </c>
      <c r="AA6" s="1369">
        <v>16</v>
      </c>
      <c r="AB6" s="1369">
        <f>SUM(AC6:AD6)</f>
        <v>893</v>
      </c>
      <c r="AC6" s="1369">
        <v>268</v>
      </c>
      <c r="AD6" s="1369">
        <v>625</v>
      </c>
    </row>
    <row r="7" spans="1:30" ht="20.100000000000001" customHeight="1">
      <c r="A7" s="122"/>
      <c r="B7" s="125">
        <v>26</v>
      </c>
      <c r="C7" s="279">
        <v>6</v>
      </c>
      <c r="D7" s="188">
        <f>+E7+F7</f>
        <v>74</v>
      </c>
      <c r="E7" s="188">
        <v>26</v>
      </c>
      <c r="F7" s="188">
        <v>48</v>
      </c>
      <c r="G7" s="188">
        <f>+H7+I7</f>
        <v>367</v>
      </c>
      <c r="H7" s="188">
        <v>240</v>
      </c>
      <c r="I7" s="188">
        <v>127</v>
      </c>
      <c r="J7" s="188">
        <f>+K7+L7</f>
        <v>28</v>
      </c>
      <c r="K7" s="188">
        <v>9</v>
      </c>
      <c r="L7" s="188">
        <v>19</v>
      </c>
      <c r="M7" s="278">
        <f>+N7+O7</f>
        <v>1051</v>
      </c>
      <c r="N7" s="188">
        <v>292</v>
      </c>
      <c r="O7" s="238">
        <v>759</v>
      </c>
      <c r="P7" s="80"/>
      <c r="Q7" s="1371" t="s">
        <v>424</v>
      </c>
      <c r="R7" s="1371">
        <v>1</v>
      </c>
      <c r="S7" s="1369">
        <f>SUM(T7:U7)</f>
        <v>3</v>
      </c>
      <c r="T7" s="1369">
        <v>1</v>
      </c>
      <c r="U7" s="1369">
        <v>2</v>
      </c>
      <c r="V7" s="1369">
        <f>SUM(W7:X7)</f>
        <v>11</v>
      </c>
      <c r="W7" s="1369">
        <v>5</v>
      </c>
      <c r="X7" s="1369">
        <v>6</v>
      </c>
      <c r="Y7" s="1369">
        <f>SUM(Z7:AA7)</f>
        <v>4</v>
      </c>
      <c r="Z7" s="1369">
        <v>0</v>
      </c>
      <c r="AA7" s="1369">
        <v>4</v>
      </c>
      <c r="AB7" s="1369">
        <f>SUM(AC7:AD7)</f>
        <v>53</v>
      </c>
      <c r="AC7" s="1369">
        <v>15</v>
      </c>
      <c r="AD7" s="1369">
        <v>38</v>
      </c>
    </row>
    <row r="8" spans="1:30" ht="20.100000000000001" customHeight="1">
      <c r="A8" s="122"/>
      <c r="B8" s="125">
        <v>27</v>
      </c>
      <c r="C8" s="295">
        <v>6</v>
      </c>
      <c r="D8" s="279">
        <v>70</v>
      </c>
      <c r="E8" s="188">
        <v>24</v>
      </c>
      <c r="F8" s="188">
        <v>46</v>
      </c>
      <c r="G8" s="188">
        <v>346</v>
      </c>
      <c r="H8" s="188">
        <v>220</v>
      </c>
      <c r="I8" s="188">
        <v>126</v>
      </c>
      <c r="J8" s="188">
        <v>30</v>
      </c>
      <c r="K8" s="188">
        <v>10</v>
      </c>
      <c r="L8" s="188">
        <v>20</v>
      </c>
      <c r="M8" s="188">
        <v>961</v>
      </c>
      <c r="N8" s="188">
        <v>271</v>
      </c>
      <c r="O8" s="238">
        <v>690</v>
      </c>
      <c r="P8" s="80"/>
      <c r="Q8" s="1371" t="s">
        <v>425</v>
      </c>
      <c r="R8" s="1373">
        <f>SUM(R6:R7)</f>
        <v>6</v>
      </c>
      <c r="S8" s="1374">
        <f>SUM(S6:S7)</f>
        <v>69</v>
      </c>
      <c r="T8" s="1374">
        <f t="shared" ref="T8:AD8" si="0">SUM(T6:T7)</f>
        <v>25</v>
      </c>
      <c r="U8" s="1374">
        <f t="shared" si="0"/>
        <v>44</v>
      </c>
      <c r="V8" s="1374">
        <f t="shared" si="0"/>
        <v>320</v>
      </c>
      <c r="W8" s="1374">
        <f t="shared" si="0"/>
        <v>204</v>
      </c>
      <c r="X8" s="1374">
        <f t="shared" si="0"/>
        <v>116</v>
      </c>
      <c r="Y8" s="1374">
        <f t="shared" si="0"/>
        <v>30</v>
      </c>
      <c r="Z8" s="1374">
        <f t="shared" si="0"/>
        <v>10</v>
      </c>
      <c r="AA8" s="1374">
        <f t="shared" si="0"/>
        <v>20</v>
      </c>
      <c r="AB8" s="1374">
        <f t="shared" si="0"/>
        <v>946</v>
      </c>
      <c r="AC8" s="1374">
        <f t="shared" si="0"/>
        <v>283</v>
      </c>
      <c r="AD8" s="1374">
        <f t="shared" si="0"/>
        <v>663</v>
      </c>
    </row>
    <row r="9" spans="1:30" ht="19.5" customHeight="1" collapsed="1" thickBot="1">
      <c r="A9" s="248"/>
      <c r="B9" s="746">
        <v>28</v>
      </c>
      <c r="C9" s="788">
        <v>6</v>
      </c>
      <c r="D9" s="788">
        <v>69</v>
      </c>
      <c r="E9" s="789">
        <v>25</v>
      </c>
      <c r="F9" s="789">
        <v>44</v>
      </c>
      <c r="G9" s="789">
        <v>320</v>
      </c>
      <c r="H9" s="789">
        <v>204</v>
      </c>
      <c r="I9" s="789">
        <v>116</v>
      </c>
      <c r="J9" s="789">
        <v>30</v>
      </c>
      <c r="K9" s="789">
        <v>10</v>
      </c>
      <c r="L9" s="789">
        <v>20</v>
      </c>
      <c r="M9" s="789">
        <v>946</v>
      </c>
      <c r="N9" s="789">
        <v>283</v>
      </c>
      <c r="O9" s="790">
        <v>663</v>
      </c>
      <c r="P9" s="80"/>
      <c r="Q9" s="1371"/>
      <c r="R9" s="1371"/>
      <c r="S9" s="1369"/>
      <c r="T9" s="1369"/>
      <c r="U9" s="1369"/>
      <c r="V9" s="1369"/>
      <c r="W9" s="1369"/>
      <c r="X9" s="1369"/>
      <c r="Y9" s="1369"/>
      <c r="Z9" s="1369"/>
      <c r="AA9" s="1369"/>
      <c r="AB9" s="1369"/>
      <c r="AC9" s="1369"/>
      <c r="AD9" s="1369"/>
    </row>
    <row r="10" spans="1:30" ht="12">
      <c r="A10" s="74" t="s">
        <v>347</v>
      </c>
      <c r="B10" s="85"/>
      <c r="C10" s="73"/>
      <c r="D10" s="73"/>
      <c r="E10" s="73"/>
      <c r="F10" s="73"/>
      <c r="G10" s="73"/>
      <c r="H10" s="73"/>
      <c r="I10" s="73"/>
      <c r="J10" s="73"/>
      <c r="K10" s="126" t="s">
        <v>329</v>
      </c>
      <c r="L10" s="126"/>
      <c r="M10" s="126"/>
      <c r="N10" s="126"/>
      <c r="O10" s="126" t="s">
        <v>305</v>
      </c>
      <c r="P10" s="73"/>
      <c r="Q10" s="73"/>
      <c r="R10" s="73"/>
    </row>
    <row r="11" spans="1:30" ht="15.75" customHeight="1">
      <c r="B11" s="85"/>
      <c r="C11" s="73"/>
      <c r="D11" s="73"/>
      <c r="E11" s="73"/>
      <c r="F11" s="73"/>
      <c r="G11" s="73"/>
      <c r="H11" s="73"/>
      <c r="I11" s="73"/>
      <c r="J11" s="73"/>
      <c r="K11" s="119"/>
      <c r="L11" s="119"/>
      <c r="M11" s="119"/>
      <c r="N11" s="119"/>
      <c r="O11" s="119"/>
      <c r="P11" s="73"/>
      <c r="Q11" s="73"/>
      <c r="R11" s="73"/>
      <c r="S11" s="73"/>
      <c r="T11" s="73"/>
      <c r="U11" s="73"/>
      <c r="V11" s="73"/>
      <c r="W11" s="73"/>
      <c r="X11" s="73"/>
    </row>
    <row r="12" spans="1:30" ht="12">
      <c r="B12" s="73"/>
      <c r="C12" s="73"/>
      <c r="D12" s="73"/>
      <c r="E12" s="73"/>
      <c r="F12" s="73"/>
      <c r="G12" s="73"/>
      <c r="H12" s="73"/>
      <c r="I12" s="73"/>
      <c r="J12" s="73"/>
      <c r="K12" s="73"/>
      <c r="L12" s="73"/>
      <c r="M12" s="73"/>
      <c r="N12" s="73"/>
      <c r="O12" s="75"/>
      <c r="P12" s="73"/>
      <c r="Q12" s="73"/>
      <c r="R12" s="73"/>
      <c r="S12" s="73"/>
      <c r="T12" s="73"/>
      <c r="U12" s="73"/>
      <c r="V12" s="73"/>
      <c r="W12" s="73"/>
      <c r="X12" s="73"/>
    </row>
    <row r="13" spans="1:30" ht="15" hidden="1" customHeight="1" thickBot="1">
      <c r="A13" s="73" t="s">
        <v>348</v>
      </c>
      <c r="C13" s="73"/>
      <c r="D13" s="73"/>
      <c r="E13" s="73"/>
      <c r="F13" s="73"/>
      <c r="G13" s="73"/>
      <c r="H13" s="73"/>
      <c r="I13" s="73"/>
      <c r="J13" s="73"/>
      <c r="K13" s="73"/>
      <c r="L13" s="73"/>
      <c r="M13" s="73"/>
      <c r="N13" s="73"/>
      <c r="O13" s="75" t="s">
        <v>179</v>
      </c>
      <c r="P13" s="73"/>
      <c r="Q13" s="73"/>
      <c r="R13" s="73"/>
      <c r="S13" s="73"/>
      <c r="T13" s="73"/>
      <c r="U13" s="73"/>
      <c r="V13" s="73"/>
      <c r="W13" s="73"/>
      <c r="X13" s="73"/>
    </row>
    <row r="14" spans="1:30" ht="24.95" hidden="1" customHeight="1">
      <c r="A14" s="127"/>
      <c r="B14" s="128"/>
      <c r="C14" s="129"/>
      <c r="D14" s="1140" t="s">
        <v>180</v>
      </c>
      <c r="E14" s="1140"/>
      <c r="F14" s="1140"/>
      <c r="G14" s="1140"/>
      <c r="H14" s="1140"/>
      <c r="I14" s="1140"/>
      <c r="J14" s="130"/>
      <c r="K14" s="131" t="s">
        <v>181</v>
      </c>
      <c r="L14" s="132"/>
      <c r="M14" s="130"/>
      <c r="N14" s="131" t="s">
        <v>182</v>
      </c>
      <c r="O14" s="133"/>
      <c r="P14" s="80"/>
      <c r="Q14" s="73"/>
      <c r="R14" s="73"/>
      <c r="S14" s="73"/>
      <c r="T14" s="73"/>
      <c r="U14" s="73"/>
      <c r="V14" s="73"/>
      <c r="W14" s="73"/>
      <c r="X14" s="73"/>
    </row>
    <row r="15" spans="1:30" ht="24.95" hidden="1" customHeight="1">
      <c r="A15" s="134"/>
      <c r="B15" s="104" t="s">
        <v>1</v>
      </c>
      <c r="C15" s="135" t="s">
        <v>86</v>
      </c>
      <c r="D15" s="136"/>
      <c r="E15" s="137" t="s">
        <v>183</v>
      </c>
      <c r="F15" s="138"/>
      <c r="G15" s="136"/>
      <c r="H15" s="137" t="s">
        <v>184</v>
      </c>
      <c r="I15" s="139"/>
      <c r="J15" s="1129" t="s">
        <v>185</v>
      </c>
      <c r="K15" s="1129" t="s">
        <v>54</v>
      </c>
      <c r="L15" s="1129" t="s">
        <v>55</v>
      </c>
      <c r="M15" s="1129" t="s">
        <v>185</v>
      </c>
      <c r="N15" s="1129" t="s">
        <v>54</v>
      </c>
      <c r="O15" s="1248" t="s">
        <v>55</v>
      </c>
      <c r="P15" s="80"/>
    </row>
    <row r="16" spans="1:30" ht="24.95" hidden="1" customHeight="1">
      <c r="A16" s="140"/>
      <c r="B16" s="141"/>
      <c r="C16" s="142"/>
      <c r="D16" s="178" t="s">
        <v>185</v>
      </c>
      <c r="E16" s="178" t="s">
        <v>54</v>
      </c>
      <c r="F16" s="178" t="s">
        <v>55</v>
      </c>
      <c r="G16" s="178" t="s">
        <v>185</v>
      </c>
      <c r="H16" s="178" t="s">
        <v>54</v>
      </c>
      <c r="I16" s="178" t="s">
        <v>55</v>
      </c>
      <c r="J16" s="1129"/>
      <c r="K16" s="1129"/>
      <c r="L16" s="1129"/>
      <c r="M16" s="1129"/>
      <c r="N16" s="1129"/>
      <c r="O16" s="1248"/>
      <c r="P16" s="80"/>
    </row>
    <row r="17" spans="1:24" ht="27" hidden="1" customHeight="1">
      <c r="A17" s="134"/>
      <c r="B17" s="104" t="s">
        <v>321</v>
      </c>
      <c r="C17" s="143">
        <v>1</v>
      </c>
      <c r="D17" s="188">
        <f>SUM(E17:F17)</f>
        <v>3</v>
      </c>
      <c r="E17" s="188">
        <v>0</v>
      </c>
      <c r="F17" s="188">
        <v>3</v>
      </c>
      <c r="G17" s="144">
        <v>2</v>
      </c>
      <c r="H17" s="144">
        <v>1</v>
      </c>
      <c r="I17" s="145">
        <v>1</v>
      </c>
      <c r="J17" s="146">
        <f>SUM(K17:L17)</f>
        <v>5</v>
      </c>
      <c r="K17" s="145">
        <v>1</v>
      </c>
      <c r="L17" s="188">
        <v>4</v>
      </c>
      <c r="M17" s="188">
        <f>SUM(N17:O17)</f>
        <v>44</v>
      </c>
      <c r="N17" s="188">
        <v>0</v>
      </c>
      <c r="O17" s="189">
        <v>44</v>
      </c>
      <c r="P17" s="80"/>
    </row>
    <row r="18" spans="1:24" ht="24" hidden="1" customHeight="1">
      <c r="A18" s="134"/>
      <c r="B18" s="104">
        <v>23</v>
      </c>
      <c r="C18" s="143">
        <v>1</v>
      </c>
      <c r="D18" s="188">
        <f>SUM(E18:F18)</f>
        <v>3</v>
      </c>
      <c r="E18" s="188">
        <v>0</v>
      </c>
      <c r="F18" s="188">
        <v>3</v>
      </c>
      <c r="G18" s="145">
        <v>2</v>
      </c>
      <c r="H18" s="145">
        <v>1</v>
      </c>
      <c r="I18" s="145">
        <v>1</v>
      </c>
      <c r="J18" s="188">
        <f>SUM(K18:L18)</f>
        <v>3</v>
      </c>
      <c r="K18" s="188">
        <v>0</v>
      </c>
      <c r="L18" s="188">
        <v>3</v>
      </c>
      <c r="M18" s="188">
        <f>SUM(N18:O18)</f>
        <v>46</v>
      </c>
      <c r="N18" s="188">
        <v>0</v>
      </c>
      <c r="O18" s="189">
        <v>46</v>
      </c>
      <c r="P18" s="80"/>
    </row>
    <row r="19" spans="1:24" ht="26.25" hidden="1" customHeight="1" thickBot="1">
      <c r="A19" s="147"/>
      <c r="P19" s="80"/>
    </row>
    <row r="20" spans="1:24" ht="15" hidden="1" customHeight="1">
      <c r="A20" s="73"/>
      <c r="C20" s="73"/>
      <c r="D20" s="73"/>
      <c r="E20" s="73"/>
      <c r="F20" s="73"/>
      <c r="G20" s="73"/>
      <c r="H20" s="73"/>
      <c r="I20" s="73"/>
      <c r="J20" s="73"/>
      <c r="K20" s="73"/>
      <c r="L20" s="73"/>
      <c r="M20" s="73"/>
      <c r="N20" s="73"/>
      <c r="O20" s="75" t="s">
        <v>7</v>
      </c>
      <c r="P20" s="73"/>
    </row>
    <row r="21" spans="1:24" ht="15" hidden="1" customHeight="1">
      <c r="B21" s="73"/>
      <c r="C21" s="73"/>
      <c r="D21" s="73"/>
      <c r="E21" s="73"/>
      <c r="F21" s="73"/>
      <c r="G21" s="73"/>
      <c r="H21" s="73"/>
      <c r="I21" s="73"/>
      <c r="J21" s="73"/>
      <c r="K21" s="73"/>
      <c r="L21" s="73"/>
      <c r="M21" s="73"/>
      <c r="N21" s="73"/>
      <c r="O21" s="73"/>
      <c r="P21" s="73"/>
      <c r="Q21" s="73"/>
      <c r="R21" s="73"/>
      <c r="S21" s="73"/>
      <c r="T21" s="73"/>
      <c r="U21" s="73"/>
      <c r="V21" s="73"/>
      <c r="W21" s="73"/>
      <c r="X21" s="73"/>
    </row>
    <row r="22" spans="1:24" ht="15" customHeight="1" thickBot="1">
      <c r="A22" s="73" t="s">
        <v>349</v>
      </c>
      <c r="C22" s="73"/>
      <c r="D22" s="73"/>
      <c r="E22" s="73"/>
      <c r="F22" s="73"/>
      <c r="G22" s="73"/>
      <c r="H22" s="73"/>
      <c r="I22" s="73"/>
      <c r="J22" s="73"/>
      <c r="K22" s="73"/>
      <c r="L22" s="73"/>
      <c r="M22" s="73"/>
      <c r="N22" s="73"/>
      <c r="O22" s="75" t="s">
        <v>186</v>
      </c>
      <c r="P22" s="73"/>
      <c r="Q22" s="73"/>
      <c r="R22" s="73"/>
      <c r="S22" s="73"/>
      <c r="T22" s="73"/>
      <c r="U22" s="73"/>
      <c r="V22" s="73"/>
      <c r="W22" s="73"/>
      <c r="X22" s="73"/>
    </row>
    <row r="23" spans="1:24" ht="24.95" customHeight="1" thickBot="1">
      <c r="A23" s="127"/>
      <c r="B23" s="1294" t="s">
        <v>187</v>
      </c>
      <c r="C23" s="1296" t="s">
        <v>188</v>
      </c>
      <c r="D23" s="1296"/>
      <c r="E23" s="1297"/>
      <c r="F23" s="1298" t="s">
        <v>189</v>
      </c>
      <c r="G23" s="1295"/>
      <c r="H23" s="1295" t="s">
        <v>190</v>
      </c>
      <c r="I23" s="1295"/>
      <c r="J23" s="1295" t="s">
        <v>191</v>
      </c>
      <c r="K23" s="1295"/>
      <c r="L23" s="1295" t="s">
        <v>192</v>
      </c>
      <c r="M23" s="1295"/>
      <c r="N23" s="148" t="s">
        <v>193</v>
      </c>
      <c r="O23" s="149" t="s">
        <v>194</v>
      </c>
      <c r="P23" s="73"/>
      <c r="Q23" s="73"/>
      <c r="R23" s="73"/>
      <c r="S23" s="73"/>
      <c r="T23" s="73"/>
      <c r="U23" s="73"/>
      <c r="V23" s="73"/>
      <c r="W23" s="73"/>
      <c r="X23" s="73"/>
    </row>
    <row r="24" spans="1:24" ht="24.95" customHeight="1">
      <c r="A24" s="140"/>
      <c r="B24" s="1294"/>
      <c r="C24" s="141"/>
      <c r="D24" s="150"/>
      <c r="E24" s="151" t="s">
        <v>195</v>
      </c>
      <c r="F24" s="152"/>
      <c r="G24" s="177" t="s">
        <v>195</v>
      </c>
      <c r="H24" s="153"/>
      <c r="I24" s="177" t="s">
        <v>195</v>
      </c>
      <c r="J24" s="153"/>
      <c r="K24" s="177" t="s">
        <v>195</v>
      </c>
      <c r="L24" s="153"/>
      <c r="M24" s="177" t="s">
        <v>195</v>
      </c>
      <c r="N24" s="153" t="s">
        <v>196</v>
      </c>
      <c r="O24" s="154" t="s">
        <v>196</v>
      </c>
      <c r="P24" s="73"/>
      <c r="Q24" s="73"/>
      <c r="R24" s="73"/>
      <c r="S24" s="73"/>
      <c r="T24" s="73"/>
    </row>
    <row r="25" spans="1:24" ht="20.100000000000001" customHeight="1">
      <c r="A25" s="134"/>
      <c r="B25" s="125" t="s">
        <v>322</v>
      </c>
      <c r="C25" s="1312">
        <f>+F25+H25+J25+L25</f>
        <v>1275</v>
      </c>
      <c r="D25" s="1313"/>
      <c r="E25" s="280">
        <f>+G25+I25+K25+M25</f>
        <v>680</v>
      </c>
      <c r="F25" s="402">
        <v>1241</v>
      </c>
      <c r="G25" s="399">
        <v>657</v>
      </c>
      <c r="H25" s="188">
        <v>9</v>
      </c>
      <c r="I25" s="188">
        <v>7</v>
      </c>
      <c r="J25" s="188">
        <v>0</v>
      </c>
      <c r="K25" s="188">
        <v>0</v>
      </c>
      <c r="L25" s="399">
        <v>25</v>
      </c>
      <c r="M25" s="399">
        <v>16</v>
      </c>
      <c r="N25" s="155">
        <f>F25/C25*100</f>
        <v>97.333333333333343</v>
      </c>
      <c r="O25" s="156">
        <f>H25/C25*100</f>
        <v>0.70588235294117652</v>
      </c>
      <c r="P25" s="73"/>
      <c r="Q25" s="73"/>
      <c r="R25" s="73"/>
      <c r="S25" s="73"/>
      <c r="T25" s="73"/>
    </row>
    <row r="26" spans="1:24" ht="20.100000000000001" customHeight="1">
      <c r="A26" s="134"/>
      <c r="B26" s="125">
        <v>25</v>
      </c>
      <c r="C26" s="1314">
        <f>+F26+H26+J26+L26</f>
        <v>1330</v>
      </c>
      <c r="D26" s="1315"/>
      <c r="E26" s="280">
        <f>+G26+I26+K26+M26</f>
        <v>670</v>
      </c>
      <c r="F26" s="402">
        <v>1292</v>
      </c>
      <c r="G26" s="399">
        <v>646</v>
      </c>
      <c r="H26" s="188">
        <v>8</v>
      </c>
      <c r="I26" s="188">
        <v>6</v>
      </c>
      <c r="J26" s="188">
        <v>0</v>
      </c>
      <c r="K26" s="188">
        <v>0</v>
      </c>
      <c r="L26" s="399">
        <v>30</v>
      </c>
      <c r="M26" s="399">
        <v>18</v>
      </c>
      <c r="N26" s="155">
        <f>F26/C26*100</f>
        <v>97.142857142857139</v>
      </c>
      <c r="O26" s="157">
        <f>H26/C26*100</f>
        <v>0.60150375939849632</v>
      </c>
      <c r="P26" s="73"/>
      <c r="Q26" s="73"/>
      <c r="R26" s="73"/>
      <c r="S26" s="73"/>
      <c r="T26" s="73"/>
    </row>
    <row r="27" spans="1:24" ht="20.100000000000001" customHeight="1">
      <c r="A27" s="134"/>
      <c r="B27" s="125">
        <v>26</v>
      </c>
      <c r="C27" s="1314">
        <f>+F27+H27+J27+L27</f>
        <v>1365</v>
      </c>
      <c r="D27" s="1315"/>
      <c r="E27" s="280">
        <f>+G27+I27+K27+M27</f>
        <v>749</v>
      </c>
      <c r="F27" s="296">
        <v>1328</v>
      </c>
      <c r="G27" s="384">
        <v>722</v>
      </c>
      <c r="H27" s="395">
        <v>9</v>
      </c>
      <c r="I27" s="395">
        <v>8</v>
      </c>
      <c r="J27" s="395">
        <v>0</v>
      </c>
      <c r="K27" s="395">
        <v>0</v>
      </c>
      <c r="L27" s="384">
        <v>28</v>
      </c>
      <c r="M27" s="384">
        <v>19</v>
      </c>
      <c r="N27" s="155">
        <f>F27/C27*100</f>
        <v>97.289377289377285</v>
      </c>
      <c r="O27" s="157">
        <f>H27/C27*100</f>
        <v>0.65934065934065933</v>
      </c>
      <c r="P27" s="73"/>
      <c r="Q27" s="73"/>
      <c r="R27" s="73"/>
      <c r="S27" s="73"/>
      <c r="T27" s="73"/>
    </row>
    <row r="28" spans="1:24" ht="20.100000000000001" customHeight="1">
      <c r="A28" s="134"/>
      <c r="B28" s="125">
        <v>27</v>
      </c>
      <c r="C28" s="1314">
        <f>+F28+H28+J28+L28</f>
        <v>1338</v>
      </c>
      <c r="D28" s="1318"/>
      <c r="E28" s="280">
        <f>+G28+I28+K28+M28</f>
        <v>676</v>
      </c>
      <c r="F28" s="296">
        <v>1301</v>
      </c>
      <c r="G28" s="384">
        <v>647</v>
      </c>
      <c r="H28" s="395">
        <v>3</v>
      </c>
      <c r="I28" s="395">
        <v>3</v>
      </c>
      <c r="J28" s="395">
        <v>0</v>
      </c>
      <c r="K28" s="395">
        <v>0</v>
      </c>
      <c r="L28" s="384">
        <v>34</v>
      </c>
      <c r="M28" s="384">
        <v>26</v>
      </c>
      <c r="N28" s="787">
        <f>F28/C28*100</f>
        <v>97.234678624813156</v>
      </c>
      <c r="O28" s="297">
        <f>H28/C28*100</f>
        <v>0.22421524663677131</v>
      </c>
      <c r="P28" s="73"/>
      <c r="Q28" s="73"/>
      <c r="R28" s="73"/>
      <c r="S28" s="73"/>
      <c r="T28" s="73"/>
    </row>
    <row r="29" spans="1:24" ht="20.100000000000001" customHeight="1" thickBot="1">
      <c r="A29" s="147"/>
      <c r="B29" s="747">
        <v>28</v>
      </c>
      <c r="C29" s="1316">
        <f>+F29+H29+J29+L29</f>
        <v>1340</v>
      </c>
      <c r="D29" s="1317"/>
      <c r="E29" s="791">
        <f>+G29+I29+K29+M29</f>
        <v>696</v>
      </c>
      <c r="F29" s="792">
        <v>1300</v>
      </c>
      <c r="G29" s="791">
        <v>667</v>
      </c>
      <c r="H29" s="793">
        <v>3</v>
      </c>
      <c r="I29" s="793">
        <v>2</v>
      </c>
      <c r="J29" s="793">
        <v>0</v>
      </c>
      <c r="K29" s="793">
        <v>0</v>
      </c>
      <c r="L29" s="791">
        <v>37</v>
      </c>
      <c r="M29" s="791">
        <v>27</v>
      </c>
      <c r="N29" s="794">
        <f>F29/C29*100</f>
        <v>97.014925373134332</v>
      </c>
      <c r="O29" s="795">
        <f>H29/C29*100</f>
        <v>0.22388059701492538</v>
      </c>
      <c r="P29" s="73"/>
      <c r="Q29" s="73"/>
      <c r="R29" s="73"/>
      <c r="S29" s="73"/>
      <c r="T29" s="73"/>
    </row>
    <row r="30" spans="1:24" ht="15" customHeight="1">
      <c r="A30" s="73" t="s">
        <v>197</v>
      </c>
      <c r="C30" s="73"/>
      <c r="D30" s="73"/>
      <c r="E30" s="73"/>
      <c r="F30" s="73"/>
      <c r="G30" s="73"/>
      <c r="H30" s="73"/>
      <c r="I30" s="73"/>
      <c r="J30" s="73"/>
      <c r="K30" s="73"/>
      <c r="L30" s="73"/>
      <c r="M30" s="73"/>
      <c r="N30" s="73"/>
      <c r="O30" s="75" t="s">
        <v>305</v>
      </c>
      <c r="P30" s="73"/>
      <c r="Q30" s="73"/>
      <c r="R30" s="73"/>
      <c r="S30" s="73"/>
      <c r="T30" s="73"/>
    </row>
    <row r="31" spans="1:24" ht="15" customHeight="1">
      <c r="A31" s="73" t="s">
        <v>198</v>
      </c>
      <c r="C31" s="73"/>
      <c r="D31" s="73"/>
      <c r="E31" s="73"/>
      <c r="F31" s="73"/>
      <c r="G31" s="73"/>
      <c r="H31" s="73"/>
      <c r="I31" s="73"/>
      <c r="J31" s="73"/>
      <c r="K31" s="73"/>
      <c r="L31" s="73"/>
      <c r="M31" s="73"/>
      <c r="N31" s="73"/>
      <c r="O31" s="73"/>
      <c r="P31" s="73"/>
      <c r="Q31" s="73"/>
      <c r="R31" s="73"/>
      <c r="S31" s="73"/>
      <c r="T31" s="73"/>
      <c r="U31" s="73"/>
      <c r="V31" s="73"/>
      <c r="W31" s="73"/>
      <c r="X31" s="73"/>
    </row>
    <row r="32" spans="1:24" ht="15" customHeight="1">
      <c r="A32" s="73" t="s">
        <v>199</v>
      </c>
      <c r="C32" s="73"/>
      <c r="D32" s="73"/>
      <c r="E32" s="73"/>
      <c r="F32" s="73"/>
      <c r="G32" s="73"/>
      <c r="H32" s="73"/>
      <c r="I32" s="73"/>
      <c r="J32" s="73"/>
      <c r="K32" s="73"/>
      <c r="L32" s="73"/>
      <c r="M32" s="73"/>
      <c r="N32" s="73"/>
      <c r="O32" s="73"/>
      <c r="P32" s="73"/>
      <c r="Q32" s="73"/>
      <c r="R32" s="73"/>
      <c r="S32" s="73"/>
      <c r="T32" s="73"/>
      <c r="U32" s="73"/>
      <c r="V32" s="73"/>
      <c r="W32" s="73"/>
      <c r="X32" s="73"/>
    </row>
    <row r="33" spans="1:24" ht="15" customHeight="1">
      <c r="A33" s="73"/>
      <c r="C33" s="73"/>
      <c r="D33" s="73"/>
      <c r="E33" s="73"/>
      <c r="F33" s="73"/>
      <c r="G33" s="73"/>
      <c r="H33" s="73"/>
      <c r="I33" s="73"/>
      <c r="J33" s="73"/>
      <c r="K33" s="73"/>
      <c r="L33" s="73"/>
      <c r="M33" s="73"/>
      <c r="N33" s="73"/>
      <c r="O33" s="73"/>
      <c r="P33" s="73"/>
      <c r="Q33" s="73"/>
      <c r="R33" s="73"/>
      <c r="S33" s="73"/>
      <c r="T33" s="73"/>
      <c r="U33" s="73"/>
      <c r="V33" s="73"/>
      <c r="W33" s="73"/>
      <c r="X33" s="73"/>
    </row>
    <row r="34" spans="1:24" ht="13.5" customHeight="1">
      <c r="B34" s="73"/>
      <c r="C34" s="73"/>
      <c r="D34" s="73"/>
      <c r="E34" s="73"/>
      <c r="F34" s="73"/>
      <c r="G34" s="73"/>
      <c r="H34" s="73"/>
      <c r="I34" s="73"/>
      <c r="J34" s="73"/>
      <c r="K34" s="73"/>
      <c r="L34" s="73"/>
      <c r="M34" s="73"/>
      <c r="N34" s="73"/>
      <c r="O34" s="73"/>
      <c r="P34" s="73"/>
      <c r="Q34" s="73"/>
      <c r="R34" s="73"/>
      <c r="S34" s="73"/>
      <c r="T34" s="73"/>
      <c r="U34" s="73"/>
      <c r="V34" s="73"/>
      <c r="W34" s="73"/>
      <c r="X34" s="73"/>
    </row>
    <row r="35" spans="1:24" ht="18" customHeight="1" thickBot="1">
      <c r="A35" s="73" t="s">
        <v>430</v>
      </c>
      <c r="C35" s="73"/>
      <c r="D35" s="73"/>
      <c r="E35" s="73"/>
      <c r="F35" s="73"/>
      <c r="G35" s="73"/>
      <c r="I35" s="75"/>
      <c r="O35" s="75" t="s">
        <v>186</v>
      </c>
      <c r="Q35" s="73"/>
      <c r="R35" s="73"/>
      <c r="S35" s="73"/>
      <c r="T35" s="73"/>
      <c r="U35" s="73"/>
      <c r="V35" s="73"/>
      <c r="W35" s="73"/>
      <c r="X35" s="73"/>
    </row>
    <row r="36" spans="1:24" ht="27" customHeight="1">
      <c r="B36" s="1291" t="s">
        <v>200</v>
      </c>
      <c r="C36" s="1299" t="s">
        <v>362</v>
      </c>
      <c r="D36" s="1310"/>
      <c r="E36" s="1305" t="s">
        <v>273</v>
      </c>
      <c r="F36" s="1299" t="s">
        <v>363</v>
      </c>
      <c r="G36" s="1300"/>
      <c r="H36" s="1303" t="s">
        <v>304</v>
      </c>
      <c r="I36" s="1300"/>
      <c r="J36" s="1325" t="s">
        <v>370</v>
      </c>
      <c r="K36" s="1327" t="s">
        <v>201</v>
      </c>
      <c r="L36" s="1321" t="s">
        <v>303</v>
      </c>
      <c r="M36" s="1323" t="s">
        <v>274</v>
      </c>
      <c r="N36" s="1319" t="s">
        <v>275</v>
      </c>
      <c r="O36" s="1338" t="s">
        <v>202</v>
      </c>
    </row>
    <row r="37" spans="1:24" ht="27" customHeight="1">
      <c r="B37" s="1292"/>
      <c r="C37" s="1301"/>
      <c r="D37" s="1311"/>
      <c r="E37" s="1306"/>
      <c r="F37" s="1301"/>
      <c r="G37" s="1302"/>
      <c r="H37" s="1304"/>
      <c r="I37" s="1302"/>
      <c r="J37" s="1326"/>
      <c r="K37" s="1328"/>
      <c r="L37" s="1322"/>
      <c r="M37" s="1324"/>
      <c r="N37" s="1320"/>
      <c r="O37" s="1339"/>
    </row>
    <row r="38" spans="1:24" ht="21" customHeight="1">
      <c r="B38" s="263" t="s">
        <v>315</v>
      </c>
      <c r="C38" s="1336">
        <f>SUM(E38:M38)</f>
        <v>1331</v>
      </c>
      <c r="D38" s="1337"/>
      <c r="E38" s="796">
        <v>416</v>
      </c>
      <c r="F38" s="1335">
        <v>415</v>
      </c>
      <c r="G38" s="1335"/>
      <c r="H38" s="1335">
        <v>10</v>
      </c>
      <c r="I38" s="1335"/>
      <c r="J38" s="797">
        <v>27</v>
      </c>
      <c r="K38" s="797">
        <v>331</v>
      </c>
      <c r="L38" s="797">
        <v>3</v>
      </c>
      <c r="M38" s="797">
        <v>129</v>
      </c>
      <c r="N38" s="119">
        <v>31.3</v>
      </c>
      <c r="O38" s="798">
        <v>24.9</v>
      </c>
    </row>
    <row r="39" spans="1:24" ht="21" customHeight="1">
      <c r="B39" s="264" t="s">
        <v>302</v>
      </c>
      <c r="C39" s="1329">
        <f>SUM(E39:M39)</f>
        <v>50</v>
      </c>
      <c r="D39" s="1330"/>
      <c r="E39" s="799">
        <v>2</v>
      </c>
      <c r="F39" s="1333">
        <v>0</v>
      </c>
      <c r="G39" s="1333"/>
      <c r="H39" s="1333">
        <v>0</v>
      </c>
      <c r="I39" s="1333"/>
      <c r="J39" s="799">
        <v>1</v>
      </c>
      <c r="K39" s="800">
        <v>39</v>
      </c>
      <c r="L39" s="801">
        <v>0</v>
      </c>
      <c r="M39" s="800">
        <v>8</v>
      </c>
      <c r="N39" s="802">
        <v>4</v>
      </c>
      <c r="O39" s="803">
        <v>78</v>
      </c>
    </row>
    <row r="40" spans="1:24" ht="21" customHeight="1" thickBot="1">
      <c r="B40" s="265" t="s">
        <v>316</v>
      </c>
      <c r="C40" s="1331">
        <f>SUM(E40:M40)</f>
        <v>205</v>
      </c>
      <c r="D40" s="1332"/>
      <c r="E40" s="804">
        <v>92</v>
      </c>
      <c r="F40" s="1334">
        <v>0</v>
      </c>
      <c r="G40" s="1334"/>
      <c r="H40" s="1334">
        <v>0</v>
      </c>
      <c r="I40" s="1334"/>
      <c r="J40" s="805">
        <v>0</v>
      </c>
      <c r="K40" s="805">
        <v>1</v>
      </c>
      <c r="L40" s="805">
        <v>0</v>
      </c>
      <c r="M40" s="804">
        <v>112</v>
      </c>
      <c r="N40" s="804">
        <v>44.9</v>
      </c>
      <c r="O40" s="806">
        <v>0.5</v>
      </c>
    </row>
    <row r="41" spans="1:24" ht="21" customHeight="1">
      <c r="O41" s="75" t="s">
        <v>305</v>
      </c>
    </row>
  </sheetData>
  <sheetProtection selectLockedCells="1" selectUnlockedCells="1"/>
  <mergeCells count="57">
    <mergeCell ref="Y3:AA4"/>
    <mergeCell ref="AB3:AD4"/>
    <mergeCell ref="V4:X4"/>
    <mergeCell ref="S4:U4"/>
    <mergeCell ref="S3:X3"/>
    <mergeCell ref="J36:J37"/>
    <mergeCell ref="K36:K37"/>
    <mergeCell ref="R3:R5"/>
    <mergeCell ref="C39:D39"/>
    <mergeCell ref="C40:D40"/>
    <mergeCell ref="H39:I39"/>
    <mergeCell ref="H40:I40"/>
    <mergeCell ref="F38:G38"/>
    <mergeCell ref="F39:G39"/>
    <mergeCell ref="F40:G40"/>
    <mergeCell ref="H38:I38"/>
    <mergeCell ref="C38:D38"/>
    <mergeCell ref="O36:O37"/>
    <mergeCell ref="M3:O3"/>
    <mergeCell ref="K15:K16"/>
    <mergeCell ref="L23:M23"/>
    <mergeCell ref="O15:O16"/>
    <mergeCell ref="N15:N16"/>
    <mergeCell ref="N36:N37"/>
    <mergeCell ref="L36:L37"/>
    <mergeCell ref="M36:M37"/>
    <mergeCell ref="M15:M16"/>
    <mergeCell ref="O4:O5"/>
    <mergeCell ref="L4:L5"/>
    <mergeCell ref="M4:M5"/>
    <mergeCell ref="N4:N5"/>
    <mergeCell ref="K4:K5"/>
    <mergeCell ref="C26:D26"/>
    <mergeCell ref="C27:D27"/>
    <mergeCell ref="C29:D29"/>
    <mergeCell ref="C28:D28"/>
    <mergeCell ref="J3:L3"/>
    <mergeCell ref="J4:J5"/>
    <mergeCell ref="J15:J16"/>
    <mergeCell ref="L15:L16"/>
    <mergeCell ref="J23:K23"/>
    <mergeCell ref="B36:B37"/>
    <mergeCell ref="B3:B5"/>
    <mergeCell ref="D3:I3"/>
    <mergeCell ref="D4:F4"/>
    <mergeCell ref="G4:I4"/>
    <mergeCell ref="H23:I23"/>
    <mergeCell ref="B23:B24"/>
    <mergeCell ref="C23:E23"/>
    <mergeCell ref="F23:G23"/>
    <mergeCell ref="D14:I14"/>
    <mergeCell ref="F36:G37"/>
    <mergeCell ref="H36:I37"/>
    <mergeCell ref="E36:E37"/>
    <mergeCell ref="C3:C5"/>
    <mergeCell ref="C36:D37"/>
    <mergeCell ref="C25:D25"/>
  </mergeCells>
  <phoneticPr fontId="5"/>
  <printOptions horizontalCentered="1"/>
  <pageMargins left="0.59055118110236227" right="0.59055118110236227" top="0.59055118110236227" bottom="0.59055118110236227" header="0.39370078740157483" footer="0.39370078740157483"/>
  <pageSetup paperSize="9" scale="98" firstPageNumber="142" orientation="portrait" useFirstPageNumber="1" verticalDpi="300" r:id="rId1"/>
  <headerFooter scaleWithDoc="0" alignWithMargins="0">
    <oddHeader>&amp;L教　育</oddHeader>
    <oddFooter>&amp;C&amp;12&amp;A</oddFooter>
  </headerFooter>
  <ignoredErrors>
    <ignoredError sqref="D17:D18" formulaRange="1"/>
  </ignoredErrors>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view="pageBreakPreview" zoomScale="90" zoomScaleNormal="90" zoomScaleSheetLayoutView="90" zoomScalePageLayoutView="90" workbookViewId="0">
      <selection activeCell="A2" sqref="A2"/>
    </sheetView>
  </sheetViews>
  <sheetFormatPr defaultColWidth="8.85546875" defaultRowHeight="17.100000000000001" customHeight="1"/>
  <cols>
    <col min="1" max="1" width="17.140625" style="4" customWidth="1"/>
    <col min="2" max="3" width="11.7109375" style="4" customWidth="1"/>
    <col min="4" max="4" width="20.28515625" style="4" customWidth="1"/>
    <col min="5" max="6" width="9.7109375" style="4" customWidth="1"/>
    <col min="7" max="7" width="19.7109375" style="4" customWidth="1"/>
    <col min="8" max="8" width="8.85546875" style="4"/>
    <col min="9" max="9" width="13" style="4" customWidth="1"/>
    <col min="10" max="16384" width="8.85546875" style="4"/>
  </cols>
  <sheetData>
    <row r="1" spans="1:8" ht="5.0999999999999996" customHeight="1">
      <c r="G1" s="20"/>
    </row>
    <row r="2" spans="1:8" ht="15" customHeight="1" thickBot="1">
      <c r="A2" s="4" t="s">
        <v>350</v>
      </c>
      <c r="G2" s="20" t="s">
        <v>203</v>
      </c>
    </row>
    <row r="3" spans="1:8" ht="24.95" customHeight="1">
      <c r="A3" s="2" t="s">
        <v>1</v>
      </c>
      <c r="B3" s="1358" t="s">
        <v>204</v>
      </c>
      <c r="C3" s="1359"/>
      <c r="D3" s="174" t="s">
        <v>205</v>
      </c>
      <c r="E3" s="852" t="s">
        <v>206</v>
      </c>
      <c r="F3" s="852"/>
      <c r="G3" s="169" t="s">
        <v>207</v>
      </c>
      <c r="H3" s="9"/>
    </row>
    <row r="4" spans="1:8" ht="21" customHeight="1">
      <c r="A4" s="5" t="s">
        <v>395</v>
      </c>
      <c r="B4" s="1017">
        <v>385</v>
      </c>
      <c r="C4" s="899"/>
      <c r="D4" s="379">
        <v>311655</v>
      </c>
      <c r="E4" s="899">
        <v>172726</v>
      </c>
      <c r="F4" s="899"/>
      <c r="G4" s="380">
        <v>138929</v>
      </c>
      <c r="H4" s="9"/>
    </row>
    <row r="5" spans="1:8" ht="21" customHeight="1">
      <c r="A5" s="5">
        <v>20</v>
      </c>
      <c r="B5" s="1016">
        <v>413</v>
      </c>
      <c r="C5" s="871"/>
      <c r="D5" s="379">
        <v>338775</v>
      </c>
      <c r="E5" s="871">
        <v>185687</v>
      </c>
      <c r="F5" s="871"/>
      <c r="G5" s="380">
        <v>153088</v>
      </c>
      <c r="H5" s="9"/>
    </row>
    <row r="6" spans="1:8" ht="21" customHeight="1">
      <c r="A6" s="3">
        <v>21</v>
      </c>
      <c r="B6" s="1016">
        <v>426</v>
      </c>
      <c r="C6" s="871"/>
      <c r="D6" s="379">
        <v>364855</v>
      </c>
      <c r="E6" s="871">
        <v>201023</v>
      </c>
      <c r="F6" s="871"/>
      <c r="G6" s="380">
        <v>163832</v>
      </c>
      <c r="H6" s="9"/>
    </row>
    <row r="7" spans="1:8" ht="21" customHeight="1">
      <c r="A7" s="3">
        <v>22</v>
      </c>
      <c r="B7" s="1016">
        <v>434</v>
      </c>
      <c r="C7" s="871"/>
      <c r="D7" s="379">
        <v>388735</v>
      </c>
      <c r="E7" s="871">
        <v>214671</v>
      </c>
      <c r="F7" s="871"/>
      <c r="G7" s="380">
        <v>174064</v>
      </c>
      <c r="H7" s="9"/>
    </row>
    <row r="8" spans="1:8" ht="21" customHeight="1">
      <c r="A8" s="3">
        <v>23</v>
      </c>
      <c r="B8" s="1016">
        <v>443</v>
      </c>
      <c r="C8" s="871"/>
      <c r="D8" s="379">
        <v>408815</v>
      </c>
      <c r="E8" s="871">
        <v>235039</v>
      </c>
      <c r="F8" s="871"/>
      <c r="G8" s="380">
        <v>173776</v>
      </c>
      <c r="H8" s="9"/>
    </row>
    <row r="9" spans="1:8" ht="21" customHeight="1">
      <c r="A9" s="5">
        <v>24</v>
      </c>
      <c r="B9" s="1016">
        <v>447</v>
      </c>
      <c r="C9" s="871"/>
      <c r="D9" s="379">
        <v>420215</v>
      </c>
      <c r="E9" s="871">
        <v>252750</v>
      </c>
      <c r="F9" s="871"/>
      <c r="G9" s="380">
        <v>167465</v>
      </c>
      <c r="H9" s="9"/>
    </row>
    <row r="10" spans="1:8" ht="21" customHeight="1">
      <c r="A10" s="5">
        <v>25</v>
      </c>
      <c r="B10" s="1016">
        <v>451</v>
      </c>
      <c r="C10" s="871"/>
      <c r="D10" s="379">
        <v>427015</v>
      </c>
      <c r="E10" s="871">
        <v>272581</v>
      </c>
      <c r="F10" s="871"/>
      <c r="G10" s="380">
        <v>154434</v>
      </c>
      <c r="H10" s="9"/>
    </row>
    <row r="11" spans="1:8" ht="21" customHeight="1">
      <c r="A11" s="406">
        <v>26</v>
      </c>
      <c r="B11" s="1016">
        <v>459</v>
      </c>
      <c r="C11" s="871"/>
      <c r="D11" s="379">
        <v>432955</v>
      </c>
      <c r="E11" s="871">
        <v>289236</v>
      </c>
      <c r="F11" s="871"/>
      <c r="G11" s="380">
        <v>143719</v>
      </c>
      <c r="H11" s="9"/>
    </row>
    <row r="12" spans="1:8" ht="21" customHeight="1" thickBot="1">
      <c r="A12" s="612">
        <v>27</v>
      </c>
      <c r="B12" s="1360">
        <v>461</v>
      </c>
      <c r="C12" s="1361"/>
      <c r="D12" s="613">
        <v>437155</v>
      </c>
      <c r="E12" s="1340">
        <v>304404</v>
      </c>
      <c r="F12" s="1340"/>
      <c r="G12" s="614">
        <v>132751</v>
      </c>
      <c r="H12" s="9"/>
    </row>
    <row r="13" spans="1:8" ht="15" customHeight="1">
      <c r="A13" s="4" t="s">
        <v>208</v>
      </c>
      <c r="G13" s="20" t="s">
        <v>209</v>
      </c>
    </row>
    <row r="14" spans="1:8" ht="15" customHeight="1"/>
    <row r="15" spans="1:8" ht="15" customHeight="1" thickBot="1">
      <c r="A15" s="4" t="s">
        <v>351</v>
      </c>
      <c r="G15" s="20" t="s">
        <v>203</v>
      </c>
    </row>
    <row r="16" spans="1:8" ht="24.95" customHeight="1" thickBot="1">
      <c r="A16" s="1008" t="s">
        <v>210</v>
      </c>
      <c r="B16" s="892" t="s">
        <v>212</v>
      </c>
      <c r="C16" s="885"/>
      <c r="D16" s="897" t="s">
        <v>391</v>
      </c>
      <c r="E16" s="897"/>
      <c r="F16" s="897"/>
      <c r="G16" s="1362"/>
    </row>
    <row r="17" spans="1:8" ht="24.95" customHeight="1">
      <c r="A17" s="1008"/>
      <c r="B17" s="893"/>
      <c r="C17" s="888"/>
      <c r="D17" s="1012" t="s">
        <v>213</v>
      </c>
      <c r="E17" s="895"/>
      <c r="F17" s="894" t="s">
        <v>214</v>
      </c>
      <c r="G17" s="1352"/>
    </row>
    <row r="18" spans="1:8" ht="21" customHeight="1">
      <c r="A18" s="242" t="s">
        <v>321</v>
      </c>
      <c r="B18" s="1345">
        <f t="shared" ref="B18:B22" si="0">SUM(D18,F18)</f>
        <v>7765780</v>
      </c>
      <c r="C18" s="879"/>
      <c r="D18" s="879">
        <v>1836874</v>
      </c>
      <c r="E18" s="879"/>
      <c r="F18" s="879">
        <v>5928906</v>
      </c>
      <c r="G18" s="1353"/>
    </row>
    <row r="19" spans="1:8" ht="21" customHeight="1">
      <c r="A19" s="3">
        <v>23</v>
      </c>
      <c r="B19" s="1343">
        <f t="shared" si="0"/>
        <v>5091775</v>
      </c>
      <c r="C19" s="869"/>
      <c r="D19" s="869">
        <v>607033</v>
      </c>
      <c r="E19" s="869"/>
      <c r="F19" s="869">
        <v>4484742</v>
      </c>
      <c r="G19" s="1351"/>
    </row>
    <row r="20" spans="1:8" ht="21" customHeight="1">
      <c r="A20" s="3">
        <v>24</v>
      </c>
      <c r="B20" s="1343">
        <f t="shared" si="0"/>
        <v>5300216</v>
      </c>
      <c r="C20" s="869"/>
      <c r="D20" s="869">
        <v>631609</v>
      </c>
      <c r="E20" s="869"/>
      <c r="F20" s="869">
        <v>4668607</v>
      </c>
      <c r="G20" s="1351"/>
    </row>
    <row r="21" spans="1:8" ht="21" customHeight="1">
      <c r="A21" s="3">
        <v>25</v>
      </c>
      <c r="B21" s="1343">
        <f t="shared" si="0"/>
        <v>5809707</v>
      </c>
      <c r="C21" s="869"/>
      <c r="D21" s="869">
        <v>1248240</v>
      </c>
      <c r="E21" s="869"/>
      <c r="F21" s="1350">
        <v>4561467</v>
      </c>
      <c r="G21" s="1351"/>
      <c r="H21" s="16"/>
    </row>
    <row r="22" spans="1:8" ht="21" customHeight="1">
      <c r="A22" s="3">
        <v>26</v>
      </c>
      <c r="B22" s="1343">
        <f t="shared" si="0"/>
        <v>5572728</v>
      </c>
      <c r="C22" s="869"/>
      <c r="D22" s="869">
        <v>1318339</v>
      </c>
      <c r="E22" s="869"/>
      <c r="F22" s="1350">
        <v>4254389</v>
      </c>
      <c r="G22" s="1351"/>
      <c r="H22" s="16"/>
    </row>
    <row r="23" spans="1:8" ht="21" customHeight="1">
      <c r="A23" s="615">
        <v>27</v>
      </c>
      <c r="B23" s="1344">
        <f>SUM(D23,F23)</f>
        <v>4765897</v>
      </c>
      <c r="C23" s="868"/>
      <c r="D23" s="868">
        <f>D30+D35+D36</f>
        <v>795988</v>
      </c>
      <c r="E23" s="868"/>
      <c r="F23" s="1346">
        <f>F30+F35+F36</f>
        <v>3969909</v>
      </c>
      <c r="G23" s="1347"/>
      <c r="H23" s="16"/>
    </row>
    <row r="24" spans="1:8" ht="21" customHeight="1">
      <c r="A24" s="615"/>
      <c r="B24" s="1343"/>
      <c r="C24" s="869"/>
      <c r="D24" s="869"/>
      <c r="E24" s="869"/>
      <c r="F24" s="1350"/>
      <c r="G24" s="1351"/>
      <c r="H24" s="16"/>
    </row>
    <row r="25" spans="1:8" ht="21" customHeight="1">
      <c r="A25" s="615" t="s">
        <v>374</v>
      </c>
      <c r="B25" s="1344">
        <f>SUM(B26:B28)</f>
        <v>4388667</v>
      </c>
      <c r="C25" s="868"/>
      <c r="D25" s="868">
        <f>SUM(D26:D28)</f>
        <v>1103695</v>
      </c>
      <c r="E25" s="868"/>
      <c r="F25" s="1346">
        <f>SUM(F26:F28)</f>
        <v>3284972</v>
      </c>
      <c r="G25" s="1347"/>
      <c r="H25" s="16"/>
    </row>
    <row r="26" spans="1:8" ht="21" customHeight="1">
      <c r="A26" s="3" t="s">
        <v>375</v>
      </c>
      <c r="B26" s="1341">
        <f>SUM(D26,F26)</f>
        <v>3129256</v>
      </c>
      <c r="C26" s="1342"/>
      <c r="D26" s="1342">
        <v>640604</v>
      </c>
      <c r="E26" s="1342"/>
      <c r="F26" s="1354">
        <v>2488652</v>
      </c>
      <c r="G26" s="1355"/>
      <c r="H26" s="16"/>
    </row>
    <row r="27" spans="1:8" ht="21" customHeight="1">
      <c r="A27" s="3" t="s">
        <v>376</v>
      </c>
      <c r="B27" s="1341">
        <f>SUM(D27,F27)</f>
        <v>704918</v>
      </c>
      <c r="C27" s="1342"/>
      <c r="D27" s="1342">
        <v>463091</v>
      </c>
      <c r="E27" s="1342"/>
      <c r="F27" s="1354">
        <v>241827</v>
      </c>
      <c r="G27" s="1355"/>
    </row>
    <row r="28" spans="1:8" ht="21" customHeight="1">
      <c r="A28" s="3" t="s">
        <v>377</v>
      </c>
      <c r="B28" s="1341">
        <f>SUM(D28,F28)</f>
        <v>554493</v>
      </c>
      <c r="C28" s="1342"/>
      <c r="D28" s="1349">
        <v>0</v>
      </c>
      <c r="E28" s="1349"/>
      <c r="F28" s="1354">
        <v>554493</v>
      </c>
      <c r="G28" s="1355"/>
    </row>
    <row r="29" spans="1:8" ht="21" customHeight="1">
      <c r="A29" s="3"/>
      <c r="B29" s="1343"/>
      <c r="C29" s="869"/>
      <c r="D29" s="869"/>
      <c r="E29" s="869"/>
      <c r="F29" s="1350"/>
      <c r="G29" s="1351"/>
    </row>
    <row r="30" spans="1:8" ht="21" customHeight="1">
      <c r="A30" s="615" t="s">
        <v>215</v>
      </c>
      <c r="B30" s="1344">
        <f>SUM(B31:B33)</f>
        <v>3192356</v>
      </c>
      <c r="C30" s="868"/>
      <c r="D30" s="868">
        <f>SUM(D31:D33)</f>
        <v>640604</v>
      </c>
      <c r="E30" s="868"/>
      <c r="F30" s="1346">
        <f>SUM(F31:F33)</f>
        <v>2551752</v>
      </c>
      <c r="G30" s="1347"/>
    </row>
    <row r="31" spans="1:8" ht="21" customHeight="1">
      <c r="A31" s="619" t="s">
        <v>216</v>
      </c>
      <c r="B31" s="1341">
        <f>SUM(D31,F31)</f>
        <v>436322</v>
      </c>
      <c r="C31" s="1342"/>
      <c r="D31" s="1342">
        <v>22361</v>
      </c>
      <c r="E31" s="1342"/>
      <c r="F31" s="1354">
        <v>413961</v>
      </c>
      <c r="G31" s="1355"/>
    </row>
    <row r="32" spans="1:8" ht="21" customHeight="1">
      <c r="A32" s="619" t="s">
        <v>217</v>
      </c>
      <c r="B32" s="1341">
        <f>SUM(D32,F32)</f>
        <v>1859475</v>
      </c>
      <c r="C32" s="1342"/>
      <c r="D32" s="1342">
        <v>516123</v>
      </c>
      <c r="E32" s="1342"/>
      <c r="F32" s="1354">
        <v>1343352</v>
      </c>
      <c r="G32" s="1355"/>
    </row>
    <row r="33" spans="1:7" ht="21" customHeight="1">
      <c r="A33" s="619" t="s">
        <v>218</v>
      </c>
      <c r="B33" s="1341">
        <f>SUM(D33,F33)</f>
        <v>896559</v>
      </c>
      <c r="C33" s="1342"/>
      <c r="D33" s="1342">
        <v>102120</v>
      </c>
      <c r="E33" s="1342"/>
      <c r="F33" s="1354">
        <v>794439</v>
      </c>
      <c r="G33" s="1355"/>
    </row>
    <row r="34" spans="1:7" ht="21" customHeight="1">
      <c r="A34" s="620"/>
      <c r="B34" s="1343"/>
      <c r="C34" s="869"/>
      <c r="D34" s="869"/>
      <c r="E34" s="869"/>
      <c r="F34" s="1350"/>
      <c r="G34" s="1351"/>
    </row>
    <row r="35" spans="1:7" s="216" customFormat="1" ht="21" customHeight="1">
      <c r="A35" s="615" t="s">
        <v>219</v>
      </c>
      <c r="B35" s="1344">
        <f>SUM(D35,F35)</f>
        <v>701662</v>
      </c>
      <c r="C35" s="868"/>
      <c r="D35" s="868">
        <v>147415</v>
      </c>
      <c r="E35" s="868"/>
      <c r="F35" s="1346">
        <v>554247</v>
      </c>
      <c r="G35" s="1347"/>
    </row>
    <row r="36" spans="1:7" s="216" customFormat="1" ht="21" customHeight="1" thickBot="1">
      <c r="A36" s="621" t="s">
        <v>220</v>
      </c>
      <c r="B36" s="1348">
        <f>SUM(D36,F36)</f>
        <v>871879</v>
      </c>
      <c r="C36" s="870"/>
      <c r="D36" s="870">
        <v>7969</v>
      </c>
      <c r="E36" s="870"/>
      <c r="F36" s="1356">
        <v>863910</v>
      </c>
      <c r="G36" s="1357"/>
    </row>
    <row r="37" spans="1:7" ht="17.100000000000001" customHeight="1">
      <c r="A37" s="4" t="s">
        <v>221</v>
      </c>
      <c r="G37" s="234" t="s">
        <v>359</v>
      </c>
    </row>
    <row r="38" spans="1:7" ht="17.100000000000001" customHeight="1">
      <c r="A38" s="232" t="s">
        <v>392</v>
      </c>
      <c r="G38" s="232" t="s">
        <v>358</v>
      </c>
    </row>
    <row r="39" spans="1:7" ht="17.100000000000001" customHeight="1">
      <c r="A39" s="232" t="s">
        <v>393</v>
      </c>
    </row>
    <row r="40" spans="1:7" ht="15" customHeight="1">
      <c r="A40" s="4" t="s">
        <v>222</v>
      </c>
    </row>
  </sheetData>
  <sheetProtection selectLockedCells="1" selectUnlockedCells="1"/>
  <mergeCells count="82">
    <mergeCell ref="F36:G36"/>
    <mergeCell ref="B3:C3"/>
    <mergeCell ref="B4:C4"/>
    <mergeCell ref="B5:C5"/>
    <mergeCell ref="B6:C6"/>
    <mergeCell ref="B7:C7"/>
    <mergeCell ref="B8:C8"/>
    <mergeCell ref="B9:C9"/>
    <mergeCell ref="B10:C10"/>
    <mergeCell ref="B11:C11"/>
    <mergeCell ref="B12:C12"/>
    <mergeCell ref="D16:G16"/>
    <mergeCell ref="B16:C17"/>
    <mergeCell ref="F31:G31"/>
    <mergeCell ref="F32:G32"/>
    <mergeCell ref="F33:G33"/>
    <mergeCell ref="F34:G34"/>
    <mergeCell ref="F35:G35"/>
    <mergeCell ref="D36:E3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B36:C3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D32:E32"/>
    <mergeCell ref="D33:E33"/>
    <mergeCell ref="D34:E34"/>
    <mergeCell ref="D35:E35"/>
    <mergeCell ref="E3:F3"/>
    <mergeCell ref="E4:F4"/>
    <mergeCell ref="E5:F5"/>
    <mergeCell ref="E6:F6"/>
    <mergeCell ref="A16:A17"/>
    <mergeCell ref="E7:F7"/>
    <mergeCell ref="E8:F8"/>
    <mergeCell ref="E12:F12"/>
    <mergeCell ref="E9:F9"/>
    <mergeCell ref="E10:F10"/>
    <mergeCell ref="E11:F11"/>
  </mergeCells>
  <phoneticPr fontId="5"/>
  <printOptions horizontalCentered="1"/>
  <pageMargins left="0.59055118110236227" right="0.59055118110236227" top="0.59055118110236227" bottom="0.59055118110236227" header="0.39370078740157483" footer="0.39370078740157483"/>
  <pageSetup paperSize="9" firstPageNumber="143" orientation="portrait" useFirstPageNumber="1" verticalDpi="300" r:id="rId1"/>
  <headerFooter scaleWithDoc="0" alignWithMargins="0">
    <oddHeader>&amp;R教　育</oddHeader>
    <oddFooter>&amp;C&amp;12&amp;A</oddFooter>
  </headerFooter>
  <extLst>
    <ext xmlns:mx="http://schemas.microsoft.com/office/mac/excel/2008/main" uri="{64002731-A6B0-56B0-2670-7721B7C09600}">
      <mx:PLV Mode="0" OnePage="0" WScale="10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view="pageBreakPreview" zoomScaleNormal="100" zoomScaleSheetLayoutView="100" workbookViewId="0">
      <selection activeCell="B2" sqref="B2"/>
    </sheetView>
  </sheetViews>
  <sheetFormatPr defaultColWidth="8.85546875" defaultRowHeight="18.95" customHeight="1"/>
  <cols>
    <col min="1" max="1" width="3.42578125" style="4" customWidth="1"/>
    <col min="2" max="2" width="5.42578125" style="4" customWidth="1"/>
    <col min="3" max="3" width="0.42578125" style="4" customWidth="1"/>
    <col min="4" max="4" width="12.42578125" style="4" customWidth="1"/>
    <col min="5" max="5" width="9.7109375" style="4" customWidth="1"/>
    <col min="6" max="12" width="8.7109375" style="4" customWidth="1"/>
    <col min="13" max="13" width="8" style="4" customWidth="1"/>
    <col min="14" max="16384" width="8.85546875" style="4"/>
  </cols>
  <sheetData>
    <row r="1" spans="1:13" ht="5.0999999999999996" customHeight="1">
      <c r="M1" s="20"/>
    </row>
    <row r="2" spans="1:13" ht="20.100000000000001" customHeight="1" thickBot="1">
      <c r="A2" s="4" t="s">
        <v>387</v>
      </c>
      <c r="M2" s="20" t="s">
        <v>223</v>
      </c>
    </row>
    <row r="3" spans="1:13" ht="20.100000000000001" customHeight="1" thickBot="1">
      <c r="A3" s="849" t="s">
        <v>224</v>
      </c>
      <c r="B3" s="1366"/>
      <c r="C3" s="1366"/>
      <c r="D3" s="1366"/>
      <c r="E3" s="851" t="s">
        <v>225</v>
      </c>
      <c r="F3" s="851"/>
      <c r="G3" s="851"/>
      <c r="H3" s="851" t="s">
        <v>226</v>
      </c>
      <c r="I3" s="851"/>
      <c r="J3" s="851"/>
      <c r="K3" s="1364" t="s">
        <v>227</v>
      </c>
      <c r="L3" s="1364"/>
      <c r="M3" s="1365"/>
    </row>
    <row r="4" spans="1:13" ht="20.100000000000001" customHeight="1" thickBot="1">
      <c r="A4" s="850"/>
      <c r="B4" s="1008"/>
      <c r="C4" s="1008"/>
      <c r="D4" s="1008"/>
      <c r="E4" s="6" t="s">
        <v>228</v>
      </c>
      <c r="F4" s="6" t="s">
        <v>229</v>
      </c>
      <c r="G4" s="6" t="s">
        <v>230</v>
      </c>
      <c r="H4" s="6" t="s">
        <v>228</v>
      </c>
      <c r="I4" s="6" t="s">
        <v>229</v>
      </c>
      <c r="J4" s="6" t="s">
        <v>230</v>
      </c>
      <c r="K4" s="6" t="s">
        <v>228</v>
      </c>
      <c r="L4" s="6" t="s">
        <v>229</v>
      </c>
      <c r="M4" s="70" t="s">
        <v>230</v>
      </c>
    </row>
    <row r="5" spans="1:13" ht="20.100000000000001" customHeight="1">
      <c r="A5" s="850"/>
      <c r="B5" s="1008"/>
      <c r="C5" s="1008"/>
      <c r="D5" s="1008"/>
      <c r="E5" s="160" t="s">
        <v>231</v>
      </c>
      <c r="F5" s="160" t="s">
        <v>232</v>
      </c>
      <c r="G5" s="160" t="s">
        <v>233</v>
      </c>
      <c r="H5" s="160" t="s">
        <v>231</v>
      </c>
      <c r="I5" s="160" t="s">
        <v>232</v>
      </c>
      <c r="J5" s="160" t="s">
        <v>233</v>
      </c>
      <c r="K5" s="160" t="s">
        <v>231</v>
      </c>
      <c r="L5" s="160" t="s">
        <v>232</v>
      </c>
      <c r="M5" s="158" t="s">
        <v>231</v>
      </c>
    </row>
    <row r="6" spans="1:13" ht="20.100000000000001" customHeight="1">
      <c r="A6" s="161"/>
      <c r="B6" s="7" t="s">
        <v>234</v>
      </c>
      <c r="C6" s="6"/>
      <c r="D6" s="243" t="s">
        <v>406</v>
      </c>
      <c r="E6" s="828">
        <v>115.6</v>
      </c>
      <c r="F6" s="828">
        <v>21.2</v>
      </c>
      <c r="G6" s="828">
        <v>64.599999999999994</v>
      </c>
      <c r="H6" s="828">
        <v>115.6</v>
      </c>
      <c r="I6" s="828">
        <v>21.3</v>
      </c>
      <c r="J6" s="828">
        <v>64.5</v>
      </c>
      <c r="K6" s="828">
        <v>116.7</v>
      </c>
      <c r="L6" s="828">
        <v>21.5</v>
      </c>
      <c r="M6" s="829">
        <v>65</v>
      </c>
    </row>
    <row r="7" spans="1:13" ht="20.100000000000001" customHeight="1">
      <c r="A7" s="161"/>
      <c r="B7" s="7"/>
      <c r="C7" s="7"/>
      <c r="D7" s="244" t="s">
        <v>381</v>
      </c>
      <c r="E7" s="830">
        <v>115.6</v>
      </c>
      <c r="F7" s="830">
        <v>21.1</v>
      </c>
      <c r="G7" s="830">
        <v>64.400000000000006</v>
      </c>
      <c r="H7" s="830">
        <v>115.4</v>
      </c>
      <c r="I7" s="830">
        <v>21</v>
      </c>
      <c r="J7" s="830">
        <v>64.3</v>
      </c>
      <c r="K7" s="830">
        <v>116.5</v>
      </c>
      <c r="L7" s="830">
        <v>21.3</v>
      </c>
      <c r="M7" s="831">
        <v>64.8</v>
      </c>
    </row>
    <row r="8" spans="1:13" ht="20.100000000000001" customHeight="1">
      <c r="A8" s="161" t="s">
        <v>235</v>
      </c>
      <c r="B8" s="160" t="s">
        <v>236</v>
      </c>
      <c r="C8" s="160"/>
      <c r="D8" s="72" t="s">
        <v>237</v>
      </c>
      <c r="E8" s="363">
        <f>E7-E6</f>
        <v>0</v>
      </c>
      <c r="F8" s="363">
        <f>F7-F6</f>
        <v>-9.9999999999997868E-2</v>
      </c>
      <c r="G8" s="363">
        <f>G7-G6</f>
        <v>-0.19999999999998863</v>
      </c>
      <c r="H8" s="363">
        <f t="shared" ref="H8:M8" si="0">H7-H6</f>
        <v>-0.19999999999998863</v>
      </c>
      <c r="I8" s="363">
        <f t="shared" si="0"/>
        <v>-0.30000000000000071</v>
      </c>
      <c r="J8" s="363">
        <f t="shared" si="0"/>
        <v>-0.20000000000000284</v>
      </c>
      <c r="K8" s="363">
        <f t="shared" si="0"/>
        <v>-0.20000000000000284</v>
      </c>
      <c r="L8" s="363">
        <f t="shared" si="0"/>
        <v>-0.19999999999999929</v>
      </c>
      <c r="M8" s="364">
        <f t="shared" si="0"/>
        <v>-0.20000000000000284</v>
      </c>
    </row>
    <row r="9" spans="1:13" ht="20.100000000000001" customHeight="1">
      <c r="A9" s="161"/>
      <c r="B9" s="7" t="s">
        <v>238</v>
      </c>
      <c r="C9" s="7"/>
      <c r="D9" s="243" t="s">
        <v>406</v>
      </c>
      <c r="E9" s="832">
        <v>126.8</v>
      </c>
      <c r="F9" s="832">
        <v>27</v>
      </c>
      <c r="G9" s="832">
        <v>69.599999999999994</v>
      </c>
      <c r="H9" s="832">
        <v>126.8</v>
      </c>
      <c r="I9" s="832">
        <v>27</v>
      </c>
      <c r="J9" s="832">
        <v>69.7</v>
      </c>
      <c r="K9" s="832">
        <v>128.19999999999999</v>
      </c>
      <c r="L9" s="832">
        <v>27.3</v>
      </c>
      <c r="M9" s="833">
        <v>70.3</v>
      </c>
    </row>
    <row r="10" spans="1:13" ht="20.100000000000001" customHeight="1">
      <c r="A10" s="161" t="s">
        <v>239</v>
      </c>
      <c r="B10" s="7"/>
      <c r="C10" s="7"/>
      <c r="D10" s="244" t="s">
        <v>381</v>
      </c>
      <c r="E10" s="834">
        <v>126.7</v>
      </c>
      <c r="F10" s="835">
        <v>26.7</v>
      </c>
      <c r="G10" s="835">
        <v>69.7</v>
      </c>
      <c r="H10" s="830">
        <v>126.8</v>
      </c>
      <c r="I10" s="830">
        <v>26.7</v>
      </c>
      <c r="J10" s="830">
        <v>69.599999999999994</v>
      </c>
      <c r="K10" s="830">
        <v>128.1</v>
      </c>
      <c r="L10" s="830">
        <v>26.9</v>
      </c>
      <c r="M10" s="836">
        <v>70.2</v>
      </c>
    </row>
    <row r="11" spans="1:13" ht="20.100000000000001" customHeight="1">
      <c r="A11" s="161"/>
      <c r="B11" s="160" t="s">
        <v>240</v>
      </c>
      <c r="C11" s="160"/>
      <c r="D11" s="72" t="s">
        <v>237</v>
      </c>
      <c r="E11" s="363">
        <f>E10-E9</f>
        <v>-9.9999999999994316E-2</v>
      </c>
      <c r="F11" s="363">
        <f>F10-F9</f>
        <v>-0.30000000000000071</v>
      </c>
      <c r="G11" s="363">
        <f>G10-G9</f>
        <v>0.10000000000000853</v>
      </c>
      <c r="H11" s="363">
        <f t="shared" ref="H11:L11" si="1">H10-H9</f>
        <v>0</v>
      </c>
      <c r="I11" s="363">
        <f t="shared" si="1"/>
        <v>-0.30000000000000071</v>
      </c>
      <c r="J11" s="363">
        <f t="shared" si="1"/>
        <v>-0.10000000000000853</v>
      </c>
      <c r="K11" s="363">
        <f t="shared" si="1"/>
        <v>-9.9999999999994316E-2</v>
      </c>
      <c r="L11" s="363">
        <f t="shared" si="1"/>
        <v>-0.40000000000000213</v>
      </c>
      <c r="M11" s="364">
        <f>M10-M9</f>
        <v>-9.9999999999994316E-2</v>
      </c>
    </row>
    <row r="12" spans="1:13" ht="20.100000000000001" customHeight="1">
      <c r="A12" s="161" t="s">
        <v>241</v>
      </c>
      <c r="B12" s="7" t="s">
        <v>242</v>
      </c>
      <c r="C12" s="6"/>
      <c r="D12" s="243" t="s">
        <v>406</v>
      </c>
      <c r="E12" s="832">
        <v>137.69999999999999</v>
      </c>
      <c r="F12" s="832">
        <v>33.6</v>
      </c>
      <c r="G12" s="832">
        <v>74.099999999999994</v>
      </c>
      <c r="H12" s="832">
        <v>137.6</v>
      </c>
      <c r="I12" s="832">
        <v>33.9</v>
      </c>
      <c r="J12" s="832">
        <v>74.3</v>
      </c>
      <c r="K12" s="832">
        <v>138.9</v>
      </c>
      <c r="L12" s="832">
        <v>34.299999999999997</v>
      </c>
      <c r="M12" s="833">
        <v>75</v>
      </c>
    </row>
    <row r="13" spans="1:13" ht="20.100000000000001" customHeight="1">
      <c r="A13" s="161"/>
      <c r="B13" s="7"/>
      <c r="C13" s="7"/>
      <c r="D13" s="244" t="s">
        <v>381</v>
      </c>
      <c r="E13" s="830">
        <v>136.9</v>
      </c>
      <c r="F13" s="830">
        <v>33.299999999999997</v>
      </c>
      <c r="G13" s="830">
        <v>74.099999999999994</v>
      </c>
      <c r="H13" s="830">
        <v>137.69999999999999</v>
      </c>
      <c r="I13" s="830">
        <v>33.700000000000003</v>
      </c>
      <c r="J13" s="830">
        <v>74.3</v>
      </c>
      <c r="K13" s="830">
        <v>138.9</v>
      </c>
      <c r="L13" s="830">
        <v>34</v>
      </c>
      <c r="M13" s="836">
        <v>74.900000000000006</v>
      </c>
    </row>
    <row r="14" spans="1:13" ht="20.100000000000001" customHeight="1">
      <c r="A14" s="163"/>
      <c r="B14" s="160" t="s">
        <v>243</v>
      </c>
      <c r="C14" s="160"/>
      <c r="D14" s="72" t="s">
        <v>237</v>
      </c>
      <c r="E14" s="363">
        <f t="shared" ref="E14:M14" si="2">E13-E12</f>
        <v>-0.79999999999998295</v>
      </c>
      <c r="F14" s="363">
        <f t="shared" si="2"/>
        <v>-0.30000000000000426</v>
      </c>
      <c r="G14" s="363">
        <f t="shared" si="2"/>
        <v>0</v>
      </c>
      <c r="H14" s="363">
        <f t="shared" si="2"/>
        <v>9.9999999999994316E-2</v>
      </c>
      <c r="I14" s="363">
        <f t="shared" si="2"/>
        <v>-0.19999999999999574</v>
      </c>
      <c r="J14" s="363">
        <f t="shared" si="2"/>
        <v>0</v>
      </c>
      <c r="K14" s="363">
        <f t="shared" si="2"/>
        <v>0</v>
      </c>
      <c r="L14" s="363">
        <f t="shared" si="2"/>
        <v>-0.29999999999999716</v>
      </c>
      <c r="M14" s="364">
        <f t="shared" si="2"/>
        <v>-9.9999999999994316E-2</v>
      </c>
    </row>
    <row r="15" spans="1:13" ht="20.100000000000001" customHeight="1">
      <c r="A15" s="161"/>
      <c r="B15" s="7" t="s">
        <v>234</v>
      </c>
      <c r="C15" s="7"/>
      <c r="D15" s="243" t="s">
        <v>406</v>
      </c>
      <c r="E15" s="832">
        <v>151.19999999999999</v>
      </c>
      <c r="F15" s="832">
        <v>43.3</v>
      </c>
      <c r="G15" s="832">
        <v>80.8</v>
      </c>
      <c r="H15" s="832">
        <v>151.4</v>
      </c>
      <c r="I15" s="832">
        <v>43.9</v>
      </c>
      <c r="J15" s="832">
        <v>80.8</v>
      </c>
      <c r="K15" s="832">
        <v>152.6</v>
      </c>
      <c r="L15" s="832">
        <v>44.5</v>
      </c>
      <c r="M15" s="833">
        <v>81.400000000000006</v>
      </c>
    </row>
    <row r="16" spans="1:13" ht="20.100000000000001" customHeight="1">
      <c r="A16" s="161" t="s">
        <v>244</v>
      </c>
      <c r="B16" s="7"/>
      <c r="C16" s="7"/>
      <c r="D16" s="244" t="s">
        <v>381</v>
      </c>
      <c r="E16" s="830">
        <v>152.4</v>
      </c>
      <c r="F16" s="830">
        <v>44.5</v>
      </c>
      <c r="G16" s="830">
        <v>81.3</v>
      </c>
      <c r="H16" s="835">
        <v>152</v>
      </c>
      <c r="I16" s="835">
        <v>44.1</v>
      </c>
      <c r="J16" s="835">
        <v>81.099999999999994</v>
      </c>
      <c r="K16" s="835">
        <v>152.6</v>
      </c>
      <c r="L16" s="835">
        <v>43.9</v>
      </c>
      <c r="M16" s="837">
        <v>81.400000000000006</v>
      </c>
    </row>
    <row r="17" spans="1:13" ht="20.100000000000001" customHeight="1">
      <c r="A17" s="1363" t="s">
        <v>239</v>
      </c>
      <c r="B17" s="160" t="s">
        <v>245</v>
      </c>
      <c r="C17" s="160"/>
      <c r="D17" s="72" t="s">
        <v>237</v>
      </c>
      <c r="E17" s="363">
        <f>E16-E15</f>
        <v>1.2000000000000171</v>
      </c>
      <c r="F17" s="363">
        <f t="shared" ref="F17:L17" si="3">F16-F15</f>
        <v>1.2000000000000028</v>
      </c>
      <c r="G17" s="363">
        <f t="shared" si="3"/>
        <v>0.5</v>
      </c>
      <c r="H17" s="363">
        <f t="shared" si="3"/>
        <v>0.59999999999999432</v>
      </c>
      <c r="I17" s="363">
        <f t="shared" si="3"/>
        <v>0.20000000000000284</v>
      </c>
      <c r="J17" s="363">
        <f t="shared" si="3"/>
        <v>0.29999999999999716</v>
      </c>
      <c r="K17" s="363">
        <f t="shared" si="3"/>
        <v>0</v>
      </c>
      <c r="L17" s="363">
        <f t="shared" si="3"/>
        <v>-0.60000000000000142</v>
      </c>
      <c r="M17" s="364">
        <f>+M16-M15</f>
        <v>0</v>
      </c>
    </row>
    <row r="18" spans="1:13" ht="20.100000000000001" customHeight="1">
      <c r="A18" s="1363"/>
      <c r="B18" s="7" t="s">
        <v>238</v>
      </c>
      <c r="C18" s="7"/>
      <c r="D18" s="243" t="s">
        <v>406</v>
      </c>
      <c r="E18" s="832">
        <v>164.3</v>
      </c>
      <c r="F18" s="832">
        <v>53.8</v>
      </c>
      <c r="G18" s="832">
        <v>87.5</v>
      </c>
      <c r="H18" s="832">
        <v>163.9</v>
      </c>
      <c r="I18" s="832">
        <v>54</v>
      </c>
      <c r="J18" s="832">
        <v>87.6</v>
      </c>
      <c r="K18" s="832">
        <v>165.4</v>
      </c>
      <c r="L18" s="832">
        <v>54.9</v>
      </c>
      <c r="M18" s="833">
        <v>88.2</v>
      </c>
    </row>
    <row r="19" spans="1:13" ht="20.100000000000001" customHeight="1">
      <c r="A19" s="161" t="s">
        <v>241</v>
      </c>
      <c r="B19" s="7"/>
      <c r="C19" s="7"/>
      <c r="D19" s="244" t="s">
        <v>381</v>
      </c>
      <c r="E19" s="830">
        <v>164.4</v>
      </c>
      <c r="F19" s="830">
        <v>54.3</v>
      </c>
      <c r="G19" s="830">
        <v>87.9</v>
      </c>
      <c r="H19" s="830">
        <v>164</v>
      </c>
      <c r="I19" s="830">
        <v>53.8</v>
      </c>
      <c r="J19" s="830">
        <v>87.9</v>
      </c>
      <c r="K19" s="830">
        <v>165.1</v>
      </c>
      <c r="L19" s="830">
        <v>53.9</v>
      </c>
      <c r="M19" s="836">
        <v>88.2</v>
      </c>
    </row>
    <row r="20" spans="1:13" ht="20.100000000000001" customHeight="1" thickBot="1">
      <c r="A20" s="165"/>
      <c r="B20" s="65" t="s">
        <v>246</v>
      </c>
      <c r="C20" s="65"/>
      <c r="D20" s="166" t="s">
        <v>237</v>
      </c>
      <c r="E20" s="365">
        <f>E19-E18</f>
        <v>9.9999999999994316E-2</v>
      </c>
      <c r="F20" s="366">
        <f>F19-F18</f>
        <v>0.5</v>
      </c>
      <c r="G20" s="366">
        <f>G19-G18</f>
        <v>0.40000000000000568</v>
      </c>
      <c r="H20" s="366">
        <f t="shared" ref="H20:M20" si="4">H19-H18</f>
        <v>9.9999999999994316E-2</v>
      </c>
      <c r="I20" s="366">
        <f t="shared" si="4"/>
        <v>-0.20000000000000284</v>
      </c>
      <c r="J20" s="366">
        <f t="shared" si="4"/>
        <v>0.30000000000001137</v>
      </c>
      <c r="K20" s="366">
        <f t="shared" si="4"/>
        <v>-0.30000000000001137</v>
      </c>
      <c r="L20" s="366">
        <f t="shared" si="4"/>
        <v>-1</v>
      </c>
      <c r="M20" s="367">
        <f t="shared" si="4"/>
        <v>0</v>
      </c>
    </row>
    <row r="21" spans="1:13" ht="20.100000000000001" customHeight="1">
      <c r="A21" s="246" t="s">
        <v>352</v>
      </c>
      <c r="C21" s="12"/>
      <c r="I21" s="9"/>
      <c r="J21" s="9"/>
      <c r="K21" s="9"/>
      <c r="L21" s="9"/>
      <c r="M21" s="234" t="s">
        <v>361</v>
      </c>
    </row>
    <row r="22" spans="1:13" ht="20.100000000000001" customHeight="1">
      <c r="A22" s="270" t="s">
        <v>371</v>
      </c>
      <c r="B22" s="270"/>
      <c r="C22" s="271"/>
      <c r="D22" s="271"/>
      <c r="E22" s="271"/>
      <c r="F22" s="271"/>
      <c r="G22" s="271"/>
      <c r="M22" s="20"/>
    </row>
    <row r="23" spans="1:13" ht="20.100000000000001" customHeight="1">
      <c r="A23" s="12"/>
      <c r="M23" s="20"/>
    </row>
    <row r="24" spans="1:13" ht="20.100000000000001" customHeight="1" thickBot="1">
      <c r="A24" s="4" t="s">
        <v>388</v>
      </c>
      <c r="M24" s="20" t="s">
        <v>223</v>
      </c>
    </row>
    <row r="25" spans="1:13" ht="20.100000000000001" customHeight="1" thickBot="1">
      <c r="A25" s="849" t="s">
        <v>224</v>
      </c>
      <c r="B25" s="1366"/>
      <c r="C25" s="1366"/>
      <c r="D25" s="1366"/>
      <c r="E25" s="851" t="s">
        <v>225</v>
      </c>
      <c r="F25" s="851"/>
      <c r="G25" s="851"/>
      <c r="H25" s="851" t="s">
        <v>226</v>
      </c>
      <c r="I25" s="851"/>
      <c r="J25" s="851"/>
      <c r="K25" s="1364" t="s">
        <v>227</v>
      </c>
      <c r="L25" s="1364"/>
      <c r="M25" s="1365"/>
    </row>
    <row r="26" spans="1:13" ht="20.100000000000001" customHeight="1" thickBot="1">
      <c r="A26" s="850"/>
      <c r="B26" s="1008"/>
      <c r="C26" s="1008"/>
      <c r="D26" s="1008"/>
      <c r="E26" s="6" t="s">
        <v>228</v>
      </c>
      <c r="F26" s="6" t="s">
        <v>229</v>
      </c>
      <c r="G26" s="6" t="s">
        <v>230</v>
      </c>
      <c r="H26" s="6" t="s">
        <v>228</v>
      </c>
      <c r="I26" s="6" t="s">
        <v>229</v>
      </c>
      <c r="J26" s="6" t="s">
        <v>230</v>
      </c>
      <c r="K26" s="6" t="s">
        <v>228</v>
      </c>
      <c r="L26" s="6" t="s">
        <v>229</v>
      </c>
      <c r="M26" s="70" t="s">
        <v>230</v>
      </c>
    </row>
    <row r="27" spans="1:13" ht="20.100000000000001" customHeight="1">
      <c r="A27" s="850"/>
      <c r="B27" s="1008"/>
      <c r="C27" s="1008"/>
      <c r="D27" s="1008"/>
      <c r="E27" s="160" t="s">
        <v>231</v>
      </c>
      <c r="F27" s="160" t="s">
        <v>232</v>
      </c>
      <c r="G27" s="160" t="s">
        <v>233</v>
      </c>
      <c r="H27" s="160" t="s">
        <v>231</v>
      </c>
      <c r="I27" s="160" t="s">
        <v>232</v>
      </c>
      <c r="J27" s="160" t="s">
        <v>233</v>
      </c>
      <c r="K27" s="160" t="s">
        <v>231</v>
      </c>
      <c r="L27" s="160" t="s">
        <v>232</v>
      </c>
      <c r="M27" s="158" t="s">
        <v>407</v>
      </c>
    </row>
    <row r="28" spans="1:13" ht="20.100000000000001" customHeight="1">
      <c r="A28" s="161"/>
      <c r="B28" s="7" t="s">
        <v>234</v>
      </c>
      <c r="C28" s="6"/>
      <c r="D28" s="243" t="s">
        <v>406</v>
      </c>
      <c r="E28" s="838">
        <v>114.8</v>
      </c>
      <c r="F28" s="839">
        <v>20.8</v>
      </c>
      <c r="G28" s="839">
        <v>64.2</v>
      </c>
      <c r="H28" s="839">
        <v>115</v>
      </c>
      <c r="I28" s="839">
        <v>20.9</v>
      </c>
      <c r="J28" s="839">
        <v>64.2</v>
      </c>
      <c r="K28" s="839">
        <v>115.8</v>
      </c>
      <c r="L28" s="839">
        <v>21</v>
      </c>
      <c r="M28" s="840">
        <v>64.599999999999994</v>
      </c>
    </row>
    <row r="29" spans="1:13" ht="20.100000000000001" customHeight="1">
      <c r="A29" s="161"/>
      <c r="B29" s="7"/>
      <c r="C29" s="7"/>
      <c r="D29" s="244" t="s">
        <v>381</v>
      </c>
      <c r="E29" s="834">
        <v>115.1</v>
      </c>
      <c r="F29" s="835">
        <v>20.7</v>
      </c>
      <c r="G29" s="835">
        <v>64</v>
      </c>
      <c r="H29" s="835">
        <v>114.8</v>
      </c>
      <c r="I29" s="835">
        <v>20.7</v>
      </c>
      <c r="J29" s="835">
        <v>64</v>
      </c>
      <c r="K29" s="835">
        <v>115.5</v>
      </c>
      <c r="L29" s="835">
        <v>20.8</v>
      </c>
      <c r="M29" s="836">
        <v>64.400000000000006</v>
      </c>
    </row>
    <row r="30" spans="1:13" ht="20.100000000000001" customHeight="1">
      <c r="A30" s="161" t="s">
        <v>235</v>
      </c>
      <c r="B30" s="160" t="s">
        <v>236</v>
      </c>
      <c r="C30" s="160"/>
      <c r="D30" s="72" t="s">
        <v>237</v>
      </c>
      <c r="E30" s="363">
        <f>E29-E28</f>
        <v>0.29999999999999716</v>
      </c>
      <c r="F30" s="363">
        <f>F29-F28</f>
        <v>-0.10000000000000142</v>
      </c>
      <c r="G30" s="363">
        <f>G29-G28</f>
        <v>-0.20000000000000284</v>
      </c>
      <c r="H30" s="363">
        <f t="shared" ref="H30:M30" si="5">H29-H28</f>
        <v>-0.20000000000000284</v>
      </c>
      <c r="I30" s="363">
        <f t="shared" si="5"/>
        <v>-0.19999999999999929</v>
      </c>
      <c r="J30" s="363">
        <f t="shared" si="5"/>
        <v>-0.20000000000000284</v>
      </c>
      <c r="K30" s="363">
        <f t="shared" si="5"/>
        <v>-0.29999999999999716</v>
      </c>
      <c r="L30" s="363">
        <f t="shared" si="5"/>
        <v>-0.19999999999999929</v>
      </c>
      <c r="M30" s="364">
        <f t="shared" si="5"/>
        <v>-0.19999999999998863</v>
      </c>
    </row>
    <row r="31" spans="1:13" ht="20.100000000000001" customHeight="1">
      <c r="A31" s="161"/>
      <c r="B31" s="7" t="s">
        <v>238</v>
      </c>
      <c r="C31" s="7"/>
      <c r="D31" s="243" t="s">
        <v>406</v>
      </c>
      <c r="E31" s="841">
        <v>126.4</v>
      </c>
      <c r="F31" s="368">
        <v>26.6</v>
      </c>
      <c r="G31" s="368">
        <v>69.3</v>
      </c>
      <c r="H31" s="368">
        <v>126.7</v>
      </c>
      <c r="I31" s="368">
        <v>26.6</v>
      </c>
      <c r="J31" s="368">
        <v>69.599999999999994</v>
      </c>
      <c r="K31" s="368">
        <v>127.5</v>
      </c>
      <c r="L31" s="368">
        <v>26.6</v>
      </c>
      <c r="M31" s="833">
        <v>70</v>
      </c>
    </row>
    <row r="32" spans="1:13" ht="20.100000000000001" customHeight="1">
      <c r="A32" s="161" t="s">
        <v>239</v>
      </c>
      <c r="B32" s="7"/>
      <c r="C32" s="7"/>
      <c r="D32" s="244" t="s">
        <v>381</v>
      </c>
      <c r="E32" s="834">
        <v>126.8</v>
      </c>
      <c r="F32" s="835">
        <v>26.6</v>
      </c>
      <c r="G32" s="835">
        <v>69.5</v>
      </c>
      <c r="H32" s="835">
        <v>126.6</v>
      </c>
      <c r="I32" s="835">
        <v>26.4</v>
      </c>
      <c r="J32" s="835">
        <v>69.599999999999994</v>
      </c>
      <c r="K32" s="835">
        <v>127.3</v>
      </c>
      <c r="L32" s="835">
        <v>26.4</v>
      </c>
      <c r="M32" s="836">
        <v>69.900000000000006</v>
      </c>
    </row>
    <row r="33" spans="1:13" ht="20.100000000000001" customHeight="1">
      <c r="A33" s="161"/>
      <c r="B33" s="160" t="s">
        <v>240</v>
      </c>
      <c r="C33" s="160"/>
      <c r="D33" s="72" t="s">
        <v>237</v>
      </c>
      <c r="E33" s="363">
        <f>E32-E31</f>
        <v>0.39999999999999147</v>
      </c>
      <c r="F33" s="363">
        <f>F32-F31</f>
        <v>0</v>
      </c>
      <c r="G33" s="363">
        <f>G32-G31</f>
        <v>0.20000000000000284</v>
      </c>
      <c r="H33" s="363">
        <f t="shared" ref="H33:M33" si="6">H32-H31</f>
        <v>-0.10000000000000853</v>
      </c>
      <c r="I33" s="363">
        <f t="shared" si="6"/>
        <v>-0.20000000000000284</v>
      </c>
      <c r="J33" s="363">
        <f t="shared" si="6"/>
        <v>0</v>
      </c>
      <c r="K33" s="363">
        <f t="shared" si="6"/>
        <v>-0.20000000000000284</v>
      </c>
      <c r="L33" s="363">
        <f t="shared" si="6"/>
        <v>-0.20000000000000284</v>
      </c>
      <c r="M33" s="364">
        <f t="shared" si="6"/>
        <v>-9.9999999999994316E-2</v>
      </c>
    </row>
    <row r="34" spans="1:13" ht="20.100000000000001" customHeight="1">
      <c r="A34" s="161" t="s">
        <v>241</v>
      </c>
      <c r="B34" s="7" t="s">
        <v>242</v>
      </c>
      <c r="C34" s="6"/>
      <c r="D34" s="243" t="s">
        <v>406</v>
      </c>
      <c r="E34" s="841">
        <v>139.6</v>
      </c>
      <c r="F34" s="368">
        <v>34.5</v>
      </c>
      <c r="G34" s="368">
        <v>75.5</v>
      </c>
      <c r="H34" s="368">
        <v>139.80000000000001</v>
      </c>
      <c r="I34" s="368">
        <v>34.799999999999997</v>
      </c>
      <c r="J34" s="368">
        <v>75.7</v>
      </c>
      <c r="K34" s="368">
        <v>140.30000000000001</v>
      </c>
      <c r="L34" s="368">
        <v>34.4</v>
      </c>
      <c r="M34" s="842">
        <v>76</v>
      </c>
    </row>
    <row r="35" spans="1:13" ht="20.100000000000001" customHeight="1">
      <c r="A35" s="161"/>
      <c r="B35" s="7"/>
      <c r="C35" s="7"/>
      <c r="D35" s="244" t="s">
        <v>381</v>
      </c>
      <c r="E35" s="834">
        <v>140.4</v>
      </c>
      <c r="F35" s="835">
        <v>34.799999999999997</v>
      </c>
      <c r="G35" s="835">
        <v>75.8</v>
      </c>
      <c r="H35" s="835">
        <v>139.80000000000001</v>
      </c>
      <c r="I35" s="835">
        <v>34.5</v>
      </c>
      <c r="J35" s="835">
        <v>75.7</v>
      </c>
      <c r="K35" s="835">
        <v>140.1</v>
      </c>
      <c r="L35" s="835">
        <v>33.9</v>
      </c>
      <c r="M35" s="837">
        <v>75.8</v>
      </c>
    </row>
    <row r="36" spans="1:13" ht="20.100000000000001" customHeight="1">
      <c r="A36" s="163"/>
      <c r="B36" s="160" t="s">
        <v>243</v>
      </c>
      <c r="C36" s="160"/>
      <c r="D36" s="72" t="s">
        <v>237</v>
      </c>
      <c r="E36" s="363">
        <f>E35-E34</f>
        <v>0.80000000000001137</v>
      </c>
      <c r="F36" s="363">
        <f>F35-F34</f>
        <v>0.29999999999999716</v>
      </c>
      <c r="G36" s="363">
        <f>G35-G34</f>
        <v>0.29999999999999716</v>
      </c>
      <c r="H36" s="363">
        <f t="shared" ref="H36:M36" si="7">H35-H34</f>
        <v>0</v>
      </c>
      <c r="I36" s="363">
        <f t="shared" si="7"/>
        <v>-0.29999999999999716</v>
      </c>
      <c r="J36" s="363">
        <f t="shared" si="7"/>
        <v>0</v>
      </c>
      <c r="K36" s="363">
        <f t="shared" si="7"/>
        <v>-0.20000000000001705</v>
      </c>
      <c r="L36" s="363">
        <f t="shared" si="7"/>
        <v>-0.5</v>
      </c>
      <c r="M36" s="364">
        <f t="shared" si="7"/>
        <v>-0.20000000000000284</v>
      </c>
    </row>
    <row r="37" spans="1:13" ht="20.100000000000001" customHeight="1">
      <c r="A37" s="161"/>
      <c r="B37" s="7" t="s">
        <v>234</v>
      </c>
      <c r="C37" s="7"/>
      <c r="D37" s="243" t="s">
        <v>406</v>
      </c>
      <c r="E37" s="841">
        <v>151.5</v>
      </c>
      <c r="F37" s="368">
        <v>44.8</v>
      </c>
      <c r="G37" s="368">
        <v>82.1</v>
      </c>
      <c r="H37" s="368">
        <v>151.1</v>
      </c>
      <c r="I37" s="368">
        <v>44.7</v>
      </c>
      <c r="J37" s="368">
        <v>81.7</v>
      </c>
      <c r="K37" s="368">
        <v>152.1</v>
      </c>
      <c r="L37" s="368">
        <v>44.2</v>
      </c>
      <c r="M37" s="842">
        <v>82.2</v>
      </c>
    </row>
    <row r="38" spans="1:13" ht="20.100000000000001" customHeight="1">
      <c r="A38" s="161" t="s">
        <v>244</v>
      </c>
      <c r="B38" s="7"/>
      <c r="C38" s="7"/>
      <c r="D38" s="244" t="s">
        <v>381</v>
      </c>
      <c r="E38" s="834">
        <v>151.19999999999999</v>
      </c>
      <c r="F38" s="835">
        <v>44.1</v>
      </c>
      <c r="G38" s="835">
        <v>81.5</v>
      </c>
      <c r="H38" s="843">
        <v>151</v>
      </c>
      <c r="I38" s="843">
        <v>44.3</v>
      </c>
      <c r="J38" s="843">
        <v>81.8</v>
      </c>
      <c r="K38" s="844">
        <v>151.80000000000001</v>
      </c>
      <c r="L38" s="844">
        <v>43.6</v>
      </c>
      <c r="M38" s="845">
        <v>82.1</v>
      </c>
    </row>
    <row r="39" spans="1:13" ht="20.100000000000001" customHeight="1">
      <c r="A39" s="1363" t="s">
        <v>239</v>
      </c>
      <c r="B39" s="160" t="s">
        <v>245</v>
      </c>
      <c r="C39" s="160"/>
      <c r="D39" s="72" t="s">
        <v>237</v>
      </c>
      <c r="E39" s="363">
        <f t="shared" ref="E39:M39" si="8">E38-E37</f>
        <v>-0.30000000000001137</v>
      </c>
      <c r="F39" s="363">
        <f t="shared" si="8"/>
        <v>-0.69999999999999574</v>
      </c>
      <c r="G39" s="363">
        <f t="shared" si="8"/>
        <v>-0.59999999999999432</v>
      </c>
      <c r="H39" s="363">
        <f t="shared" si="8"/>
        <v>-9.9999999999994316E-2</v>
      </c>
      <c r="I39" s="363">
        <f t="shared" si="8"/>
        <v>-0.40000000000000568</v>
      </c>
      <c r="J39" s="368">
        <f t="shared" si="8"/>
        <v>9.9999999999994316E-2</v>
      </c>
      <c r="K39" s="363">
        <f t="shared" si="8"/>
        <v>-0.29999999999998295</v>
      </c>
      <c r="L39" s="363">
        <f t="shared" si="8"/>
        <v>-0.60000000000000142</v>
      </c>
      <c r="M39" s="364">
        <f t="shared" si="8"/>
        <v>-0.10000000000000853</v>
      </c>
    </row>
    <row r="40" spans="1:13" ht="20.100000000000001" customHeight="1">
      <c r="A40" s="1363"/>
      <c r="B40" s="7" t="s">
        <v>238</v>
      </c>
      <c r="C40" s="7"/>
      <c r="D40" s="243" t="s">
        <v>406</v>
      </c>
      <c r="E40" s="841">
        <v>155.19999999999999</v>
      </c>
      <c r="F40" s="368">
        <v>50</v>
      </c>
      <c r="G40" s="368">
        <v>84.1</v>
      </c>
      <c r="H40" s="368">
        <v>155</v>
      </c>
      <c r="I40" s="368">
        <v>49.9</v>
      </c>
      <c r="J40" s="368">
        <v>84.1</v>
      </c>
      <c r="K40" s="368">
        <v>156.6</v>
      </c>
      <c r="L40" s="368">
        <v>50.4</v>
      </c>
      <c r="M40" s="842">
        <v>84.9</v>
      </c>
    </row>
    <row r="41" spans="1:13" ht="20.100000000000001" customHeight="1">
      <c r="A41" s="161" t="s">
        <v>241</v>
      </c>
      <c r="B41" s="7"/>
      <c r="C41" s="7"/>
      <c r="D41" s="244" t="s">
        <v>381</v>
      </c>
      <c r="E41" s="834">
        <v>154.80000000000001</v>
      </c>
      <c r="F41" s="835">
        <v>50</v>
      </c>
      <c r="G41" s="835">
        <v>84</v>
      </c>
      <c r="H41" s="835">
        <v>154.80000000000001</v>
      </c>
      <c r="I41" s="835">
        <v>49.7</v>
      </c>
      <c r="J41" s="835">
        <v>84.1</v>
      </c>
      <c r="K41" s="835">
        <v>156.5</v>
      </c>
      <c r="L41" s="835">
        <v>49.9</v>
      </c>
      <c r="M41" s="837">
        <v>84.9</v>
      </c>
    </row>
    <row r="42" spans="1:13" ht="20.100000000000001" customHeight="1" thickBot="1">
      <c r="A42" s="165"/>
      <c r="B42" s="65" t="s">
        <v>246</v>
      </c>
      <c r="C42" s="65"/>
      <c r="D42" s="166" t="s">
        <v>237</v>
      </c>
      <c r="E42" s="365">
        <f>E41-E40</f>
        <v>-0.39999999999997726</v>
      </c>
      <c r="F42" s="366">
        <f>F41-F40</f>
        <v>0</v>
      </c>
      <c r="G42" s="366">
        <f>G41-G40</f>
        <v>-9.9999999999994316E-2</v>
      </c>
      <c r="H42" s="366">
        <f t="shared" ref="H42:M42" si="9">H41-H40</f>
        <v>-0.19999999999998863</v>
      </c>
      <c r="I42" s="366">
        <f t="shared" si="9"/>
        <v>-0.19999999999999574</v>
      </c>
      <c r="J42" s="366">
        <f t="shared" si="9"/>
        <v>0</v>
      </c>
      <c r="K42" s="366">
        <f t="shared" si="9"/>
        <v>-9.9999999999994316E-2</v>
      </c>
      <c r="L42" s="366">
        <f t="shared" si="9"/>
        <v>-0.5</v>
      </c>
      <c r="M42" s="367">
        <f t="shared" si="9"/>
        <v>0</v>
      </c>
    </row>
    <row r="43" spans="1:13" ht="20.100000000000001" customHeight="1">
      <c r="A43" s="17" t="s">
        <v>352</v>
      </c>
      <c r="C43" s="12"/>
      <c r="M43" s="234" t="s">
        <v>361</v>
      </c>
    </row>
    <row r="44" spans="1:13" ht="20.100000000000001" customHeight="1">
      <c r="A44" s="270" t="s">
        <v>372</v>
      </c>
      <c r="B44" s="271"/>
      <c r="C44" s="271"/>
      <c r="D44" s="271"/>
      <c r="E44" s="271"/>
      <c r="F44" s="271"/>
      <c r="G44" s="271"/>
      <c r="M44" s="20"/>
    </row>
    <row r="45" spans="1:13" ht="18.95" customHeight="1">
      <c r="A45" s="270"/>
    </row>
  </sheetData>
  <sheetProtection selectLockedCells="1" selectUnlockedCells="1"/>
  <mergeCells count="10">
    <mergeCell ref="A39:A40"/>
    <mergeCell ref="H25:J25"/>
    <mergeCell ref="K25:M25"/>
    <mergeCell ref="H3:J3"/>
    <mergeCell ref="K3:M3"/>
    <mergeCell ref="A3:D5"/>
    <mergeCell ref="E3:G3"/>
    <mergeCell ref="A17:A18"/>
    <mergeCell ref="A25:D27"/>
    <mergeCell ref="E25:G25"/>
  </mergeCells>
  <phoneticPr fontId="5"/>
  <printOptions horizontalCentered="1"/>
  <pageMargins left="0.59055118110236227" right="0.59055118110236227" top="0.59055118110236227" bottom="0.59055118110236227" header="0.39370078740157483" footer="0.39370078740157483"/>
  <pageSetup paperSize="9" scale="93" firstPageNumber="144" orientation="portrait" useFirstPageNumber="1" verticalDpi="300" r:id="rId1"/>
  <headerFooter scaleWithDoc="0" alignWithMargins="0">
    <oddHeader>&amp;L教　育</oddHeader>
    <oddFooter>&amp;C&amp;12&amp;A</oddFooter>
  </headerFooter>
  <extLst>
    <ext xmlns:mx="http://schemas.microsoft.com/office/mac/excel/2008/main" uri="{64002731-A6B0-56B0-2670-7721B7C09600}">
      <mx:PLV Mode="0" OnePage="0" WScale="10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view="pageBreakPreview" zoomScale="90" zoomScaleNormal="90" zoomScaleSheetLayoutView="90" zoomScalePageLayoutView="90" workbookViewId="0">
      <selection activeCell="H123" sqref="H123"/>
    </sheetView>
  </sheetViews>
  <sheetFormatPr defaultColWidth="8.85546875" defaultRowHeight="12"/>
  <cols>
    <col min="1" max="6" width="16.42578125" style="217" customWidth="1"/>
    <col min="7" max="7" width="8.85546875" style="217"/>
    <col min="8" max="8" width="17.42578125" style="218" customWidth="1"/>
    <col min="9" max="13" width="14.7109375" style="217" customWidth="1"/>
    <col min="14" max="16384" width="8.85546875" style="217"/>
  </cols>
  <sheetData>
    <row r="1" spans="1:14" ht="17.25">
      <c r="A1" s="1367" t="s">
        <v>247</v>
      </c>
      <c r="B1" s="1367"/>
      <c r="C1" s="1367"/>
      <c r="D1" s="1367"/>
      <c r="E1" s="1367"/>
      <c r="F1" s="1367"/>
    </row>
    <row r="5" spans="1:14">
      <c r="A5" s="1368" t="s">
        <v>312</v>
      </c>
      <c r="B5" s="1368"/>
      <c r="C5" s="1368"/>
      <c r="D5" s="1368" t="s">
        <v>313</v>
      </c>
      <c r="E5" s="1368"/>
      <c r="F5" s="1368"/>
      <c r="N5" s="219"/>
    </row>
    <row r="6" spans="1:14">
      <c r="A6" s="220"/>
      <c r="B6" s="221" t="s">
        <v>297</v>
      </c>
      <c r="D6" s="220"/>
      <c r="E6" s="221" t="s">
        <v>298</v>
      </c>
      <c r="H6" s="25"/>
      <c r="I6" s="245" t="s">
        <v>432</v>
      </c>
      <c r="J6" s="369" t="s">
        <v>434</v>
      </c>
      <c r="K6" s="846" t="s">
        <v>435</v>
      </c>
      <c r="L6" s="846" t="s">
        <v>436</v>
      </c>
      <c r="N6" s="219"/>
    </row>
    <row r="7" spans="1:14">
      <c r="A7" s="220"/>
      <c r="H7" s="25" t="s">
        <v>248</v>
      </c>
      <c r="I7" s="26">
        <f>‐133‐!D35</f>
        <v>629</v>
      </c>
      <c r="J7" s="26">
        <f>‐133‐!H35</f>
        <v>625</v>
      </c>
      <c r="K7" s="26">
        <f>‐133‐!D49</f>
        <v>627</v>
      </c>
      <c r="L7" s="26">
        <f>‐133‐!H49</f>
        <v>609</v>
      </c>
      <c r="N7" s="172"/>
    </row>
    <row r="8" spans="1:14">
      <c r="A8" s="220"/>
      <c r="H8" s="25" t="s">
        <v>249</v>
      </c>
      <c r="I8" s="26">
        <f>‐133‐!D36</f>
        <v>678</v>
      </c>
      <c r="J8" s="26">
        <f>‐133‐!H36</f>
        <v>672</v>
      </c>
      <c r="K8" s="26">
        <f>‐133‐!D50</f>
        <v>653</v>
      </c>
      <c r="L8" s="26">
        <f>‐133‐!H50</f>
        <v>621</v>
      </c>
      <c r="N8" s="172"/>
    </row>
    <row r="9" spans="1:14">
      <c r="A9" s="220"/>
      <c r="H9" s="25" t="s">
        <v>250</v>
      </c>
      <c r="I9" s="26">
        <f>‐133‐!D37</f>
        <v>704</v>
      </c>
      <c r="J9" s="26">
        <f>‐133‐!H37</f>
        <v>695</v>
      </c>
      <c r="K9" s="26">
        <f>‐133‐!D51</f>
        <v>681</v>
      </c>
      <c r="L9" s="26">
        <f>‐133‐!H51</f>
        <v>677</v>
      </c>
      <c r="N9" s="172"/>
    </row>
    <row r="10" spans="1:14">
      <c r="A10" s="220"/>
      <c r="H10" s="25" t="s">
        <v>251</v>
      </c>
      <c r="I10" s="26">
        <f>‐133‐!D38</f>
        <v>1060</v>
      </c>
      <c r="J10" s="26">
        <f>‐133‐!H38</f>
        <v>1036</v>
      </c>
      <c r="K10" s="26">
        <f>‐133‐!D52</f>
        <v>1062</v>
      </c>
      <c r="L10" s="26">
        <f>‐133‐!H52</f>
        <v>1071</v>
      </c>
      <c r="N10" s="172"/>
    </row>
    <row r="11" spans="1:14">
      <c r="A11" s="220"/>
      <c r="H11" s="25" t="s">
        <v>252</v>
      </c>
      <c r="I11" s="26">
        <f>‐133‐!D39</f>
        <v>556</v>
      </c>
      <c r="J11" s="26">
        <f>‐133‐!H39</f>
        <v>526</v>
      </c>
      <c r="K11" s="26">
        <f>‐133‐!D53</f>
        <v>502</v>
      </c>
      <c r="L11" s="26">
        <f>‐133‐!H53</f>
        <v>499</v>
      </c>
      <c r="N11" s="172"/>
    </row>
    <row r="12" spans="1:14">
      <c r="A12" s="220"/>
      <c r="H12" s="25" t="s">
        <v>253</v>
      </c>
      <c r="I12" s="26">
        <f>‐133‐!D40</f>
        <v>1068</v>
      </c>
      <c r="J12" s="26">
        <f>‐133‐!H40</f>
        <v>1069</v>
      </c>
      <c r="K12" s="26">
        <f>‐133‐!D54</f>
        <v>1072</v>
      </c>
      <c r="L12" s="26">
        <f>‐133‐!H54</f>
        <v>1055</v>
      </c>
      <c r="N12" s="172"/>
    </row>
    <row r="13" spans="1:14">
      <c r="A13" s="220"/>
      <c r="H13" s="25" t="s">
        <v>254</v>
      </c>
      <c r="I13" s="26">
        <f>‐133‐!D41</f>
        <v>626</v>
      </c>
      <c r="J13" s="26">
        <f>‐133‐!H41</f>
        <v>604</v>
      </c>
      <c r="K13" s="26">
        <f>‐133‐!D55</f>
        <v>588</v>
      </c>
      <c r="L13" s="26">
        <f>‐133‐!H55</f>
        <v>581</v>
      </c>
      <c r="N13" s="172"/>
    </row>
    <row r="14" spans="1:14">
      <c r="A14" s="220"/>
      <c r="H14" s="25" t="s">
        <v>255</v>
      </c>
      <c r="I14" s="26">
        <f>‐133‐!D42</f>
        <v>900</v>
      </c>
      <c r="J14" s="26">
        <f>‐133‐!H42</f>
        <v>868</v>
      </c>
      <c r="K14" s="26">
        <f>‐133‐!D56</f>
        <v>884</v>
      </c>
      <c r="L14" s="26">
        <f>‐133‐!H56</f>
        <v>889</v>
      </c>
      <c r="N14" s="172"/>
    </row>
    <row r="15" spans="1:14">
      <c r="A15" s="220"/>
      <c r="H15" s="25" t="s">
        <v>256</v>
      </c>
      <c r="I15" s="26">
        <f>‐133‐!D43</f>
        <v>773</v>
      </c>
      <c r="J15" s="26">
        <f>‐133‐!H43</f>
        <v>789</v>
      </c>
      <c r="K15" s="26">
        <f>‐133‐!D57</f>
        <v>806</v>
      </c>
      <c r="L15" s="26">
        <f>‐133‐!H57</f>
        <v>817</v>
      </c>
      <c r="N15" s="172"/>
    </row>
    <row r="16" spans="1:14">
      <c r="A16" s="220"/>
      <c r="H16" s="25" t="s">
        <v>257</v>
      </c>
      <c r="I16" s="26">
        <f>‐133‐!D44</f>
        <v>691</v>
      </c>
      <c r="J16" s="26">
        <f>‐133‐!H44</f>
        <v>691</v>
      </c>
      <c r="K16" s="26">
        <f>‐133‐!D58</f>
        <v>676</v>
      </c>
      <c r="L16" s="26">
        <f>‐133‐!H58</f>
        <v>700</v>
      </c>
      <c r="N16" s="172"/>
    </row>
    <row r="17" spans="1:14">
      <c r="A17" s="220"/>
      <c r="H17" s="25" t="s">
        <v>258</v>
      </c>
      <c r="I17" s="26">
        <f>‐133‐!D45</f>
        <v>531</v>
      </c>
      <c r="J17" s="26">
        <f>‐133‐!H45</f>
        <v>528</v>
      </c>
      <c r="K17" s="26">
        <f>‐133‐!D59</f>
        <v>511</v>
      </c>
      <c r="L17" s="26">
        <f>‐133‐!H59</f>
        <v>514</v>
      </c>
      <c r="N17" s="172"/>
    </row>
    <row r="18" spans="1:14">
      <c r="A18" s="220"/>
      <c r="N18" s="219"/>
    </row>
    <row r="19" spans="1:14">
      <c r="A19" s="220"/>
      <c r="N19" s="219"/>
    </row>
    <row r="20" spans="1:14">
      <c r="A20" s="220"/>
      <c r="H20" s="25"/>
      <c r="I20" s="245" t="s">
        <v>394</v>
      </c>
      <c r="J20" s="369" t="s">
        <v>437</v>
      </c>
      <c r="K20" s="846" t="s">
        <v>433</v>
      </c>
      <c r="L20" s="846" t="s">
        <v>435</v>
      </c>
      <c r="M20" s="846" t="s">
        <v>436</v>
      </c>
      <c r="N20" s="219"/>
    </row>
    <row r="21" spans="1:14">
      <c r="A21" s="220"/>
      <c r="H21" s="25" t="s">
        <v>259</v>
      </c>
      <c r="I21" s="27">
        <f>‐136‐!B42</f>
        <v>755</v>
      </c>
      <c r="J21" s="27">
        <f>‐136‐!F42</f>
        <v>742</v>
      </c>
      <c r="K21" s="27">
        <f>‐137‐!O42</f>
        <v>712</v>
      </c>
      <c r="L21" s="27">
        <f>‐137‐!T42</f>
        <v>741</v>
      </c>
      <c r="M21" s="26">
        <f>‐137‐!X42</f>
        <v>730</v>
      </c>
      <c r="N21" s="28"/>
    </row>
    <row r="22" spans="1:14">
      <c r="A22" s="220"/>
      <c r="H22" s="25" t="s">
        <v>260</v>
      </c>
      <c r="I22" s="27">
        <f>‐136‐!B43</f>
        <v>1033</v>
      </c>
      <c r="J22" s="27">
        <f>‐136‐!F43</f>
        <v>1007</v>
      </c>
      <c r="K22" s="27">
        <f>‐137‐!O43</f>
        <v>975</v>
      </c>
      <c r="L22" s="27">
        <f>‐137‐!T43</f>
        <v>912</v>
      </c>
      <c r="M22" s="26">
        <f>‐137‐!X43</f>
        <v>930</v>
      </c>
      <c r="N22" s="28"/>
    </row>
    <row r="23" spans="1:14">
      <c r="A23" s="220"/>
      <c r="H23" s="25" t="s">
        <v>261</v>
      </c>
      <c r="I23" s="27">
        <f>‐136‐!B44</f>
        <v>924</v>
      </c>
      <c r="J23" s="27">
        <f>‐136‐!F44</f>
        <v>928</v>
      </c>
      <c r="K23" s="27">
        <f>‐137‐!O44</f>
        <v>947</v>
      </c>
      <c r="L23" s="27">
        <f>‐137‐!T44</f>
        <v>976</v>
      </c>
      <c r="M23" s="26">
        <f>‐137‐!X44</f>
        <v>932</v>
      </c>
      <c r="N23" s="28"/>
    </row>
    <row r="24" spans="1:14">
      <c r="A24" s="220"/>
      <c r="H24" s="25" t="s">
        <v>262</v>
      </c>
      <c r="I24" s="27">
        <f>‐136‐!B45</f>
        <v>833</v>
      </c>
      <c r="J24" s="27">
        <f>‐136‐!F45</f>
        <v>843</v>
      </c>
      <c r="K24" s="27">
        <f>‐137‐!O45</f>
        <v>848</v>
      </c>
      <c r="L24" s="27">
        <f>‐137‐!T45</f>
        <v>858</v>
      </c>
      <c r="M24" s="26">
        <f>‐137‐!X45</f>
        <v>838</v>
      </c>
      <c r="N24" s="28"/>
    </row>
    <row r="25" spans="1:14">
      <c r="A25" s="220"/>
      <c r="H25" s="25" t="s">
        <v>263</v>
      </c>
      <c r="I25" s="27">
        <f>‐136‐!B46</f>
        <v>469</v>
      </c>
      <c r="J25" s="27">
        <f>‐136‐!F46</f>
        <v>503</v>
      </c>
      <c r="K25" s="27">
        <f>‐137‐!O46</f>
        <v>495</v>
      </c>
      <c r="L25" s="27">
        <f>‐137‐!T46</f>
        <v>485</v>
      </c>
      <c r="M25" s="26">
        <f>‐137‐!X46</f>
        <v>449</v>
      </c>
      <c r="N25" s="28"/>
    </row>
    <row r="26" spans="1:14">
      <c r="A26" s="220"/>
      <c r="H26" s="25" t="s">
        <v>264</v>
      </c>
      <c r="I26" s="27">
        <f>‐136‐!B47</f>
        <v>653</v>
      </c>
      <c r="J26" s="27">
        <f>‐136‐!F47</f>
        <v>659</v>
      </c>
      <c r="K26" s="27">
        <f>‐137‐!O47</f>
        <v>650</v>
      </c>
      <c r="L26" s="27">
        <f>‐137‐!T47</f>
        <v>646</v>
      </c>
      <c r="M26" s="26">
        <f>‐137‐!X47</f>
        <v>628</v>
      </c>
      <c r="N26" s="28"/>
    </row>
    <row r="27" spans="1:14">
      <c r="A27" s="220"/>
      <c r="N27" s="219"/>
    </row>
    <row r="28" spans="1:14">
      <c r="A28" s="220"/>
    </row>
    <row r="29" spans="1:14">
      <c r="A29" s="220"/>
    </row>
    <row r="30" spans="1:14">
      <c r="A30" s="220"/>
    </row>
    <row r="31" spans="1:14">
      <c r="A31" s="220"/>
    </row>
    <row r="32" spans="1:14">
      <c r="A32" s="220"/>
    </row>
    <row r="33" spans="1:14">
      <c r="A33" s="220"/>
    </row>
    <row r="34" spans="1:14">
      <c r="A34" s="220"/>
    </row>
    <row r="35" spans="1:14">
      <c r="A35" s="220"/>
    </row>
    <row r="36" spans="1:14">
      <c r="A36" s="220"/>
    </row>
    <row r="37" spans="1:14">
      <c r="A37" s="220" t="s">
        <v>353</v>
      </c>
      <c r="E37" s="221" t="s">
        <v>439</v>
      </c>
      <c r="H37" s="25"/>
      <c r="I37" s="245" t="s">
        <v>394</v>
      </c>
      <c r="J37" s="369" t="s">
        <v>438</v>
      </c>
      <c r="K37" s="846" t="s">
        <v>433</v>
      </c>
      <c r="L37" s="846" t="s">
        <v>435</v>
      </c>
      <c r="M37" s="846" t="s">
        <v>436</v>
      </c>
    </row>
    <row r="38" spans="1:14">
      <c r="A38" s="220" t="s">
        <v>354</v>
      </c>
      <c r="B38" s="221" t="s">
        <v>299</v>
      </c>
      <c r="E38" s="218" t="s">
        <v>355</v>
      </c>
      <c r="H38" s="25" t="s">
        <v>265</v>
      </c>
      <c r="I38" s="29">
        <f>'‐138‐ '!B40</f>
        <v>1196</v>
      </c>
      <c r="J38" s="29">
        <f>'‐138‐ '!J40</f>
        <v>1205</v>
      </c>
      <c r="K38" s="29">
        <f>‐139‐!R40</f>
        <v>1201</v>
      </c>
      <c r="L38" s="29">
        <f>‐139‐!Z40</f>
        <v>1197</v>
      </c>
      <c r="M38" s="29">
        <f>‐139‐!AH40</f>
        <v>1200</v>
      </c>
    </row>
    <row r="39" spans="1:14">
      <c r="A39" s="220"/>
      <c r="H39" s="25" t="s">
        <v>266</v>
      </c>
      <c r="I39" s="29">
        <f>'‐138‐ '!B41</f>
        <v>905</v>
      </c>
      <c r="J39" s="29">
        <f>'‐138‐ '!J41</f>
        <v>886</v>
      </c>
      <c r="K39" s="29">
        <f>‐139‐!R41</f>
        <v>865</v>
      </c>
      <c r="L39" s="29">
        <f>‐139‐!Z41</f>
        <v>837</v>
      </c>
      <c r="M39" s="29">
        <f>‐139‐!AH41</f>
        <v>843</v>
      </c>
    </row>
    <row r="40" spans="1:14">
      <c r="A40" s="220"/>
      <c r="H40" s="25" t="s">
        <v>267</v>
      </c>
      <c r="I40" s="29">
        <f>'‐138‐ '!B42</f>
        <v>742</v>
      </c>
      <c r="J40" s="29">
        <f>'‐138‐ '!J42</f>
        <v>695</v>
      </c>
      <c r="K40" s="29">
        <f>‐139‐!R42</f>
        <v>725</v>
      </c>
      <c r="L40" s="29">
        <f>‐139‐!Z42</f>
        <v>690</v>
      </c>
      <c r="M40" s="29">
        <f>‐139‐!AH42</f>
        <v>699</v>
      </c>
    </row>
    <row r="41" spans="1:14">
      <c r="A41" s="220"/>
      <c r="H41" s="25" t="s">
        <v>145</v>
      </c>
      <c r="I41" s="29">
        <f>'‐138‐ '!B43</f>
        <v>686</v>
      </c>
      <c r="J41" s="29">
        <f>'‐138‐ '!J43</f>
        <v>673</v>
      </c>
      <c r="K41" s="29">
        <f>‐139‐!R43</f>
        <v>660</v>
      </c>
      <c r="L41" s="29">
        <f>‐139‐!Z43</f>
        <v>658</v>
      </c>
      <c r="M41" s="29">
        <f>‐139‐!AH43</f>
        <v>687</v>
      </c>
    </row>
    <row r="42" spans="1:14">
      <c r="A42" s="220"/>
      <c r="H42" s="25" t="s">
        <v>268</v>
      </c>
      <c r="I42" s="29">
        <f>'‐138‐ '!B44</f>
        <v>791</v>
      </c>
      <c r="J42" s="29">
        <f>'‐138‐ '!J44</f>
        <v>802</v>
      </c>
      <c r="K42" s="29">
        <f>‐139‐!R44</f>
        <v>794</v>
      </c>
      <c r="L42" s="29">
        <f>‐139‐!Z44</f>
        <v>786</v>
      </c>
      <c r="M42" s="29">
        <f>‐139‐!AH44</f>
        <v>763</v>
      </c>
    </row>
    <row r="43" spans="1:14">
      <c r="A43" s="220"/>
      <c r="H43" s="25" t="s">
        <v>269</v>
      </c>
      <c r="I43" s="29">
        <f>'‐138‐ '!B45</f>
        <v>653</v>
      </c>
      <c r="J43" s="29">
        <f>'‐138‐ '!J45</f>
        <v>650</v>
      </c>
      <c r="K43" s="29">
        <f>‐139‐!R45</f>
        <v>648</v>
      </c>
      <c r="L43" s="29">
        <f>‐139‐!Z45</f>
        <v>642</v>
      </c>
      <c r="M43" s="29">
        <f>‐139‐!AH45</f>
        <v>651</v>
      </c>
    </row>
    <row r="44" spans="1:14">
      <c r="A44" s="220"/>
      <c r="M44" s="1"/>
    </row>
    <row r="45" spans="1:14">
      <c r="A45" s="220"/>
      <c r="H45" s="25"/>
      <c r="I45" s="245" t="s">
        <v>394</v>
      </c>
      <c r="J45" s="846" t="s">
        <v>438</v>
      </c>
      <c r="K45" s="846" t="s">
        <v>433</v>
      </c>
      <c r="L45" s="846" t="s">
        <v>435</v>
      </c>
      <c r="M45" s="846" t="s">
        <v>436</v>
      </c>
      <c r="N45" s="219"/>
    </row>
    <row r="46" spans="1:14">
      <c r="A46" s="220"/>
      <c r="H46" s="25" t="s">
        <v>270</v>
      </c>
      <c r="I46" s="27">
        <f>‐140‐!B41</f>
        <v>295</v>
      </c>
      <c r="J46" s="27">
        <f>‐140‐!F41</f>
        <v>296</v>
      </c>
      <c r="K46" s="27">
        <f>‐140‐!J41</f>
        <v>288</v>
      </c>
      <c r="L46" s="27">
        <f>‐141‐!N41</f>
        <v>276</v>
      </c>
      <c r="M46" s="26">
        <f>‐141‐!U41</f>
        <v>278</v>
      </c>
      <c r="N46" s="28"/>
    </row>
    <row r="47" spans="1:14">
      <c r="A47" s="220"/>
      <c r="H47" s="25" t="s">
        <v>271</v>
      </c>
      <c r="I47" s="27">
        <f>‐140‐!B42</f>
        <v>145</v>
      </c>
      <c r="J47" s="27">
        <f>‐140‐!F42</f>
        <v>144</v>
      </c>
      <c r="K47" s="27">
        <f>‐140‐!J42</f>
        <v>147</v>
      </c>
      <c r="L47" s="27">
        <f>‐141‐!N42</f>
        <v>146</v>
      </c>
      <c r="M47" s="26">
        <f>‐141‐!U42</f>
        <v>130</v>
      </c>
      <c r="N47" s="28"/>
    </row>
    <row r="48" spans="1:14">
      <c r="A48" s="220"/>
      <c r="H48" s="25" t="s">
        <v>272</v>
      </c>
      <c r="I48" s="27">
        <f>‐140‐!B43</f>
        <v>3</v>
      </c>
      <c r="J48" s="27">
        <f>‐140‐!F43</f>
        <v>5</v>
      </c>
      <c r="K48" s="27">
        <f>‐140‐!J43</f>
        <v>5</v>
      </c>
      <c r="L48" s="27">
        <f>‐141‐!N43</f>
        <v>8</v>
      </c>
      <c r="M48" s="26">
        <f>‐141‐!U43</f>
        <v>9</v>
      </c>
      <c r="N48" s="28"/>
    </row>
    <row r="49" spans="1:14">
      <c r="A49" s="220"/>
      <c r="N49" s="219"/>
    </row>
    <row r="50" spans="1:14">
      <c r="A50" s="220"/>
    </row>
    <row r="51" spans="1:14">
      <c r="A51" s="220"/>
    </row>
    <row r="52" spans="1:14">
      <c r="A52" s="220"/>
    </row>
    <row r="53" spans="1:14">
      <c r="A53" s="220"/>
    </row>
    <row r="54" spans="1:14">
      <c r="A54" s="220"/>
    </row>
    <row r="55" spans="1:14">
      <c r="A55" s="220"/>
    </row>
    <row r="56" spans="1:14">
      <c r="A56" s="220"/>
    </row>
    <row r="57" spans="1:14">
      <c r="A57" s="220"/>
    </row>
    <row r="58" spans="1:14">
      <c r="A58" s="220"/>
    </row>
    <row r="59" spans="1:14" ht="11.25" customHeight="1">
      <c r="A59" s="220"/>
    </row>
    <row r="60" spans="1:14" ht="11.25" customHeight="1">
      <c r="A60" s="220"/>
    </row>
    <row r="61" spans="1:14">
      <c r="A61" s="220"/>
    </row>
    <row r="62" spans="1:14">
      <c r="A62" s="220"/>
    </row>
    <row r="63" spans="1:14">
      <c r="A63" s="220"/>
    </row>
    <row r="64" spans="1:14">
      <c r="A64" s="220"/>
    </row>
    <row r="65" spans="1:10">
      <c r="A65" s="220"/>
    </row>
    <row r="66" spans="1:10">
      <c r="A66" s="220"/>
    </row>
    <row r="67" spans="1:10">
      <c r="A67" s="220"/>
    </row>
    <row r="68" spans="1:10">
      <c r="A68" s="220"/>
    </row>
    <row r="69" spans="1:10">
      <c r="A69" s="220"/>
    </row>
    <row r="70" spans="1:10">
      <c r="A70" s="220"/>
    </row>
    <row r="71" spans="1:10">
      <c r="A71" s="67" t="s">
        <v>356</v>
      </c>
      <c r="B71" s="67"/>
      <c r="C71" s="67"/>
      <c r="D71" s="67"/>
      <c r="E71" s="67"/>
      <c r="F71" s="67"/>
    </row>
    <row r="72" spans="1:10">
      <c r="A72" s="220"/>
    </row>
    <row r="73" spans="1:10">
      <c r="A73" s="220"/>
    </row>
    <row r="74" spans="1:10">
      <c r="A74" s="220"/>
    </row>
    <row r="75" spans="1:10">
      <c r="A75" s="220"/>
      <c r="G75" s="218"/>
    </row>
    <row r="76" spans="1:10">
      <c r="A76" s="220"/>
    </row>
    <row r="77" spans="1:10">
      <c r="A77" s="220"/>
    </row>
    <row r="78" spans="1:10">
      <c r="A78" s="220"/>
    </row>
    <row r="79" spans="1:10">
      <c r="A79" s="220"/>
      <c r="H79" s="217"/>
      <c r="J79" s="217" t="s">
        <v>203</v>
      </c>
    </row>
    <row r="80" spans="1:10">
      <c r="A80" s="220"/>
      <c r="H80" s="30" t="s">
        <v>213</v>
      </c>
      <c r="I80" s="30" t="s">
        <v>214</v>
      </c>
      <c r="J80" s="30" t="s">
        <v>211</v>
      </c>
    </row>
    <row r="81" spans="1:12">
      <c r="A81" s="220"/>
      <c r="H81" s="27">
        <f>+‐143‐!D23</f>
        <v>795988</v>
      </c>
      <c r="I81" s="27">
        <f>+‐143‐!F23</f>
        <v>3969909</v>
      </c>
      <c r="J81" s="31">
        <v>0</v>
      </c>
      <c r="K81" s="222">
        <f>SUM(H81:J81)</f>
        <v>4765897</v>
      </c>
    </row>
    <row r="82" spans="1:12">
      <c r="A82" s="220"/>
      <c r="H82" s="377">
        <f>H81/K81</f>
        <v>0.16701745757409361</v>
      </c>
      <c r="I82" s="377">
        <f>I81/K81</f>
        <v>0.83298254242590641</v>
      </c>
      <c r="J82" s="162"/>
      <c r="K82" s="33"/>
    </row>
    <row r="83" spans="1:12">
      <c r="A83" s="220"/>
      <c r="I83" s="21"/>
      <c r="J83" s="162"/>
      <c r="K83" s="33"/>
    </row>
    <row r="84" spans="1:12">
      <c r="A84" s="220"/>
      <c r="I84" s="21"/>
      <c r="J84" s="235"/>
      <c r="K84" s="33"/>
    </row>
    <row r="85" spans="1:12">
      <c r="A85" s="220"/>
      <c r="H85" s="32" t="s">
        <v>215</v>
      </c>
      <c r="I85" s="223">
        <f>‐143‐!B30</f>
        <v>3192356</v>
      </c>
      <c r="J85" s="236">
        <f>+I85/$I$88</f>
        <v>0.66983319194686752</v>
      </c>
    </row>
    <row r="86" spans="1:12">
      <c r="A86" s="220"/>
      <c r="H86" s="32" t="s">
        <v>219</v>
      </c>
      <c r="I86" s="223">
        <f>‐143‐!B35</f>
        <v>701662</v>
      </c>
      <c r="J86" s="236">
        <f t="shared" ref="J86:J87" si="0">+I86/$I$88</f>
        <v>0.14722559048170786</v>
      </c>
    </row>
    <row r="87" spans="1:12">
      <c r="A87" s="220"/>
      <c r="H87" s="32" t="s">
        <v>220</v>
      </c>
      <c r="I87" s="223">
        <f>‐143‐!B36</f>
        <v>871879</v>
      </c>
      <c r="J87" s="236">
        <f t="shared" si="0"/>
        <v>0.18294121757142465</v>
      </c>
    </row>
    <row r="88" spans="1:12">
      <c r="A88" s="220"/>
      <c r="H88" s="217"/>
      <c r="I88" s="222">
        <f>SUM(I85:I87)</f>
        <v>4765897</v>
      </c>
    </row>
    <row r="89" spans="1:12">
      <c r="A89" s="220"/>
      <c r="L89" s="224"/>
    </row>
    <row r="90" spans="1:12">
      <c r="A90" s="220"/>
    </row>
    <row r="91" spans="1:12">
      <c r="A91" s="220"/>
    </row>
    <row r="92" spans="1:12">
      <c r="A92" s="220"/>
    </row>
    <row r="93" spans="1:12">
      <c r="A93" s="220"/>
    </row>
    <row r="94" spans="1:12">
      <c r="A94" s="220"/>
    </row>
    <row r="95" spans="1:12">
      <c r="A95" s="220"/>
    </row>
    <row r="96" spans="1:12">
      <c r="A96" s="220"/>
    </row>
    <row r="97" spans="1:10">
      <c r="A97" s="220"/>
    </row>
    <row r="98" spans="1:10">
      <c r="A98" s="220"/>
    </row>
    <row r="99" spans="1:10">
      <c r="A99" s="220"/>
    </row>
    <row r="100" spans="1:10">
      <c r="A100" s="220"/>
    </row>
    <row r="101" spans="1:10">
      <c r="A101" s="218" t="s">
        <v>357</v>
      </c>
      <c r="H101" s="225"/>
      <c r="I101" s="226" t="s">
        <v>294</v>
      </c>
      <c r="J101" s="227" t="s">
        <v>295</v>
      </c>
    </row>
    <row r="102" spans="1:10">
      <c r="A102" s="220"/>
      <c r="H102" s="39" t="s">
        <v>248</v>
      </c>
      <c r="I102" s="56">
        <f>‐132‐!E20</f>
        <v>41.860426929392446</v>
      </c>
      <c r="J102" s="56">
        <f>‐132‐!F20</f>
        <v>10.336617405582922</v>
      </c>
    </row>
    <row r="103" spans="1:10">
      <c r="A103" s="220"/>
      <c r="H103" s="39" t="s">
        <v>249</v>
      </c>
      <c r="I103" s="56">
        <f>‐132‐!E21</f>
        <v>28.948470209339774</v>
      </c>
      <c r="J103" s="56">
        <f>‐132‐!F21</f>
        <v>10.632850241545894</v>
      </c>
    </row>
    <row r="104" spans="1:10">
      <c r="A104" s="220"/>
      <c r="H104" s="39" t="s">
        <v>250</v>
      </c>
      <c r="I104" s="56">
        <f>‐132‐!E22</f>
        <v>32.90989660265879</v>
      </c>
      <c r="J104" s="56">
        <f>‐132‐!F22</f>
        <v>8.1093057607090095</v>
      </c>
    </row>
    <row r="105" spans="1:10">
      <c r="H105" s="39" t="s">
        <v>251</v>
      </c>
      <c r="I105" s="56">
        <f>‐132‐!E23</f>
        <v>27.349206349206348</v>
      </c>
      <c r="J105" s="56">
        <f>‐132‐!F23</f>
        <v>6.8468720821661995</v>
      </c>
    </row>
    <row r="106" spans="1:10">
      <c r="H106" s="39" t="s">
        <v>252</v>
      </c>
      <c r="I106" s="56">
        <f>‐132‐!E24</f>
        <v>47.186372745490985</v>
      </c>
      <c r="J106" s="56">
        <f>‐132‐!F24</f>
        <v>12.541082164328657</v>
      </c>
    </row>
    <row r="107" spans="1:10">
      <c r="H107" s="39" t="s">
        <v>253</v>
      </c>
      <c r="I107" s="56">
        <f>‐132‐!E25</f>
        <v>19.971563981042653</v>
      </c>
      <c r="J107" s="56">
        <f>‐132‐!F25</f>
        <v>7.833175355450237</v>
      </c>
    </row>
    <row r="108" spans="1:10">
      <c r="H108" s="39" t="s">
        <v>254</v>
      </c>
      <c r="I108" s="56">
        <f>‐132‐!E26</f>
        <v>31.196213425129088</v>
      </c>
      <c r="J108" s="56">
        <f>‐132‐!F26</f>
        <v>10.846815834767643</v>
      </c>
    </row>
    <row r="109" spans="1:10">
      <c r="H109" s="39" t="s">
        <v>255</v>
      </c>
      <c r="I109" s="56">
        <f>‐132‐!E27</f>
        <v>19.893138357705286</v>
      </c>
      <c r="J109" s="56">
        <f>‐132‐!F27</f>
        <v>11.554555680539933</v>
      </c>
    </row>
    <row r="110" spans="1:10">
      <c r="H110" s="39" t="s">
        <v>256</v>
      </c>
      <c r="I110" s="56">
        <f>‐132‐!E28</f>
        <v>25.920440636474908</v>
      </c>
      <c r="J110" s="56">
        <f>‐132‐!F28</f>
        <v>7.6682986536107709</v>
      </c>
    </row>
    <row r="111" spans="1:10">
      <c r="H111" s="39" t="s">
        <v>257</v>
      </c>
      <c r="I111" s="56">
        <f>‐132‐!E29</f>
        <v>29.282857142857143</v>
      </c>
      <c r="J111" s="56">
        <f>‐132‐!F29</f>
        <v>8.2485714285714291</v>
      </c>
    </row>
    <row r="112" spans="1:10">
      <c r="H112" s="39" t="s">
        <v>258</v>
      </c>
      <c r="I112" s="56">
        <f>‐132‐!E30</f>
        <v>57.799610894941637</v>
      </c>
      <c r="J112" s="56">
        <f>‐132‐!F30</f>
        <v>11.315175097276265</v>
      </c>
    </row>
  </sheetData>
  <sheetProtection selectLockedCells="1" selectUnlockedCells="1"/>
  <mergeCells count="3">
    <mergeCell ref="A1:F1"/>
    <mergeCell ref="A5:C5"/>
    <mergeCell ref="D5:F5"/>
  </mergeCells>
  <phoneticPr fontId="5"/>
  <printOptions horizontalCentered="1"/>
  <pageMargins left="0.59055118110236227" right="0.59055118110236227" top="0.59055118110236227" bottom="0.59055118110236227" header="0.51181102362204722" footer="0.39370078740157483"/>
  <pageSetup paperSize="9" scale="98" firstPageNumber="23" orientation="portrait" useFirstPageNumber="1" verticalDpi="300" r:id="rId1"/>
  <headerFooter scaleWithDoc="0" alignWithMargins="0">
    <oddFooter>&amp;C&amp;11－&amp;12&amp;P&amp;11－</oddFooter>
  </headerFooter>
  <rowBreaks count="1" manualBreakCount="1">
    <brk id="65" max="5"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0"/>
  <sheetViews>
    <sheetView view="pageBreakPreview" zoomScaleSheetLayoutView="130" workbookViewId="0">
      <selection activeCell="A2" sqref="A2"/>
    </sheetView>
  </sheetViews>
  <sheetFormatPr defaultColWidth="8.85546875" defaultRowHeight="15.6" customHeight="1"/>
  <cols>
    <col min="1" max="1" width="3.7109375" style="1" customWidth="1"/>
    <col min="2" max="2" width="12.7109375" style="1" customWidth="1"/>
    <col min="3" max="4" width="7.7109375" style="1" customWidth="1"/>
    <col min="5" max="5" width="8.28515625" style="1" customWidth="1"/>
    <col min="6" max="11" width="8.7109375" style="1" customWidth="1"/>
    <col min="12" max="12" width="9.7109375" style="1" customWidth="1"/>
    <col min="13" max="16384" width="8.85546875" style="1"/>
  </cols>
  <sheetData>
    <row r="1" spans="1:17" ht="5.0999999999999996" customHeight="1">
      <c r="B1" s="4"/>
      <c r="C1" s="4"/>
      <c r="D1" s="4"/>
      <c r="E1" s="4"/>
      <c r="F1" s="4"/>
      <c r="G1" s="4"/>
      <c r="H1" s="4"/>
      <c r="I1" s="4"/>
      <c r="J1" s="4"/>
      <c r="K1" s="4"/>
      <c r="L1" s="20"/>
      <c r="M1" s="4"/>
      <c r="N1" s="4"/>
      <c r="O1" s="4"/>
      <c r="P1" s="4"/>
      <c r="Q1" s="4"/>
    </row>
    <row r="2" spans="1:17" ht="15" customHeight="1" thickBot="1">
      <c r="A2" s="1" t="s">
        <v>307</v>
      </c>
      <c r="B2" s="4"/>
      <c r="C2" s="4"/>
      <c r="D2" s="4"/>
      <c r="E2" s="4"/>
      <c r="F2" s="4"/>
      <c r="G2" s="4"/>
      <c r="H2" s="4"/>
      <c r="I2" s="4"/>
      <c r="J2" s="4"/>
      <c r="K2" s="4"/>
      <c r="L2" s="20" t="s">
        <v>49</v>
      </c>
      <c r="M2" s="4"/>
      <c r="N2" s="4"/>
      <c r="O2" s="4"/>
      <c r="P2" s="4"/>
      <c r="Q2" s="4"/>
    </row>
    <row r="3" spans="1:17" ht="15" customHeight="1">
      <c r="A3" s="905" t="s">
        <v>300</v>
      </c>
      <c r="B3" s="906"/>
      <c r="C3" s="881" t="s">
        <v>279</v>
      </c>
      <c r="D3" s="881" t="s">
        <v>52</v>
      </c>
      <c r="E3" s="892" t="s">
        <v>50</v>
      </c>
      <c r="F3" s="884"/>
      <c r="G3" s="885"/>
      <c r="H3" s="892" t="s">
        <v>51</v>
      </c>
      <c r="I3" s="884"/>
      <c r="J3" s="885"/>
      <c r="K3" s="921" t="s">
        <v>317</v>
      </c>
      <c r="L3" s="915" t="s">
        <v>290</v>
      </c>
      <c r="M3" s="9"/>
    </row>
    <row r="4" spans="1:17" ht="9" customHeight="1">
      <c r="A4" s="907"/>
      <c r="B4" s="908"/>
      <c r="C4" s="882"/>
      <c r="D4" s="882"/>
      <c r="E4" s="893"/>
      <c r="F4" s="887"/>
      <c r="G4" s="888"/>
      <c r="H4" s="893"/>
      <c r="I4" s="887"/>
      <c r="J4" s="888"/>
      <c r="K4" s="882"/>
      <c r="L4" s="916"/>
      <c r="M4" s="9"/>
      <c r="N4" s="9"/>
    </row>
    <row r="5" spans="1:17" ht="18" customHeight="1">
      <c r="A5" s="909"/>
      <c r="B5" s="910"/>
      <c r="C5" s="858"/>
      <c r="D5" s="858"/>
      <c r="E5" s="159" t="s">
        <v>318</v>
      </c>
      <c r="F5" s="159" t="s">
        <v>287</v>
      </c>
      <c r="G5" s="159" t="s">
        <v>288</v>
      </c>
      <c r="H5" s="159" t="s">
        <v>318</v>
      </c>
      <c r="I5" s="159" t="s">
        <v>54</v>
      </c>
      <c r="J5" s="170" t="s">
        <v>55</v>
      </c>
      <c r="K5" s="858"/>
      <c r="L5" s="917"/>
      <c r="M5" s="9"/>
      <c r="N5" s="9"/>
    </row>
    <row r="6" spans="1:17" ht="15" customHeight="1">
      <c r="A6" s="911" t="s">
        <v>397</v>
      </c>
      <c r="B6" s="912"/>
      <c r="C6" s="384">
        <v>13</v>
      </c>
      <c r="D6" s="384">
        <v>68</v>
      </c>
      <c r="E6" s="343">
        <f>+F6+G6</f>
        <v>1385</v>
      </c>
      <c r="F6" s="384">
        <v>436</v>
      </c>
      <c r="G6" s="384">
        <v>949</v>
      </c>
      <c r="H6" s="343">
        <f>+I6+J6</f>
        <v>80</v>
      </c>
      <c r="I6" s="384">
        <v>3</v>
      </c>
      <c r="J6" s="384">
        <v>77</v>
      </c>
      <c r="K6" s="384">
        <f>+E6/D6</f>
        <v>20.367647058823529</v>
      </c>
      <c r="L6" s="37">
        <v>10259</v>
      </c>
      <c r="M6" s="9"/>
      <c r="N6" s="162"/>
    </row>
    <row r="7" spans="1:17" ht="15" customHeight="1">
      <c r="A7" s="861">
        <v>25</v>
      </c>
      <c r="B7" s="900"/>
      <c r="C7" s="384">
        <v>13</v>
      </c>
      <c r="D7" s="384">
        <v>70</v>
      </c>
      <c r="E7" s="343">
        <f>+F7+G7</f>
        <v>1298</v>
      </c>
      <c r="F7" s="384">
        <v>436</v>
      </c>
      <c r="G7" s="384">
        <v>862</v>
      </c>
      <c r="H7" s="343">
        <f>+I7+J7</f>
        <v>96</v>
      </c>
      <c r="I7" s="384">
        <v>4</v>
      </c>
      <c r="J7" s="384">
        <v>92</v>
      </c>
      <c r="K7" s="384">
        <v>19</v>
      </c>
      <c r="L7" s="37">
        <v>10259</v>
      </c>
      <c r="M7" s="9"/>
      <c r="N7" s="162"/>
    </row>
    <row r="8" spans="1:17" ht="15" customHeight="1">
      <c r="A8" s="861">
        <v>26</v>
      </c>
      <c r="B8" s="900"/>
      <c r="C8" s="384">
        <v>13</v>
      </c>
      <c r="D8" s="384">
        <v>67</v>
      </c>
      <c r="E8" s="343">
        <v>1386</v>
      </c>
      <c r="F8" s="384">
        <v>446</v>
      </c>
      <c r="G8" s="384">
        <v>940</v>
      </c>
      <c r="H8" s="343">
        <v>89</v>
      </c>
      <c r="I8" s="384">
        <v>3</v>
      </c>
      <c r="J8" s="384">
        <v>86</v>
      </c>
      <c r="K8" s="384">
        <v>21</v>
      </c>
      <c r="L8" s="37">
        <v>10304</v>
      </c>
      <c r="M8" s="9"/>
      <c r="N8" s="162"/>
    </row>
    <row r="9" spans="1:17" ht="15" customHeight="1">
      <c r="A9" s="861">
        <v>27</v>
      </c>
      <c r="B9" s="900"/>
      <c r="C9" s="343">
        <v>13</v>
      </c>
      <c r="D9" s="343">
        <v>68</v>
      </c>
      <c r="E9" s="343">
        <v>1419</v>
      </c>
      <c r="F9" s="343">
        <v>507</v>
      </c>
      <c r="G9" s="343">
        <v>912</v>
      </c>
      <c r="H9" s="343">
        <v>75</v>
      </c>
      <c r="I9" s="343">
        <v>2</v>
      </c>
      <c r="J9" s="343">
        <v>73</v>
      </c>
      <c r="K9" s="343">
        <v>21</v>
      </c>
      <c r="L9" s="37">
        <v>10602</v>
      </c>
      <c r="M9" s="9"/>
      <c r="N9" s="162"/>
    </row>
    <row r="10" spans="1:17" ht="15" customHeight="1">
      <c r="A10" s="913">
        <v>28</v>
      </c>
      <c r="B10" s="914"/>
      <c r="C10" s="591">
        <f>SUM(C12:C26)</f>
        <v>13</v>
      </c>
      <c r="D10" s="591">
        <f t="shared" ref="D10:J10" si="0">SUM(D12:D22,D25:D26)</f>
        <v>63</v>
      </c>
      <c r="E10" s="591">
        <f>SUM(E12:E22,E25:E26)</f>
        <v>1404</v>
      </c>
      <c r="F10" s="591">
        <f t="shared" si="0"/>
        <v>503</v>
      </c>
      <c r="G10" s="591">
        <f t="shared" si="0"/>
        <v>901</v>
      </c>
      <c r="H10" s="591">
        <f t="shared" si="0"/>
        <v>67</v>
      </c>
      <c r="I10" s="591">
        <f t="shared" si="0"/>
        <v>5</v>
      </c>
      <c r="J10" s="591">
        <f t="shared" si="0"/>
        <v>62</v>
      </c>
      <c r="K10" s="591">
        <f>E10/D10</f>
        <v>22.285714285714285</v>
      </c>
      <c r="L10" s="37">
        <f>SUM(L12:L22,L25:L26)</f>
        <v>10602</v>
      </c>
      <c r="M10" s="9"/>
      <c r="N10" s="45"/>
    </row>
    <row r="11" spans="1:17" ht="4.5" customHeight="1">
      <c r="A11" s="48"/>
      <c r="B11" s="50"/>
      <c r="C11" s="172"/>
      <c r="D11" s="593"/>
      <c r="E11" s="172"/>
      <c r="F11" s="172"/>
      <c r="G11" s="172"/>
      <c r="H11" s="172"/>
      <c r="I11" s="592"/>
      <c r="J11" s="172"/>
      <c r="K11" s="172"/>
      <c r="L11" s="594"/>
      <c r="M11" s="9"/>
      <c r="N11" s="46"/>
    </row>
    <row r="12" spans="1:17" ht="15" customHeight="1">
      <c r="A12" s="47"/>
      <c r="B12" s="162" t="s">
        <v>56</v>
      </c>
      <c r="C12" s="603">
        <v>1</v>
      </c>
      <c r="D12" s="606">
        <v>4</v>
      </c>
      <c r="E12" s="596">
        <f>+F12+G12</f>
        <v>71</v>
      </c>
      <c r="F12" s="596">
        <v>23</v>
      </c>
      <c r="G12" s="596">
        <v>48</v>
      </c>
      <c r="H12" s="599">
        <f>SUM(I12:J12)</f>
        <v>3</v>
      </c>
      <c r="I12" s="601">
        <v>1</v>
      </c>
      <c r="J12" s="596">
        <v>2</v>
      </c>
      <c r="K12" s="596">
        <f>+E12/D12</f>
        <v>17.75</v>
      </c>
      <c r="L12" s="37">
        <v>725</v>
      </c>
      <c r="M12" s="9"/>
      <c r="N12" s="162"/>
    </row>
    <row r="13" spans="1:17" ht="15" customHeight="1">
      <c r="A13" s="901" t="s">
        <v>280</v>
      </c>
      <c r="B13" s="162" t="s">
        <v>57</v>
      </c>
      <c r="C13" s="603">
        <v>1</v>
      </c>
      <c r="D13" s="606">
        <v>4</v>
      </c>
      <c r="E13" s="596">
        <f t="shared" ref="E13:E21" si="1">+F13+G13</f>
        <v>83</v>
      </c>
      <c r="F13" s="596">
        <v>24</v>
      </c>
      <c r="G13" s="596">
        <v>59</v>
      </c>
      <c r="H13" s="599">
        <f t="shared" ref="H13:H21" si="2">SUM(I13:J13)</f>
        <v>3</v>
      </c>
      <c r="I13" s="601">
        <v>0</v>
      </c>
      <c r="J13" s="596">
        <v>3</v>
      </c>
      <c r="K13" s="596">
        <f>+E13/D13</f>
        <v>20.75</v>
      </c>
      <c r="L13" s="37">
        <v>1035</v>
      </c>
      <c r="M13" s="9"/>
      <c r="N13" s="162"/>
    </row>
    <row r="14" spans="1:17" ht="15" customHeight="1">
      <c r="A14" s="901"/>
      <c r="B14" s="162" t="s">
        <v>58</v>
      </c>
      <c r="C14" s="603">
        <v>1</v>
      </c>
      <c r="D14" s="606">
        <v>4</v>
      </c>
      <c r="E14" s="596">
        <f t="shared" si="1"/>
        <v>88</v>
      </c>
      <c r="F14" s="596">
        <v>25</v>
      </c>
      <c r="G14" s="596">
        <v>63</v>
      </c>
      <c r="H14" s="599">
        <f t="shared" si="2"/>
        <v>3</v>
      </c>
      <c r="I14" s="601">
        <v>0</v>
      </c>
      <c r="J14" s="596">
        <v>3</v>
      </c>
      <c r="K14" s="596">
        <f>+E14/D14</f>
        <v>22</v>
      </c>
      <c r="L14" s="37">
        <v>668</v>
      </c>
      <c r="M14" s="9"/>
      <c r="N14" s="162"/>
    </row>
    <row r="15" spans="1:17" ht="15" customHeight="1">
      <c r="A15" s="901"/>
      <c r="B15" s="162" t="s">
        <v>59</v>
      </c>
      <c r="C15" s="603">
        <v>1</v>
      </c>
      <c r="D15" s="606">
        <v>8</v>
      </c>
      <c r="E15" s="596">
        <f t="shared" si="1"/>
        <v>163</v>
      </c>
      <c r="F15" s="596">
        <v>49</v>
      </c>
      <c r="G15" s="596">
        <v>114</v>
      </c>
      <c r="H15" s="599">
        <f t="shared" si="2"/>
        <v>5</v>
      </c>
      <c r="I15" s="601">
        <v>0</v>
      </c>
      <c r="J15" s="596">
        <v>5</v>
      </c>
      <c r="K15" s="596">
        <f t="shared" ref="K15:K21" si="3">+E15/D15</f>
        <v>20.375</v>
      </c>
      <c r="L15" s="37">
        <v>1047</v>
      </c>
      <c r="M15" s="9"/>
      <c r="N15" s="162"/>
    </row>
    <row r="16" spans="1:17" ht="15" customHeight="1">
      <c r="A16" s="901"/>
      <c r="B16" s="162" t="s">
        <v>60</v>
      </c>
      <c r="C16" s="603">
        <v>1</v>
      </c>
      <c r="D16" s="606">
        <v>2</v>
      </c>
      <c r="E16" s="596">
        <f t="shared" si="1"/>
        <v>50</v>
      </c>
      <c r="F16" s="596">
        <v>21</v>
      </c>
      <c r="G16" s="596">
        <v>29</v>
      </c>
      <c r="H16" s="599">
        <f t="shared" si="2"/>
        <v>2</v>
      </c>
      <c r="I16" s="601">
        <v>0</v>
      </c>
      <c r="J16" s="596">
        <v>2</v>
      </c>
      <c r="K16" s="596">
        <f t="shared" si="3"/>
        <v>25</v>
      </c>
      <c r="L16" s="37">
        <v>725</v>
      </c>
      <c r="M16" s="9"/>
      <c r="N16" s="162"/>
    </row>
    <row r="17" spans="1:17" ht="15" customHeight="1">
      <c r="A17" s="901"/>
      <c r="B17" s="162" t="s">
        <v>61</v>
      </c>
      <c r="C17" s="603">
        <v>1</v>
      </c>
      <c r="D17" s="606">
        <v>6</v>
      </c>
      <c r="E17" s="596">
        <f t="shared" si="1"/>
        <v>182</v>
      </c>
      <c r="F17" s="596">
        <v>53</v>
      </c>
      <c r="G17" s="596">
        <v>129</v>
      </c>
      <c r="H17" s="599">
        <f t="shared" si="2"/>
        <v>5</v>
      </c>
      <c r="I17" s="601">
        <v>1</v>
      </c>
      <c r="J17" s="596">
        <v>4</v>
      </c>
      <c r="K17" s="596">
        <f t="shared" si="3"/>
        <v>30.333333333333332</v>
      </c>
      <c r="L17" s="37">
        <v>1047</v>
      </c>
      <c r="M17" s="9"/>
      <c r="N17" s="162"/>
    </row>
    <row r="18" spans="1:17" ht="15" customHeight="1">
      <c r="A18" s="901"/>
      <c r="B18" s="162" t="s">
        <v>62</v>
      </c>
      <c r="C18" s="603">
        <v>1</v>
      </c>
      <c r="D18" s="606">
        <v>5</v>
      </c>
      <c r="E18" s="596">
        <f t="shared" si="1"/>
        <v>91</v>
      </c>
      <c r="F18" s="596">
        <v>35</v>
      </c>
      <c r="G18" s="596">
        <v>56</v>
      </c>
      <c r="H18" s="599">
        <f t="shared" si="2"/>
        <v>3</v>
      </c>
      <c r="I18" s="601">
        <v>0</v>
      </c>
      <c r="J18" s="596">
        <v>3</v>
      </c>
      <c r="K18" s="596">
        <f t="shared" si="3"/>
        <v>18.2</v>
      </c>
      <c r="L18" s="37">
        <v>725</v>
      </c>
      <c r="M18" s="9"/>
      <c r="N18" s="162"/>
    </row>
    <row r="19" spans="1:17" ht="15" customHeight="1">
      <c r="A19" s="901"/>
      <c r="B19" s="162" t="s">
        <v>63</v>
      </c>
      <c r="C19" s="603">
        <v>1</v>
      </c>
      <c r="D19" s="606">
        <v>6</v>
      </c>
      <c r="E19" s="596">
        <f t="shared" si="1"/>
        <v>135</v>
      </c>
      <c r="F19" s="596">
        <v>42</v>
      </c>
      <c r="G19" s="596">
        <v>93</v>
      </c>
      <c r="H19" s="599">
        <f t="shared" si="2"/>
        <v>4</v>
      </c>
      <c r="I19" s="601">
        <v>1</v>
      </c>
      <c r="J19" s="596">
        <v>3</v>
      </c>
      <c r="K19" s="596">
        <f t="shared" si="3"/>
        <v>22.5</v>
      </c>
      <c r="L19" s="37">
        <v>886</v>
      </c>
      <c r="M19" s="9"/>
      <c r="N19" s="162"/>
    </row>
    <row r="20" spans="1:17" ht="15" customHeight="1">
      <c r="A20" s="901"/>
      <c r="B20" s="162" t="s">
        <v>64</v>
      </c>
      <c r="C20" s="603">
        <v>1</v>
      </c>
      <c r="D20" s="606">
        <v>4</v>
      </c>
      <c r="E20" s="596">
        <f t="shared" si="1"/>
        <v>102</v>
      </c>
      <c r="F20" s="596">
        <v>27</v>
      </c>
      <c r="G20" s="596">
        <v>75</v>
      </c>
      <c r="H20" s="599">
        <f t="shared" si="2"/>
        <v>3</v>
      </c>
      <c r="I20" s="601">
        <v>0</v>
      </c>
      <c r="J20" s="596">
        <v>3</v>
      </c>
      <c r="K20" s="596">
        <f t="shared" si="3"/>
        <v>25.5</v>
      </c>
      <c r="L20" s="37">
        <v>578</v>
      </c>
      <c r="M20" s="9"/>
      <c r="N20" s="162"/>
    </row>
    <row r="21" spans="1:17" ht="15" customHeight="1">
      <c r="A21" s="901"/>
      <c r="B21" s="162" t="s">
        <v>65</v>
      </c>
      <c r="C21" s="603">
        <v>1</v>
      </c>
      <c r="D21" s="606">
        <v>5</v>
      </c>
      <c r="E21" s="596">
        <f t="shared" si="1"/>
        <v>94</v>
      </c>
      <c r="F21" s="596">
        <v>40</v>
      </c>
      <c r="G21" s="596">
        <v>54</v>
      </c>
      <c r="H21" s="599">
        <f t="shared" si="2"/>
        <v>4</v>
      </c>
      <c r="I21" s="601">
        <v>0</v>
      </c>
      <c r="J21" s="596">
        <v>4</v>
      </c>
      <c r="K21" s="596">
        <f t="shared" si="3"/>
        <v>18.8</v>
      </c>
      <c r="L21" s="37">
        <v>602</v>
      </c>
      <c r="M21" s="9"/>
      <c r="N21" s="162"/>
    </row>
    <row r="22" spans="1:17" ht="15" customHeight="1">
      <c r="A22" s="191"/>
      <c r="B22" s="162" t="s">
        <v>66</v>
      </c>
      <c r="C22" s="603">
        <v>1</v>
      </c>
      <c r="D22" s="606">
        <v>4</v>
      </c>
      <c r="E22" s="596">
        <f>+F22+G22</f>
        <v>62</v>
      </c>
      <c r="F22" s="596">
        <v>17</v>
      </c>
      <c r="G22" s="596">
        <v>45</v>
      </c>
      <c r="H22" s="599">
        <f>SUM(I22:J22)</f>
        <v>3</v>
      </c>
      <c r="I22" s="601">
        <v>0</v>
      </c>
      <c r="J22" s="596">
        <v>3</v>
      </c>
      <c r="K22" s="596">
        <f>+E22/D22</f>
        <v>15.5</v>
      </c>
      <c r="L22" s="37">
        <v>476</v>
      </c>
      <c r="M22" s="9"/>
      <c r="N22" s="162"/>
    </row>
    <row r="23" spans="1:17" ht="5.0999999999999996" customHeight="1">
      <c r="A23" s="191"/>
      <c r="B23" s="52"/>
      <c r="C23" s="422"/>
      <c r="D23" s="425"/>
      <c r="E23" s="422"/>
      <c r="F23" s="422"/>
      <c r="G23" s="422"/>
      <c r="H23" s="423"/>
      <c r="I23" s="424"/>
      <c r="J23" s="422"/>
      <c r="K23" s="422"/>
      <c r="L23" s="37"/>
      <c r="M23" s="9"/>
      <c r="N23" s="162"/>
    </row>
    <row r="24" spans="1:17" ht="5.0999999999999996" customHeight="1">
      <c r="A24" s="48"/>
      <c r="B24" s="51"/>
      <c r="C24" s="427"/>
      <c r="D24" s="428"/>
      <c r="E24" s="428"/>
      <c r="F24" s="428"/>
      <c r="G24" s="428"/>
      <c r="H24" s="428"/>
      <c r="I24" s="428"/>
      <c r="J24" s="428"/>
      <c r="K24" s="428"/>
      <c r="L24" s="429"/>
      <c r="M24" s="4"/>
      <c r="N24" s="162"/>
      <c r="O24" s="4"/>
      <c r="P24" s="4"/>
      <c r="Q24" s="4"/>
    </row>
    <row r="25" spans="1:17" ht="15" customHeight="1">
      <c r="A25" s="902" t="s">
        <v>281</v>
      </c>
      <c r="B25" s="63" t="s">
        <v>282</v>
      </c>
      <c r="C25" s="740">
        <v>1</v>
      </c>
      <c r="D25" s="606">
        <v>7</v>
      </c>
      <c r="E25" s="596">
        <f>+F25+G25</f>
        <v>212</v>
      </c>
      <c r="F25" s="596">
        <v>112</v>
      </c>
      <c r="G25" s="596">
        <v>100</v>
      </c>
      <c r="H25" s="599">
        <f>+I25+J25</f>
        <v>22</v>
      </c>
      <c r="I25" s="601">
        <v>2</v>
      </c>
      <c r="J25" s="596">
        <v>20</v>
      </c>
      <c r="K25" s="596">
        <f>+E25/D25</f>
        <v>30.285714285714285</v>
      </c>
      <c r="L25" s="37">
        <v>1413</v>
      </c>
      <c r="M25" s="4"/>
      <c r="N25" s="162"/>
      <c r="O25" s="4"/>
      <c r="P25" s="4"/>
      <c r="Q25" s="4"/>
    </row>
    <row r="26" spans="1:17" ht="24.95" customHeight="1">
      <c r="A26" s="903"/>
      <c r="B26" s="739" t="s">
        <v>286</v>
      </c>
      <c r="C26" s="740">
        <v>1</v>
      </c>
      <c r="D26" s="606">
        <v>4</v>
      </c>
      <c r="E26" s="596">
        <f>+F26+G26</f>
        <v>71</v>
      </c>
      <c r="F26" s="596">
        <v>35</v>
      </c>
      <c r="G26" s="596">
        <v>36</v>
      </c>
      <c r="H26" s="599">
        <f>SUM(I26:J26)</f>
        <v>7</v>
      </c>
      <c r="I26" s="601">
        <v>0</v>
      </c>
      <c r="J26" s="596">
        <v>7</v>
      </c>
      <c r="K26" s="596">
        <f>+E26/D26</f>
        <v>17.75</v>
      </c>
      <c r="L26" s="37">
        <v>675</v>
      </c>
      <c r="M26" s="4"/>
      <c r="N26" s="162"/>
      <c r="O26" s="4"/>
      <c r="P26" s="4"/>
      <c r="Q26" s="4"/>
    </row>
    <row r="27" spans="1:17" ht="5.0999999999999996" customHeight="1" thickBot="1">
      <c r="A27" s="904"/>
      <c r="B27" s="57"/>
      <c r="C27" s="49"/>
      <c r="D27" s="192"/>
      <c r="E27" s="167"/>
      <c r="F27" s="167"/>
      <c r="G27" s="167"/>
      <c r="H27" s="193"/>
      <c r="I27" s="194"/>
      <c r="J27" s="167"/>
      <c r="K27" s="167"/>
      <c r="L27" s="195"/>
      <c r="M27" s="4"/>
      <c r="N27" s="162"/>
      <c r="O27" s="4"/>
      <c r="P27" s="4"/>
      <c r="Q27" s="4"/>
    </row>
    <row r="28" spans="1:17" ht="14.1" customHeight="1">
      <c r="A28" s="231" t="s">
        <v>440</v>
      </c>
      <c r="B28" s="44"/>
      <c r="C28" s="44"/>
      <c r="D28" s="44"/>
      <c r="E28" s="44"/>
      <c r="F28" s="4"/>
      <c r="G28" s="4"/>
      <c r="H28" s="4"/>
      <c r="I28" s="4"/>
      <c r="J28" s="4"/>
      <c r="K28" s="4"/>
      <c r="L28" s="20" t="s">
        <v>67</v>
      </c>
      <c r="M28" s="4"/>
      <c r="N28" s="4"/>
      <c r="O28" s="4"/>
      <c r="P28" s="4"/>
      <c r="Q28" s="4"/>
    </row>
    <row r="29" spans="1:17" ht="14.1" customHeight="1">
      <c r="B29" s="9" t="s">
        <v>291</v>
      </c>
      <c r="C29" s="9"/>
      <c r="D29" s="9"/>
      <c r="E29" s="9"/>
      <c r="F29" s="4"/>
      <c r="G29" s="4"/>
      <c r="H29" s="4"/>
      <c r="I29" s="4"/>
      <c r="J29" s="4"/>
      <c r="K29" s="4"/>
      <c r="L29" s="20" t="s">
        <v>282</v>
      </c>
      <c r="M29" s="4"/>
      <c r="N29" s="4"/>
      <c r="O29" s="4"/>
      <c r="P29" s="4"/>
      <c r="Q29" s="4"/>
    </row>
    <row r="30" spans="1:17" ht="14.1" customHeight="1">
      <c r="B30" s="9" t="s">
        <v>319</v>
      </c>
      <c r="C30" s="9"/>
      <c r="D30" s="9"/>
      <c r="E30" s="9"/>
      <c r="F30" s="4"/>
      <c r="G30" s="4"/>
      <c r="H30" s="4"/>
      <c r="I30" s="4"/>
      <c r="J30" s="4"/>
      <c r="K30" s="4"/>
      <c r="L30" s="20" t="s">
        <v>289</v>
      </c>
      <c r="M30" s="4"/>
      <c r="N30" s="4"/>
      <c r="O30" s="4"/>
      <c r="P30" s="4"/>
      <c r="Q30" s="4"/>
    </row>
    <row r="31" spans="1:17" ht="14.1" customHeight="1">
      <c r="C31" s="4"/>
      <c r="D31" s="4"/>
      <c r="E31" s="4"/>
      <c r="F31" s="4"/>
      <c r="G31" s="4"/>
      <c r="H31" s="4"/>
      <c r="I31" s="4"/>
      <c r="J31" s="918"/>
      <c r="K31" s="918"/>
      <c r="L31" s="918"/>
      <c r="M31" s="4"/>
      <c r="N31" s="232"/>
      <c r="O31" s="4"/>
      <c r="P31" s="4"/>
      <c r="Q31" s="4"/>
    </row>
    <row r="32" spans="1:17" ht="15" customHeight="1" thickBot="1">
      <c r="A32" s="1" t="s">
        <v>320</v>
      </c>
      <c r="B32" s="4"/>
      <c r="C32" s="4"/>
      <c r="D32" s="4"/>
      <c r="E32" s="4"/>
      <c r="F32" s="4"/>
      <c r="G32" s="4"/>
      <c r="H32" s="4"/>
      <c r="I32" s="4"/>
      <c r="J32" s="4"/>
      <c r="K32" s="20" t="s">
        <v>68</v>
      </c>
      <c r="L32" s="20"/>
      <c r="M32" s="4"/>
      <c r="N32" s="4"/>
      <c r="O32" s="4"/>
    </row>
    <row r="33" spans="1:17" ht="15" customHeight="1">
      <c r="A33" s="883" t="s">
        <v>69</v>
      </c>
      <c r="B33" s="884"/>
      <c r="C33" s="885"/>
      <c r="D33" s="896" t="s">
        <v>379</v>
      </c>
      <c r="E33" s="897"/>
      <c r="F33" s="897"/>
      <c r="G33" s="898"/>
      <c r="H33" s="919" t="s">
        <v>380</v>
      </c>
      <c r="I33" s="875"/>
      <c r="J33" s="875"/>
      <c r="K33" s="920"/>
      <c r="M33" s="4"/>
      <c r="N33" s="9"/>
      <c r="O33" s="9"/>
      <c r="P33" s="9"/>
    </row>
    <row r="34" spans="1:17" ht="15" customHeight="1">
      <c r="A34" s="886"/>
      <c r="B34" s="887"/>
      <c r="C34" s="888"/>
      <c r="D34" s="894" t="s">
        <v>2</v>
      </c>
      <c r="E34" s="895"/>
      <c r="F34" s="170" t="s">
        <v>54</v>
      </c>
      <c r="G34" s="170" t="s">
        <v>70</v>
      </c>
      <c r="H34" s="894" t="s">
        <v>2</v>
      </c>
      <c r="I34" s="895"/>
      <c r="J34" s="170" t="s">
        <v>54</v>
      </c>
      <c r="K34" s="171" t="s">
        <v>70</v>
      </c>
      <c r="M34" s="4"/>
      <c r="N34" s="9"/>
      <c r="O34" s="9"/>
      <c r="P34" s="9"/>
    </row>
    <row r="35" spans="1:17" ht="15" customHeight="1">
      <c r="A35" s="889" t="s">
        <v>71</v>
      </c>
      <c r="B35" s="890"/>
      <c r="C35" s="891"/>
      <c r="D35" s="899">
        <f t="shared" ref="D35:D45" si="4">SUM(F35:G35)</f>
        <v>629</v>
      </c>
      <c r="E35" s="899"/>
      <c r="F35" s="385">
        <v>327</v>
      </c>
      <c r="G35" s="385">
        <v>302</v>
      </c>
      <c r="H35" s="879">
        <f>SUM(J35:K35)</f>
        <v>625</v>
      </c>
      <c r="I35" s="879"/>
      <c r="J35" s="385">
        <v>321</v>
      </c>
      <c r="K35" s="54">
        <v>304</v>
      </c>
      <c r="M35" s="4"/>
      <c r="N35" s="9"/>
      <c r="O35" s="9"/>
      <c r="P35" s="9"/>
    </row>
    <row r="36" spans="1:17" ht="15" customHeight="1">
      <c r="A36" s="861" t="s">
        <v>72</v>
      </c>
      <c r="B36" s="862"/>
      <c r="C36" s="863"/>
      <c r="D36" s="871">
        <f>SUM(F36:G36)</f>
        <v>678</v>
      </c>
      <c r="E36" s="871"/>
      <c r="F36" s="383">
        <f>353-1</f>
        <v>352</v>
      </c>
      <c r="G36" s="383">
        <f>325+1</f>
        <v>326</v>
      </c>
      <c r="H36" s="869">
        <v>672</v>
      </c>
      <c r="I36" s="869"/>
      <c r="J36" s="383">
        <v>345</v>
      </c>
      <c r="K36" s="405">
        <v>327</v>
      </c>
      <c r="M36" s="4"/>
      <c r="N36" s="9"/>
      <c r="O36" s="9"/>
      <c r="P36" s="9"/>
    </row>
    <row r="37" spans="1:17" ht="15" customHeight="1">
      <c r="A37" s="861" t="s">
        <v>73</v>
      </c>
      <c r="B37" s="862"/>
      <c r="C37" s="863"/>
      <c r="D37" s="871">
        <f>SUM(F37:G37)</f>
        <v>704</v>
      </c>
      <c r="E37" s="871"/>
      <c r="F37" s="383">
        <f>357+1</f>
        <v>358</v>
      </c>
      <c r="G37" s="383">
        <f>347-1</f>
        <v>346</v>
      </c>
      <c r="H37" s="869">
        <v>695</v>
      </c>
      <c r="I37" s="869"/>
      <c r="J37" s="383">
        <v>347</v>
      </c>
      <c r="K37" s="405">
        <v>348</v>
      </c>
      <c r="M37" s="4"/>
      <c r="N37" s="9"/>
      <c r="O37" s="9"/>
      <c r="P37" s="9"/>
    </row>
    <row r="38" spans="1:17" ht="15" customHeight="1">
      <c r="A38" s="861" t="s">
        <v>74</v>
      </c>
      <c r="B38" s="862"/>
      <c r="C38" s="863"/>
      <c r="D38" s="871">
        <f t="shared" si="4"/>
        <v>1060</v>
      </c>
      <c r="E38" s="871"/>
      <c r="F38" s="383">
        <v>534</v>
      </c>
      <c r="G38" s="383">
        <v>526</v>
      </c>
      <c r="H38" s="869">
        <f t="shared" ref="H38:H44" si="5">SUM(J38:K38)</f>
        <v>1036</v>
      </c>
      <c r="I38" s="869"/>
      <c r="J38" s="383">
        <v>524</v>
      </c>
      <c r="K38" s="405">
        <v>512</v>
      </c>
      <c r="M38" s="4"/>
      <c r="N38" s="9"/>
      <c r="O38" s="9"/>
      <c r="P38" s="9"/>
    </row>
    <row r="39" spans="1:17" ht="15" customHeight="1">
      <c r="A39" s="861" t="s">
        <v>75</v>
      </c>
      <c r="B39" s="862"/>
      <c r="C39" s="863"/>
      <c r="D39" s="871">
        <f t="shared" si="4"/>
        <v>556</v>
      </c>
      <c r="E39" s="871"/>
      <c r="F39" s="383">
        <v>276</v>
      </c>
      <c r="G39" s="383">
        <v>280</v>
      </c>
      <c r="H39" s="869">
        <f t="shared" si="5"/>
        <v>526</v>
      </c>
      <c r="I39" s="869"/>
      <c r="J39" s="383">
        <v>259</v>
      </c>
      <c r="K39" s="405">
        <v>267</v>
      </c>
      <c r="M39" s="4"/>
      <c r="N39" s="9"/>
      <c r="O39" s="9"/>
      <c r="P39" s="9"/>
    </row>
    <row r="40" spans="1:17" ht="15" customHeight="1">
      <c r="A40" s="861" t="s">
        <v>76</v>
      </c>
      <c r="B40" s="862"/>
      <c r="C40" s="863"/>
      <c r="D40" s="871">
        <f t="shared" si="4"/>
        <v>1068</v>
      </c>
      <c r="E40" s="871"/>
      <c r="F40" s="383">
        <v>579</v>
      </c>
      <c r="G40" s="383">
        <v>489</v>
      </c>
      <c r="H40" s="869">
        <f t="shared" si="5"/>
        <v>1069</v>
      </c>
      <c r="I40" s="869"/>
      <c r="J40" s="383">
        <v>571</v>
      </c>
      <c r="K40" s="405">
        <v>498</v>
      </c>
      <c r="M40" s="4"/>
      <c r="N40" s="9"/>
      <c r="O40" s="9"/>
      <c r="P40" s="9"/>
    </row>
    <row r="41" spans="1:17" ht="15" customHeight="1">
      <c r="A41" s="861" t="s">
        <v>77</v>
      </c>
      <c r="B41" s="862"/>
      <c r="C41" s="863"/>
      <c r="D41" s="871">
        <f t="shared" si="4"/>
        <v>626</v>
      </c>
      <c r="E41" s="871"/>
      <c r="F41" s="383">
        <v>325</v>
      </c>
      <c r="G41" s="383">
        <v>301</v>
      </c>
      <c r="H41" s="869">
        <f t="shared" si="5"/>
        <v>604</v>
      </c>
      <c r="I41" s="869"/>
      <c r="J41" s="383">
        <v>310</v>
      </c>
      <c r="K41" s="405">
        <v>294</v>
      </c>
      <c r="M41" s="4"/>
      <c r="N41" s="9"/>
      <c r="O41" s="9"/>
      <c r="P41" s="9"/>
    </row>
    <row r="42" spans="1:17" ht="15" customHeight="1">
      <c r="A42" s="861" t="s">
        <v>78</v>
      </c>
      <c r="B42" s="862"/>
      <c r="C42" s="863"/>
      <c r="D42" s="871">
        <f t="shared" si="4"/>
        <v>900</v>
      </c>
      <c r="E42" s="871"/>
      <c r="F42" s="383">
        <v>494</v>
      </c>
      <c r="G42" s="383">
        <v>406</v>
      </c>
      <c r="H42" s="869">
        <f t="shared" si="5"/>
        <v>868</v>
      </c>
      <c r="I42" s="869"/>
      <c r="J42" s="383">
        <v>464</v>
      </c>
      <c r="K42" s="405">
        <v>404</v>
      </c>
      <c r="M42" s="4"/>
      <c r="N42" s="9"/>
      <c r="O42" s="9"/>
      <c r="P42" s="9"/>
    </row>
    <row r="43" spans="1:17" ht="15" customHeight="1">
      <c r="A43" s="861" t="s">
        <v>79</v>
      </c>
      <c r="B43" s="862"/>
      <c r="C43" s="863"/>
      <c r="D43" s="871">
        <f t="shared" si="4"/>
        <v>773</v>
      </c>
      <c r="E43" s="871"/>
      <c r="F43" s="383">
        <v>409</v>
      </c>
      <c r="G43" s="383">
        <v>364</v>
      </c>
      <c r="H43" s="869">
        <f t="shared" si="5"/>
        <v>789</v>
      </c>
      <c r="I43" s="869"/>
      <c r="J43" s="383">
        <v>417</v>
      </c>
      <c r="K43" s="405">
        <v>372</v>
      </c>
      <c r="M43" s="4"/>
      <c r="N43" s="9"/>
      <c r="O43" s="9"/>
      <c r="P43" s="9"/>
    </row>
    <row r="44" spans="1:17" ht="15" customHeight="1">
      <c r="A44" s="861" t="s">
        <v>80</v>
      </c>
      <c r="B44" s="862"/>
      <c r="C44" s="863"/>
      <c r="D44" s="871">
        <f t="shared" si="4"/>
        <v>691</v>
      </c>
      <c r="E44" s="871"/>
      <c r="F44" s="383">
        <v>351</v>
      </c>
      <c r="G44" s="383">
        <v>340</v>
      </c>
      <c r="H44" s="869">
        <f t="shared" si="5"/>
        <v>691</v>
      </c>
      <c r="I44" s="869"/>
      <c r="J44" s="383">
        <v>360</v>
      </c>
      <c r="K44" s="405">
        <v>331</v>
      </c>
      <c r="M44" s="4"/>
      <c r="N44" s="9"/>
      <c r="O44" s="9"/>
      <c r="P44" s="9"/>
    </row>
    <row r="45" spans="1:17" ht="15" customHeight="1" thickBot="1">
      <c r="A45" s="864" t="s">
        <v>81</v>
      </c>
      <c r="B45" s="865"/>
      <c r="C45" s="866"/>
      <c r="D45" s="877">
        <f t="shared" si="4"/>
        <v>531</v>
      </c>
      <c r="E45" s="877"/>
      <c r="F45" s="382">
        <v>274</v>
      </c>
      <c r="G45" s="382">
        <v>257</v>
      </c>
      <c r="H45" s="867">
        <f>SUM(J45:K45)</f>
        <v>528</v>
      </c>
      <c r="I45" s="867"/>
      <c r="J45" s="382">
        <v>275</v>
      </c>
      <c r="K45" s="55">
        <v>253</v>
      </c>
      <c r="M45" s="4"/>
      <c r="N45" s="9"/>
      <c r="O45" s="9"/>
      <c r="P45" s="9"/>
      <c r="Q45" s="4"/>
    </row>
    <row r="46" spans="1:17" ht="12" customHeight="1" thickBot="1">
      <c r="B46" s="4"/>
      <c r="C46" s="4"/>
      <c r="D46" s="4"/>
      <c r="E46" s="4"/>
      <c r="F46" s="4"/>
      <c r="G46" s="4"/>
      <c r="H46" s="4"/>
      <c r="I46" s="4"/>
      <c r="J46" s="4"/>
      <c r="K46" s="4"/>
      <c r="L46" s="4"/>
      <c r="M46" s="4"/>
      <c r="N46" s="4"/>
    </row>
    <row r="47" spans="1:17" ht="15" customHeight="1">
      <c r="A47" s="883" t="s">
        <v>69</v>
      </c>
      <c r="B47" s="884"/>
      <c r="C47" s="885"/>
      <c r="D47" s="875" t="s">
        <v>381</v>
      </c>
      <c r="E47" s="875"/>
      <c r="F47" s="875"/>
      <c r="G47" s="876"/>
      <c r="H47" s="872" t="s">
        <v>398</v>
      </c>
      <c r="I47" s="873"/>
      <c r="J47" s="873"/>
      <c r="K47" s="874"/>
      <c r="M47" s="4"/>
    </row>
    <row r="48" spans="1:17" ht="15" customHeight="1">
      <c r="A48" s="886"/>
      <c r="B48" s="887"/>
      <c r="C48" s="888"/>
      <c r="D48" s="859" t="s">
        <v>82</v>
      </c>
      <c r="E48" s="859"/>
      <c r="F48" s="170" t="s">
        <v>54</v>
      </c>
      <c r="G48" s="170" t="s">
        <v>70</v>
      </c>
      <c r="H48" s="880" t="s">
        <v>82</v>
      </c>
      <c r="I48" s="880"/>
      <c r="J48" s="259" t="s">
        <v>54</v>
      </c>
      <c r="K48" s="260" t="s">
        <v>70</v>
      </c>
      <c r="M48" s="4"/>
    </row>
    <row r="49" spans="1:17" ht="15" customHeight="1">
      <c r="A49" s="889" t="s">
        <v>71</v>
      </c>
      <c r="B49" s="890"/>
      <c r="C49" s="891"/>
      <c r="D49" s="879">
        <f t="shared" ref="D49:D59" si="6">SUM(F49:G49)</f>
        <v>627</v>
      </c>
      <c r="E49" s="879"/>
      <c r="F49" s="385">
        <v>328</v>
      </c>
      <c r="G49" s="385">
        <v>299</v>
      </c>
      <c r="H49" s="878">
        <f t="shared" ref="H49:H59" si="7">SUM(J49:K49)</f>
        <v>609</v>
      </c>
      <c r="I49" s="878"/>
      <c r="J49" s="741">
        <v>319</v>
      </c>
      <c r="K49" s="742">
        <v>290</v>
      </c>
      <c r="M49" s="4"/>
    </row>
    <row r="50" spans="1:17" ht="15" customHeight="1">
      <c r="A50" s="861" t="s">
        <v>72</v>
      </c>
      <c r="B50" s="862"/>
      <c r="C50" s="863"/>
      <c r="D50" s="869">
        <f t="shared" si="6"/>
        <v>653</v>
      </c>
      <c r="E50" s="869"/>
      <c r="F50" s="383">
        <v>330</v>
      </c>
      <c r="G50" s="383">
        <v>323</v>
      </c>
      <c r="H50" s="868">
        <f t="shared" si="7"/>
        <v>621</v>
      </c>
      <c r="I50" s="868"/>
      <c r="J50" s="617">
        <v>315</v>
      </c>
      <c r="K50" s="618">
        <v>306</v>
      </c>
      <c r="M50" s="4"/>
    </row>
    <row r="51" spans="1:17" ht="15" customHeight="1">
      <c r="A51" s="861" t="s">
        <v>73</v>
      </c>
      <c r="B51" s="862"/>
      <c r="C51" s="863"/>
      <c r="D51" s="869">
        <f t="shared" si="6"/>
        <v>681</v>
      </c>
      <c r="E51" s="869"/>
      <c r="F51" s="383">
        <v>357</v>
      </c>
      <c r="G51" s="383">
        <v>324</v>
      </c>
      <c r="H51" s="868">
        <f t="shared" si="7"/>
        <v>677</v>
      </c>
      <c r="I51" s="868"/>
      <c r="J51" s="617">
        <v>357</v>
      </c>
      <c r="K51" s="618">
        <v>320</v>
      </c>
      <c r="M51" s="4"/>
    </row>
    <row r="52" spans="1:17" ht="15" customHeight="1">
      <c r="A52" s="861" t="s">
        <v>74</v>
      </c>
      <c r="B52" s="862"/>
      <c r="C52" s="863"/>
      <c r="D52" s="869">
        <f t="shared" si="6"/>
        <v>1062</v>
      </c>
      <c r="E52" s="869"/>
      <c r="F52" s="383">
        <v>539</v>
      </c>
      <c r="G52" s="383">
        <v>523</v>
      </c>
      <c r="H52" s="868">
        <f t="shared" si="7"/>
        <v>1071</v>
      </c>
      <c r="I52" s="868"/>
      <c r="J52" s="617">
        <v>545</v>
      </c>
      <c r="K52" s="618">
        <v>526</v>
      </c>
      <c r="M52" s="4"/>
      <c r="Q52" s="11"/>
    </row>
    <row r="53" spans="1:17" ht="15" customHeight="1">
      <c r="A53" s="861" t="s">
        <v>75</v>
      </c>
      <c r="B53" s="862"/>
      <c r="C53" s="863"/>
      <c r="D53" s="869">
        <f t="shared" si="6"/>
        <v>502</v>
      </c>
      <c r="E53" s="869"/>
      <c r="F53" s="383">
        <v>249</v>
      </c>
      <c r="G53" s="383">
        <v>253</v>
      </c>
      <c r="H53" s="868">
        <f t="shared" si="7"/>
        <v>499</v>
      </c>
      <c r="I53" s="868"/>
      <c r="J53" s="617">
        <v>242</v>
      </c>
      <c r="K53" s="618">
        <v>257</v>
      </c>
      <c r="M53" s="4"/>
    </row>
    <row r="54" spans="1:17" ht="15" customHeight="1">
      <c r="A54" s="861" t="s">
        <v>76</v>
      </c>
      <c r="B54" s="862"/>
      <c r="C54" s="863"/>
      <c r="D54" s="869">
        <f t="shared" si="6"/>
        <v>1072</v>
      </c>
      <c r="E54" s="869"/>
      <c r="F54" s="383">
        <v>556</v>
      </c>
      <c r="G54" s="383">
        <v>516</v>
      </c>
      <c r="H54" s="868">
        <f t="shared" si="7"/>
        <v>1055</v>
      </c>
      <c r="I54" s="868"/>
      <c r="J54" s="617">
        <v>545</v>
      </c>
      <c r="K54" s="618">
        <v>510</v>
      </c>
      <c r="M54" s="4"/>
    </row>
    <row r="55" spans="1:17" ht="15" customHeight="1">
      <c r="A55" s="861" t="s">
        <v>77</v>
      </c>
      <c r="B55" s="862"/>
      <c r="C55" s="863"/>
      <c r="D55" s="869">
        <f t="shared" si="6"/>
        <v>588</v>
      </c>
      <c r="E55" s="869"/>
      <c r="F55" s="383">
        <v>291</v>
      </c>
      <c r="G55" s="383">
        <v>297</v>
      </c>
      <c r="H55" s="868">
        <f t="shared" si="7"/>
        <v>581</v>
      </c>
      <c r="I55" s="868"/>
      <c r="J55" s="617">
        <v>295</v>
      </c>
      <c r="K55" s="618">
        <v>286</v>
      </c>
      <c r="M55" s="4"/>
    </row>
    <row r="56" spans="1:17" ht="15" customHeight="1">
      <c r="A56" s="861" t="s">
        <v>78</v>
      </c>
      <c r="B56" s="862"/>
      <c r="C56" s="863"/>
      <c r="D56" s="869">
        <f t="shared" si="6"/>
        <v>884</v>
      </c>
      <c r="E56" s="869"/>
      <c r="F56" s="383">
        <v>472</v>
      </c>
      <c r="G56" s="383">
        <v>412</v>
      </c>
      <c r="H56" s="868">
        <f t="shared" si="7"/>
        <v>889</v>
      </c>
      <c r="I56" s="868"/>
      <c r="J56" s="617">
        <v>462</v>
      </c>
      <c r="K56" s="618">
        <v>427</v>
      </c>
      <c r="M56" s="4"/>
    </row>
    <row r="57" spans="1:17" ht="15" customHeight="1">
      <c r="A57" s="861" t="s">
        <v>79</v>
      </c>
      <c r="B57" s="862"/>
      <c r="C57" s="863"/>
      <c r="D57" s="869">
        <f t="shared" si="6"/>
        <v>806</v>
      </c>
      <c r="E57" s="869"/>
      <c r="F57" s="383">
        <v>427</v>
      </c>
      <c r="G57" s="383">
        <v>379</v>
      </c>
      <c r="H57" s="868">
        <f t="shared" si="7"/>
        <v>817</v>
      </c>
      <c r="I57" s="868"/>
      <c r="J57" s="617">
        <v>434</v>
      </c>
      <c r="K57" s="618">
        <v>383</v>
      </c>
      <c r="M57" s="4"/>
    </row>
    <row r="58" spans="1:17" ht="15" customHeight="1">
      <c r="A58" s="861" t="s">
        <v>80</v>
      </c>
      <c r="B58" s="862"/>
      <c r="C58" s="863"/>
      <c r="D58" s="869">
        <f t="shared" si="6"/>
        <v>676</v>
      </c>
      <c r="E58" s="869"/>
      <c r="F58" s="383">
        <v>354</v>
      </c>
      <c r="G58" s="383">
        <v>322</v>
      </c>
      <c r="H58" s="868">
        <f t="shared" si="7"/>
        <v>700</v>
      </c>
      <c r="I58" s="868"/>
      <c r="J58" s="617">
        <v>366</v>
      </c>
      <c r="K58" s="618">
        <v>334</v>
      </c>
      <c r="M58" s="4"/>
    </row>
    <row r="59" spans="1:17" ht="15" customHeight="1" thickBot="1">
      <c r="A59" s="864" t="s">
        <v>81</v>
      </c>
      <c r="B59" s="865"/>
      <c r="C59" s="866"/>
      <c r="D59" s="867">
        <f t="shared" si="6"/>
        <v>511</v>
      </c>
      <c r="E59" s="867"/>
      <c r="F59" s="382">
        <v>267</v>
      </c>
      <c r="G59" s="382">
        <v>244</v>
      </c>
      <c r="H59" s="870">
        <f t="shared" si="7"/>
        <v>514</v>
      </c>
      <c r="I59" s="870"/>
      <c r="J59" s="622">
        <v>276</v>
      </c>
      <c r="K59" s="623">
        <v>238</v>
      </c>
    </row>
    <row r="60" spans="1:17" ht="14.25" customHeight="1">
      <c r="A60" s="1" t="s">
        <v>83</v>
      </c>
      <c r="E60" s="8"/>
      <c r="K60" s="20" t="s">
        <v>67</v>
      </c>
      <c r="L60" s="20"/>
    </row>
  </sheetData>
  <sheetProtection selectLockedCells="1" selectUnlockedCells="1"/>
  <mergeCells count="91">
    <mergeCell ref="L3:L5"/>
    <mergeCell ref="H34:I34"/>
    <mergeCell ref="J31:L31"/>
    <mergeCell ref="H33:K33"/>
    <mergeCell ref="K3:K5"/>
    <mergeCell ref="H3:J4"/>
    <mergeCell ref="H35:I35"/>
    <mergeCell ref="H36:I36"/>
    <mergeCell ref="H37:I37"/>
    <mergeCell ref="H38:I38"/>
    <mergeCell ref="A10:B10"/>
    <mergeCell ref="A9:B9"/>
    <mergeCell ref="A13:A21"/>
    <mergeCell ref="A25:A27"/>
    <mergeCell ref="C3:C5"/>
    <mergeCell ref="A3:B5"/>
    <mergeCell ref="A6:B6"/>
    <mergeCell ref="A7:B7"/>
    <mergeCell ref="A8:B8"/>
    <mergeCell ref="D3:D5"/>
    <mergeCell ref="A51:C51"/>
    <mergeCell ref="D51:E51"/>
    <mergeCell ref="A33:C34"/>
    <mergeCell ref="A35:C35"/>
    <mergeCell ref="E3:G4"/>
    <mergeCell ref="D34:E34"/>
    <mergeCell ref="D33:G33"/>
    <mergeCell ref="A47:C48"/>
    <mergeCell ref="A49:C49"/>
    <mergeCell ref="D50:E50"/>
    <mergeCell ref="D35:E35"/>
    <mergeCell ref="A44:C44"/>
    <mergeCell ref="D43:E43"/>
    <mergeCell ref="D44:E44"/>
    <mergeCell ref="D39:E39"/>
    <mergeCell ref="H50:I50"/>
    <mergeCell ref="H42:I42"/>
    <mergeCell ref="D37:E37"/>
    <mergeCell ref="A50:C50"/>
    <mergeCell ref="A36:C36"/>
    <mergeCell ref="H41:I41"/>
    <mergeCell ref="H44:I44"/>
    <mergeCell ref="D49:E49"/>
    <mergeCell ref="H48:I48"/>
    <mergeCell ref="D48:E48"/>
    <mergeCell ref="H43:I43"/>
    <mergeCell ref="H39:I39"/>
    <mergeCell ref="A41:C41"/>
    <mergeCell ref="A45:C45"/>
    <mergeCell ref="D36:E36"/>
    <mergeCell ref="A42:C42"/>
    <mergeCell ref="D40:E40"/>
    <mergeCell ref="D54:E54"/>
    <mergeCell ref="H47:K47"/>
    <mergeCell ref="D47:G47"/>
    <mergeCell ref="A37:C37"/>
    <mergeCell ref="A38:C38"/>
    <mergeCell ref="D38:E38"/>
    <mergeCell ref="A40:C40"/>
    <mergeCell ref="A39:C39"/>
    <mergeCell ref="D45:E45"/>
    <mergeCell ref="A43:C43"/>
    <mergeCell ref="D42:E42"/>
    <mergeCell ref="D41:E41"/>
    <mergeCell ref="H45:I45"/>
    <mergeCell ref="H49:I49"/>
    <mergeCell ref="H40:I40"/>
    <mergeCell ref="D59:E59"/>
    <mergeCell ref="H51:I51"/>
    <mergeCell ref="H52:I52"/>
    <mergeCell ref="H57:I57"/>
    <mergeCell ref="H54:I54"/>
    <mergeCell ref="D52:E52"/>
    <mergeCell ref="D53:E53"/>
    <mergeCell ref="H59:I59"/>
    <mergeCell ref="D55:E55"/>
    <mergeCell ref="H58:I58"/>
    <mergeCell ref="D58:E58"/>
    <mergeCell ref="D56:E56"/>
    <mergeCell ref="D57:E57"/>
    <mergeCell ref="H53:I53"/>
    <mergeCell ref="H55:I55"/>
    <mergeCell ref="H56:I56"/>
    <mergeCell ref="A58:C58"/>
    <mergeCell ref="A59:C59"/>
    <mergeCell ref="A52:C52"/>
    <mergeCell ref="A53:C53"/>
    <mergeCell ref="A54:C54"/>
    <mergeCell ref="A55:C55"/>
    <mergeCell ref="A56:C56"/>
    <mergeCell ref="A57:C57"/>
  </mergeCells>
  <phoneticPr fontId="5"/>
  <printOptions horizontalCentered="1"/>
  <pageMargins left="0.43307086614173229" right="0.39370078740157483" top="0.59055118110236227" bottom="0.59055118110236227" header="0.39370078740157483" footer="0.39370078740157483"/>
  <pageSetup paperSize="9" scale="96" firstPageNumber="133" orientation="portrait" useFirstPageNumber="1" verticalDpi="300" r:id="rId1"/>
  <headerFooter scaleWithDoc="0" alignWithMargins="0">
    <oddHeader>&amp;R教　育</oddHeader>
    <oddFooter>&amp;C&amp;12&amp;A</oddFooter>
  </headerFooter>
  <ignoredErrors>
    <ignoredError sqref="K10" formula="1"/>
  </ignoredErrors>
  <extLst>
    <ext xmlns:mx="http://schemas.microsoft.com/office/mac/excel/2008/main" uri="{64002731-A6B0-56B0-2670-7721B7C09600}">
      <mx:PLV Mode="0" OnePage="0" WScale="96"/>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6"/>
  <sheetViews>
    <sheetView view="pageBreakPreview" zoomScale="90" zoomScaleNormal="90" zoomScaleSheetLayoutView="90" zoomScalePageLayoutView="90" workbookViewId="0">
      <pane xSplit="1" topLeftCell="B1" activePane="topRight" state="frozen"/>
      <selection activeCell="R31" sqref="R31"/>
      <selection pane="topRight" activeCell="A2" sqref="A2"/>
    </sheetView>
  </sheetViews>
  <sheetFormatPr defaultColWidth="8.85546875" defaultRowHeight="17.45" customHeight="1"/>
  <cols>
    <col min="1" max="1" width="11.28515625" style="4" customWidth="1"/>
    <col min="2" max="2" width="6.7109375" style="4" customWidth="1"/>
    <col min="3" max="3" width="8.28515625" style="4" customWidth="1"/>
    <col min="4" max="5" width="8.42578125" style="4" customWidth="1"/>
    <col min="6" max="6" width="5.42578125" style="4" customWidth="1"/>
    <col min="7" max="7" width="5.42578125" style="12" customWidth="1"/>
    <col min="8" max="9" width="7.7109375" style="4" customWidth="1"/>
    <col min="10" max="10" width="8.140625" style="4" customWidth="1"/>
    <col min="11" max="12" width="2.7109375" style="4" customWidth="1"/>
    <col min="13" max="13" width="2.140625" style="4" customWidth="1"/>
    <col min="14" max="14" width="7.28515625" style="4" customWidth="1"/>
    <col min="15" max="16" width="1.42578125" style="4" customWidth="1"/>
    <col min="17" max="17" width="3.42578125" style="4" customWidth="1"/>
    <col min="18" max="18" width="1.42578125" style="4" customWidth="1"/>
    <col min="19" max="20" width="7.140625" style="4" customWidth="1"/>
    <col min="21" max="21" width="5.28515625" style="4" customWidth="1"/>
    <col min="22" max="22" width="3.85546875" style="4" customWidth="1"/>
    <col min="23" max="23" width="6.7109375" style="4" customWidth="1"/>
    <col min="24" max="24" width="6.85546875" style="4" customWidth="1"/>
    <col min="25" max="25" width="1.85546875" style="4" customWidth="1"/>
    <col min="26" max="26" width="5.42578125" style="4" customWidth="1"/>
    <col min="27" max="27" width="7.42578125" style="4" customWidth="1"/>
    <col min="28" max="28" width="7.140625" style="4" customWidth="1"/>
    <col min="29" max="29" width="6.28515625" style="4" customWidth="1"/>
    <col min="30" max="30" width="9.85546875" style="4" customWidth="1"/>
    <col min="31" max="31" width="8.7109375" style="4" customWidth="1"/>
    <col min="32" max="32" width="9" style="4" customWidth="1"/>
    <col min="33" max="34" width="6.42578125" style="4" customWidth="1"/>
    <col min="35" max="16384" width="8.85546875" style="4"/>
  </cols>
  <sheetData>
    <row r="1" spans="1:34" ht="5.0999999999999996" customHeight="1">
      <c r="AH1" s="20"/>
    </row>
    <row r="2" spans="1:34" ht="20.100000000000001" customHeight="1" thickBot="1">
      <c r="A2" s="4" t="s">
        <v>308</v>
      </c>
      <c r="S2" s="43"/>
      <c r="T2" s="43"/>
      <c r="U2" s="43"/>
      <c r="V2" s="43"/>
      <c r="W2" s="43"/>
      <c r="X2" s="43"/>
      <c r="Y2" s="43"/>
      <c r="Z2" s="43"/>
      <c r="AA2" s="43"/>
      <c r="AB2" s="43"/>
      <c r="AC2" s="43"/>
      <c r="AD2" s="43"/>
      <c r="AE2" s="43"/>
      <c r="AF2" s="43"/>
      <c r="AG2" s="43"/>
      <c r="AH2" s="173" t="s">
        <v>84</v>
      </c>
    </row>
    <row r="3" spans="1:34" ht="20.100000000000001" customHeight="1" thickBot="1">
      <c r="A3" s="849" t="s">
        <v>85</v>
      </c>
      <c r="B3" s="851" t="s">
        <v>86</v>
      </c>
      <c r="C3" s="851" t="s">
        <v>87</v>
      </c>
      <c r="D3" s="851"/>
      <c r="E3" s="851"/>
      <c r="F3" s="851" t="s">
        <v>88</v>
      </c>
      <c r="G3" s="851"/>
      <c r="H3" s="851" t="s">
        <v>89</v>
      </c>
      <c r="I3" s="851"/>
      <c r="J3" s="851"/>
      <c r="K3" s="851"/>
      <c r="L3" s="851"/>
      <c r="M3" s="851"/>
      <c r="N3" s="851"/>
      <c r="O3" s="851"/>
      <c r="P3" s="851"/>
      <c r="Q3" s="851"/>
      <c r="R3" s="851"/>
      <c r="S3" s="200"/>
      <c r="T3" s="201" t="s">
        <v>90</v>
      </c>
      <c r="U3" s="201"/>
      <c r="V3" s="201"/>
      <c r="W3" s="202"/>
      <c r="X3" s="201"/>
      <c r="Y3" s="201"/>
      <c r="Z3" s="203"/>
      <c r="AA3" s="204"/>
      <c r="AB3" s="202" t="s">
        <v>91</v>
      </c>
      <c r="AC3" s="201"/>
      <c r="AD3" s="950" t="s">
        <v>323</v>
      </c>
      <c r="AE3" s="951"/>
      <c r="AF3" s="956" t="s">
        <v>324</v>
      </c>
      <c r="AG3" s="957"/>
      <c r="AH3" s="958"/>
    </row>
    <row r="4" spans="1:34" ht="20.100000000000001" customHeight="1">
      <c r="A4" s="850"/>
      <c r="B4" s="852"/>
      <c r="C4" s="159" t="s">
        <v>92</v>
      </c>
      <c r="D4" s="13" t="s">
        <v>93</v>
      </c>
      <c r="E4" s="13" t="s">
        <v>94</v>
      </c>
      <c r="F4" s="852"/>
      <c r="G4" s="852"/>
      <c r="H4" s="859" t="s">
        <v>95</v>
      </c>
      <c r="I4" s="859"/>
      <c r="J4" s="859" t="s">
        <v>54</v>
      </c>
      <c r="K4" s="859"/>
      <c r="L4" s="859"/>
      <c r="M4" s="859"/>
      <c r="N4" s="859" t="s">
        <v>55</v>
      </c>
      <c r="O4" s="859"/>
      <c r="P4" s="859"/>
      <c r="Q4" s="859"/>
      <c r="R4" s="859"/>
      <c r="S4" s="205" t="s">
        <v>96</v>
      </c>
      <c r="T4" s="206"/>
      <c r="U4" s="880" t="s">
        <v>54</v>
      </c>
      <c r="V4" s="880"/>
      <c r="W4" s="880"/>
      <c r="X4" s="880" t="s">
        <v>55</v>
      </c>
      <c r="Y4" s="880"/>
      <c r="Z4" s="880"/>
      <c r="AA4" s="207" t="s">
        <v>325</v>
      </c>
      <c r="AB4" s="207" t="s">
        <v>54</v>
      </c>
      <c r="AC4" s="207" t="s">
        <v>55</v>
      </c>
      <c r="AD4" s="952"/>
      <c r="AE4" s="953"/>
      <c r="AF4" s="959"/>
      <c r="AG4" s="960"/>
      <c r="AH4" s="961"/>
    </row>
    <row r="5" spans="1:34" ht="20.100000000000001" customHeight="1">
      <c r="A5" s="239" t="s">
        <v>322</v>
      </c>
      <c r="B5" s="354">
        <v>11</v>
      </c>
      <c r="C5" s="342">
        <f>SUM(D5:E5)</f>
        <v>382</v>
      </c>
      <c r="D5" s="355">
        <v>281</v>
      </c>
      <c r="E5" s="383">
        <v>101</v>
      </c>
      <c r="F5" s="383">
        <v>280</v>
      </c>
      <c r="G5" s="356">
        <v>23</v>
      </c>
      <c r="H5" s="342">
        <f>SUM(J5,N5)</f>
        <v>8242</v>
      </c>
      <c r="I5" s="356">
        <v>113</v>
      </c>
      <c r="J5" s="879">
        <v>4274</v>
      </c>
      <c r="K5" s="879"/>
      <c r="L5" s="879"/>
      <c r="M5" s="879"/>
      <c r="N5" s="879">
        <v>3968</v>
      </c>
      <c r="O5" s="879"/>
      <c r="P5" s="879"/>
      <c r="Q5" s="879"/>
      <c r="R5" s="879"/>
      <c r="S5" s="346">
        <f>SUM(U5,X5)</f>
        <v>390</v>
      </c>
      <c r="T5" s="347">
        <f>SUM(W5,Z5)</f>
        <v>15</v>
      </c>
      <c r="U5" s="942">
        <v>123</v>
      </c>
      <c r="V5" s="942"/>
      <c r="W5" s="348" t="s">
        <v>326</v>
      </c>
      <c r="X5" s="930">
        <v>267</v>
      </c>
      <c r="Y5" s="930"/>
      <c r="Z5" s="347">
        <v>15</v>
      </c>
      <c r="AA5" s="346">
        <f>SUM(AB5,AC5)</f>
        <v>59</v>
      </c>
      <c r="AB5" s="391">
        <v>4</v>
      </c>
      <c r="AC5" s="391">
        <v>55</v>
      </c>
      <c r="AD5" s="947">
        <f>H5/F5</f>
        <v>29.435714285714287</v>
      </c>
      <c r="AE5" s="947"/>
      <c r="AF5" s="947">
        <f>H5/S5</f>
        <v>21.133333333333333</v>
      </c>
      <c r="AG5" s="947"/>
      <c r="AH5" s="963"/>
    </row>
    <row r="6" spans="1:34" ht="20.100000000000001" customHeight="1">
      <c r="A6" s="237">
        <v>25</v>
      </c>
      <c r="B6" s="342">
        <v>11</v>
      </c>
      <c r="C6" s="342">
        <f>SUM(D6:E6)</f>
        <v>380</v>
      </c>
      <c r="D6" s="355">
        <v>282</v>
      </c>
      <c r="E6" s="383">
        <v>98</v>
      </c>
      <c r="F6" s="383">
        <v>283</v>
      </c>
      <c r="G6" s="356">
        <v>28</v>
      </c>
      <c r="H6" s="342">
        <f>SUM(J6,N6)</f>
        <v>8216</v>
      </c>
      <c r="I6" s="356">
        <v>137</v>
      </c>
      <c r="J6" s="869">
        <v>4279</v>
      </c>
      <c r="K6" s="869"/>
      <c r="L6" s="869"/>
      <c r="M6" s="869"/>
      <c r="N6" s="869">
        <v>3937</v>
      </c>
      <c r="O6" s="869"/>
      <c r="P6" s="869"/>
      <c r="Q6" s="869"/>
      <c r="R6" s="869"/>
      <c r="S6" s="346">
        <f>SUM(U6,X6)</f>
        <v>393</v>
      </c>
      <c r="T6" s="347">
        <f>SUM(W6,Z6)</f>
        <v>16</v>
      </c>
      <c r="U6" s="944">
        <v>115</v>
      </c>
      <c r="V6" s="944"/>
      <c r="W6" s="348" t="s">
        <v>326</v>
      </c>
      <c r="X6" s="949">
        <v>278</v>
      </c>
      <c r="Y6" s="949"/>
      <c r="Z6" s="347">
        <v>16</v>
      </c>
      <c r="AA6" s="346">
        <f>SUM(AB6,AC6)</f>
        <v>68</v>
      </c>
      <c r="AB6" s="391">
        <v>8</v>
      </c>
      <c r="AC6" s="391">
        <v>60</v>
      </c>
      <c r="AD6" s="947">
        <f>H6/F6</f>
        <v>29.031802120141343</v>
      </c>
      <c r="AE6" s="947"/>
      <c r="AF6" s="947">
        <f>H6/S6</f>
        <v>20.9058524173028</v>
      </c>
      <c r="AG6" s="947"/>
      <c r="AH6" s="963"/>
    </row>
    <row r="7" spans="1:34" ht="20.100000000000001" customHeight="1">
      <c r="A7" s="237">
        <v>26</v>
      </c>
      <c r="B7" s="342">
        <v>11</v>
      </c>
      <c r="C7" s="342">
        <f>SUM(D7:E7)</f>
        <v>380</v>
      </c>
      <c r="D7" s="383">
        <v>282</v>
      </c>
      <c r="E7" s="383">
        <v>98</v>
      </c>
      <c r="F7" s="383">
        <v>283</v>
      </c>
      <c r="G7" s="357">
        <v>33</v>
      </c>
      <c r="H7" s="342">
        <f>SUM(J7,N7)</f>
        <v>8103</v>
      </c>
      <c r="I7" s="356">
        <v>170</v>
      </c>
      <c r="J7" s="931">
        <v>4193</v>
      </c>
      <c r="K7" s="931"/>
      <c r="L7" s="931"/>
      <c r="M7" s="931"/>
      <c r="N7" s="931">
        <v>3910</v>
      </c>
      <c r="O7" s="931"/>
      <c r="P7" s="931"/>
      <c r="Q7" s="931"/>
      <c r="R7" s="931"/>
      <c r="S7" s="346">
        <f>SUM(U7,X7)</f>
        <v>385</v>
      </c>
      <c r="T7" s="347">
        <f>SUM(W7,Z7)</f>
        <v>15</v>
      </c>
      <c r="U7" s="945">
        <v>115</v>
      </c>
      <c r="V7" s="945"/>
      <c r="W7" s="348" t="s">
        <v>326</v>
      </c>
      <c r="X7" s="946">
        <v>270</v>
      </c>
      <c r="Y7" s="946"/>
      <c r="Z7" s="350">
        <v>15</v>
      </c>
      <c r="AA7" s="346">
        <f>SUM(AB7,AC7)</f>
        <v>58</v>
      </c>
      <c r="AB7" s="391">
        <v>2</v>
      </c>
      <c r="AC7" s="351">
        <v>56</v>
      </c>
      <c r="AD7" s="964">
        <f>H7/F7</f>
        <v>28.632508833922262</v>
      </c>
      <c r="AE7" s="964"/>
      <c r="AF7" s="947">
        <f>H7/S7</f>
        <v>21.046753246753248</v>
      </c>
      <c r="AG7" s="947"/>
      <c r="AH7" s="963"/>
    </row>
    <row r="8" spans="1:34" ht="20.100000000000001" customHeight="1">
      <c r="A8" s="190">
        <v>27</v>
      </c>
      <c r="B8" s="354">
        <v>11</v>
      </c>
      <c r="C8" s="342">
        <v>380</v>
      </c>
      <c r="D8" s="342">
        <v>282</v>
      </c>
      <c r="E8" s="342">
        <v>98</v>
      </c>
      <c r="F8" s="383">
        <v>292</v>
      </c>
      <c r="G8" s="357">
        <v>40</v>
      </c>
      <c r="H8" s="358">
        <f>SUM(J8:R8)</f>
        <v>8062</v>
      </c>
      <c r="I8" s="356">
        <v>219</v>
      </c>
      <c r="J8" s="931">
        <v>4170</v>
      </c>
      <c r="K8" s="931"/>
      <c r="L8" s="931"/>
      <c r="M8" s="931"/>
      <c r="N8" s="931">
        <v>3892</v>
      </c>
      <c r="O8" s="931"/>
      <c r="P8" s="931"/>
      <c r="Q8" s="931"/>
      <c r="R8" s="931"/>
      <c r="S8" s="349">
        <v>391</v>
      </c>
      <c r="T8" s="347">
        <v>15</v>
      </c>
      <c r="U8" s="945">
        <v>117</v>
      </c>
      <c r="V8" s="945"/>
      <c r="W8" s="348" t="s">
        <v>382</v>
      </c>
      <c r="X8" s="946">
        <v>274</v>
      </c>
      <c r="Y8" s="946"/>
      <c r="Z8" s="350">
        <v>15</v>
      </c>
      <c r="AA8" s="351">
        <v>62</v>
      </c>
      <c r="AB8" s="391">
        <v>3</v>
      </c>
      <c r="AC8" s="351">
        <v>59</v>
      </c>
      <c r="AD8" s="948">
        <v>28</v>
      </c>
      <c r="AE8" s="948"/>
      <c r="AF8" s="929">
        <v>21</v>
      </c>
      <c r="AG8" s="929"/>
      <c r="AH8" s="965"/>
    </row>
    <row r="9" spans="1:34" ht="20.100000000000001" customHeight="1">
      <c r="A9" s="272">
        <v>28</v>
      </c>
      <c r="B9" s="616">
        <v>11</v>
      </c>
      <c r="C9" s="617">
        <f>SUM(D9:E9)</f>
        <v>382</v>
      </c>
      <c r="D9" s="617">
        <f t="shared" ref="D9:H9" si="0">SUM(D11:D21)</f>
        <v>279</v>
      </c>
      <c r="E9" s="617">
        <f t="shared" si="0"/>
        <v>103</v>
      </c>
      <c r="F9" s="539">
        <f t="shared" si="0"/>
        <v>297</v>
      </c>
      <c r="G9" s="624">
        <f t="shared" si="0"/>
        <v>43</v>
      </c>
      <c r="H9" s="625">
        <f t="shared" si="0"/>
        <v>8033</v>
      </c>
      <c r="I9" s="626">
        <f>SUM(I11:I21)</f>
        <v>266</v>
      </c>
      <c r="J9" s="941">
        <f>SUM(J11:K21)</f>
        <v>4156</v>
      </c>
      <c r="K9" s="941"/>
      <c r="L9" s="941"/>
      <c r="M9" s="941"/>
      <c r="N9" s="941">
        <f>SUM(N11:P21)</f>
        <v>3877</v>
      </c>
      <c r="O9" s="941"/>
      <c r="P9" s="941"/>
      <c r="Q9" s="941"/>
      <c r="R9" s="941"/>
      <c r="S9" s="625">
        <f>SUM(S11:S21)</f>
        <v>384</v>
      </c>
      <c r="T9" s="627">
        <f>SUM(T11:T21)</f>
        <v>13</v>
      </c>
      <c r="U9" s="943" t="s">
        <v>411</v>
      </c>
      <c r="V9" s="943"/>
      <c r="W9" s="357" t="s">
        <v>412</v>
      </c>
      <c r="X9" s="941" t="s">
        <v>413</v>
      </c>
      <c r="Y9" s="941"/>
      <c r="Z9" s="628" t="s">
        <v>414</v>
      </c>
      <c r="AA9" s="476">
        <f>SUM(AA11:AA21)</f>
        <v>131</v>
      </c>
      <c r="AB9" s="629" t="s">
        <v>415</v>
      </c>
      <c r="AC9" s="476" t="s">
        <v>410</v>
      </c>
      <c r="AD9" s="967">
        <f>H9/F9</f>
        <v>27.047138047138048</v>
      </c>
      <c r="AE9" s="967"/>
      <c r="AF9" s="937">
        <f>H9/S9</f>
        <v>20.919270833333332</v>
      </c>
      <c r="AG9" s="937"/>
      <c r="AH9" s="968"/>
    </row>
    <row r="10" spans="1:34" ht="20.100000000000001" customHeight="1">
      <c r="A10" s="450"/>
      <c r="B10" s="451"/>
      <c r="C10" s="444"/>
      <c r="D10" s="444"/>
      <c r="E10" s="444"/>
      <c r="F10" s="452"/>
      <c r="G10" s="449"/>
      <c r="H10" s="452"/>
      <c r="I10" s="449"/>
      <c r="J10" s="940"/>
      <c r="K10" s="940"/>
      <c r="L10" s="453"/>
      <c r="M10" s="454"/>
      <c r="N10" s="940"/>
      <c r="O10" s="940"/>
      <c r="P10" s="940"/>
      <c r="Q10" s="455"/>
      <c r="R10" s="455"/>
      <c r="S10" s="456"/>
      <c r="T10" s="457"/>
      <c r="U10" s="458"/>
      <c r="V10" s="452"/>
      <c r="W10" s="457"/>
      <c r="X10" s="456"/>
      <c r="Y10" s="459"/>
      <c r="Z10" s="457"/>
      <c r="AA10" s="445"/>
      <c r="AB10" s="445"/>
      <c r="AC10" s="445"/>
      <c r="AD10" s="445"/>
      <c r="AE10" s="445"/>
      <c r="AF10" s="445"/>
      <c r="AG10" s="966"/>
      <c r="AH10" s="966"/>
    </row>
    <row r="11" spans="1:34" ht="20.100000000000001" customHeight="1">
      <c r="A11" s="611" t="s">
        <v>98</v>
      </c>
      <c r="B11" s="610">
        <v>1</v>
      </c>
      <c r="C11" s="595">
        <f t="shared" ref="C11:C21" si="1">SUM(D11:E11)</f>
        <v>31</v>
      </c>
      <c r="D11" s="595">
        <v>20</v>
      </c>
      <c r="E11" s="595">
        <v>11</v>
      </c>
      <c r="F11" s="630">
        <v>23</v>
      </c>
      <c r="G11" s="356">
        <v>3</v>
      </c>
      <c r="H11" s="631">
        <f>SUM(J11,N11)</f>
        <v>609</v>
      </c>
      <c r="I11" s="356">
        <v>21</v>
      </c>
      <c r="J11" s="931">
        <v>319</v>
      </c>
      <c r="K11" s="931"/>
      <c r="L11" s="931"/>
      <c r="M11" s="931"/>
      <c r="N11" s="931">
        <v>290</v>
      </c>
      <c r="O11" s="931"/>
      <c r="P11" s="931"/>
      <c r="Q11" s="931"/>
      <c r="R11" s="931"/>
      <c r="S11" s="598">
        <v>29</v>
      </c>
      <c r="T11" s="632">
        <v>1</v>
      </c>
      <c r="U11" s="922" t="s">
        <v>410</v>
      </c>
      <c r="V11" s="922"/>
      <c r="W11" s="633" t="s">
        <v>410</v>
      </c>
      <c r="X11" s="922" t="s">
        <v>410</v>
      </c>
      <c r="Y11" s="922"/>
      <c r="Z11" s="356" t="s">
        <v>411</v>
      </c>
      <c r="AA11" s="596">
        <v>12</v>
      </c>
      <c r="AB11" s="601" t="s">
        <v>410</v>
      </c>
      <c r="AC11" s="601" t="s">
        <v>410</v>
      </c>
      <c r="AD11" s="871">
        <f>H11/F11</f>
        <v>26.478260869565219</v>
      </c>
      <c r="AE11" s="871"/>
      <c r="AF11" s="871">
        <f>H11/S11</f>
        <v>21</v>
      </c>
      <c r="AG11" s="871"/>
      <c r="AH11" s="962"/>
    </row>
    <row r="12" spans="1:34" ht="20.100000000000001" customHeight="1">
      <c r="A12" s="611" t="s">
        <v>99</v>
      </c>
      <c r="B12" s="610">
        <v>1</v>
      </c>
      <c r="C12" s="595">
        <f t="shared" si="1"/>
        <v>37</v>
      </c>
      <c r="D12" s="595">
        <v>28</v>
      </c>
      <c r="E12" s="595">
        <v>9</v>
      </c>
      <c r="F12" s="630">
        <v>24</v>
      </c>
      <c r="G12" s="356">
        <v>3</v>
      </c>
      <c r="H12" s="631">
        <f t="shared" ref="H12:H21" si="2">SUM(J12,N12)</f>
        <v>621</v>
      </c>
      <c r="I12" s="356">
        <v>19</v>
      </c>
      <c r="J12" s="931">
        <v>315</v>
      </c>
      <c r="K12" s="931"/>
      <c r="L12" s="931"/>
      <c r="M12" s="931"/>
      <c r="N12" s="931">
        <v>306</v>
      </c>
      <c r="O12" s="931"/>
      <c r="P12" s="931"/>
      <c r="Q12" s="931"/>
      <c r="R12" s="931"/>
      <c r="S12" s="598">
        <v>32</v>
      </c>
      <c r="T12" s="632">
        <v>1</v>
      </c>
      <c r="U12" s="922" t="s">
        <v>410</v>
      </c>
      <c r="V12" s="922"/>
      <c r="W12" s="633" t="s">
        <v>410</v>
      </c>
      <c r="X12" s="922" t="s">
        <v>410</v>
      </c>
      <c r="Y12" s="922"/>
      <c r="Z12" s="356" t="s">
        <v>411</v>
      </c>
      <c r="AA12" s="596">
        <v>11</v>
      </c>
      <c r="AB12" s="601" t="s">
        <v>410</v>
      </c>
      <c r="AC12" s="601" t="s">
        <v>410</v>
      </c>
      <c r="AD12" s="871">
        <f t="shared" ref="AD12:AD21" si="3">H12/F12</f>
        <v>25.875</v>
      </c>
      <c r="AE12" s="871"/>
      <c r="AF12" s="871">
        <f t="shared" ref="AF12:AF21" si="4">H12/S12</f>
        <v>19.40625</v>
      </c>
      <c r="AG12" s="871"/>
      <c r="AH12" s="962"/>
    </row>
    <row r="13" spans="1:34" ht="20.100000000000001" customHeight="1">
      <c r="A13" s="611" t="s">
        <v>100</v>
      </c>
      <c r="B13" s="610">
        <v>1</v>
      </c>
      <c r="C13" s="595">
        <f t="shared" si="1"/>
        <v>30</v>
      </c>
      <c r="D13" s="595">
        <v>23</v>
      </c>
      <c r="E13" s="595">
        <v>7</v>
      </c>
      <c r="F13" s="630">
        <v>27</v>
      </c>
      <c r="G13" s="356">
        <v>6</v>
      </c>
      <c r="H13" s="631">
        <f>SUM(J13,N13)</f>
        <v>677</v>
      </c>
      <c r="I13" s="356">
        <v>37</v>
      </c>
      <c r="J13" s="931">
        <v>357</v>
      </c>
      <c r="K13" s="931"/>
      <c r="L13" s="931"/>
      <c r="M13" s="931"/>
      <c r="N13" s="931">
        <v>320</v>
      </c>
      <c r="O13" s="931"/>
      <c r="P13" s="931"/>
      <c r="Q13" s="931"/>
      <c r="R13" s="931"/>
      <c r="S13" s="598">
        <v>34</v>
      </c>
      <c r="T13" s="632">
        <v>1</v>
      </c>
      <c r="U13" s="922" t="s">
        <v>410</v>
      </c>
      <c r="V13" s="922"/>
      <c r="W13" s="633" t="s">
        <v>410</v>
      </c>
      <c r="X13" s="922" t="s">
        <v>410</v>
      </c>
      <c r="Y13" s="922"/>
      <c r="Z13" s="356" t="s">
        <v>411</v>
      </c>
      <c r="AA13" s="596">
        <v>12</v>
      </c>
      <c r="AB13" s="601" t="s">
        <v>410</v>
      </c>
      <c r="AC13" s="601" t="s">
        <v>410</v>
      </c>
      <c r="AD13" s="871">
        <f t="shared" si="3"/>
        <v>25.074074074074073</v>
      </c>
      <c r="AE13" s="871"/>
      <c r="AF13" s="871">
        <f t="shared" si="4"/>
        <v>19.911764705882351</v>
      </c>
      <c r="AG13" s="871"/>
      <c r="AH13" s="962"/>
    </row>
    <row r="14" spans="1:34" ht="20.100000000000001" customHeight="1">
      <c r="A14" s="611" t="s">
        <v>101</v>
      </c>
      <c r="B14" s="610">
        <v>1</v>
      </c>
      <c r="C14" s="595">
        <f t="shared" si="1"/>
        <v>43</v>
      </c>
      <c r="D14" s="595">
        <v>31</v>
      </c>
      <c r="E14" s="595">
        <v>12</v>
      </c>
      <c r="F14" s="630">
        <v>35</v>
      </c>
      <c r="G14" s="356">
        <v>3</v>
      </c>
      <c r="H14" s="631">
        <f t="shared" si="2"/>
        <v>1071</v>
      </c>
      <c r="I14" s="356">
        <v>24</v>
      </c>
      <c r="J14" s="931">
        <v>545</v>
      </c>
      <c r="K14" s="931"/>
      <c r="L14" s="931"/>
      <c r="M14" s="931"/>
      <c r="N14" s="931">
        <v>526</v>
      </c>
      <c r="O14" s="931"/>
      <c r="P14" s="931"/>
      <c r="Q14" s="931"/>
      <c r="R14" s="931"/>
      <c r="S14" s="598">
        <v>44</v>
      </c>
      <c r="T14" s="632">
        <v>2</v>
      </c>
      <c r="U14" s="922" t="s">
        <v>410</v>
      </c>
      <c r="V14" s="922"/>
      <c r="W14" s="633" t="s">
        <v>410</v>
      </c>
      <c r="X14" s="922" t="s">
        <v>410</v>
      </c>
      <c r="Y14" s="922"/>
      <c r="Z14" s="356" t="s">
        <v>411</v>
      </c>
      <c r="AA14" s="596">
        <v>14</v>
      </c>
      <c r="AB14" s="601" t="s">
        <v>410</v>
      </c>
      <c r="AC14" s="601" t="s">
        <v>410</v>
      </c>
      <c r="AD14" s="871">
        <f t="shared" si="3"/>
        <v>30.6</v>
      </c>
      <c r="AE14" s="871"/>
      <c r="AF14" s="871">
        <f t="shared" si="4"/>
        <v>24.34090909090909</v>
      </c>
      <c r="AG14" s="871"/>
      <c r="AH14" s="962"/>
    </row>
    <row r="15" spans="1:34" ht="20.100000000000001" customHeight="1">
      <c r="A15" s="611" t="s">
        <v>102</v>
      </c>
      <c r="B15" s="610">
        <v>1</v>
      </c>
      <c r="C15" s="595">
        <f t="shared" si="1"/>
        <v>31</v>
      </c>
      <c r="D15" s="595">
        <v>21</v>
      </c>
      <c r="E15" s="595">
        <v>10</v>
      </c>
      <c r="F15" s="630">
        <v>21</v>
      </c>
      <c r="G15" s="356">
        <v>4</v>
      </c>
      <c r="H15" s="631">
        <f t="shared" si="2"/>
        <v>499</v>
      </c>
      <c r="I15" s="356">
        <v>24</v>
      </c>
      <c r="J15" s="931">
        <v>242</v>
      </c>
      <c r="K15" s="931"/>
      <c r="L15" s="931"/>
      <c r="M15" s="931"/>
      <c r="N15" s="931">
        <v>257</v>
      </c>
      <c r="O15" s="931"/>
      <c r="P15" s="931"/>
      <c r="Q15" s="931"/>
      <c r="R15" s="931"/>
      <c r="S15" s="598">
        <v>29</v>
      </c>
      <c r="T15" s="632">
        <v>1</v>
      </c>
      <c r="U15" s="922" t="s">
        <v>410</v>
      </c>
      <c r="V15" s="922"/>
      <c r="W15" s="633" t="s">
        <v>410</v>
      </c>
      <c r="X15" s="922" t="s">
        <v>410</v>
      </c>
      <c r="Y15" s="922"/>
      <c r="Z15" s="356" t="s">
        <v>411</v>
      </c>
      <c r="AA15" s="596">
        <v>12</v>
      </c>
      <c r="AB15" s="601" t="s">
        <v>410</v>
      </c>
      <c r="AC15" s="601" t="s">
        <v>410</v>
      </c>
      <c r="AD15" s="871">
        <f t="shared" si="3"/>
        <v>23.761904761904763</v>
      </c>
      <c r="AE15" s="871"/>
      <c r="AF15" s="871">
        <f t="shared" si="4"/>
        <v>17.206896551724139</v>
      </c>
      <c r="AG15" s="871"/>
      <c r="AH15" s="962"/>
    </row>
    <row r="16" spans="1:34" ht="20.100000000000001" customHeight="1">
      <c r="A16" s="611" t="s">
        <v>103</v>
      </c>
      <c r="B16" s="610">
        <v>1</v>
      </c>
      <c r="C16" s="595">
        <f t="shared" si="1"/>
        <v>43</v>
      </c>
      <c r="D16" s="595">
        <v>31</v>
      </c>
      <c r="E16" s="595">
        <v>12</v>
      </c>
      <c r="F16" s="630">
        <v>36</v>
      </c>
      <c r="G16" s="356">
        <v>4</v>
      </c>
      <c r="H16" s="631">
        <f t="shared" si="2"/>
        <v>1055</v>
      </c>
      <c r="I16" s="356">
        <v>24</v>
      </c>
      <c r="J16" s="931">
        <v>545</v>
      </c>
      <c r="K16" s="931"/>
      <c r="L16" s="931"/>
      <c r="M16" s="931"/>
      <c r="N16" s="931">
        <v>510</v>
      </c>
      <c r="O16" s="931"/>
      <c r="P16" s="931"/>
      <c r="Q16" s="931"/>
      <c r="R16" s="931"/>
      <c r="S16" s="598">
        <v>48</v>
      </c>
      <c r="T16" s="632">
        <v>2</v>
      </c>
      <c r="U16" s="922" t="s">
        <v>410</v>
      </c>
      <c r="V16" s="922"/>
      <c r="W16" s="633" t="s">
        <v>410</v>
      </c>
      <c r="X16" s="922" t="s">
        <v>410</v>
      </c>
      <c r="Y16" s="922"/>
      <c r="Z16" s="356" t="s">
        <v>411</v>
      </c>
      <c r="AA16" s="596">
        <v>13</v>
      </c>
      <c r="AB16" s="601" t="s">
        <v>410</v>
      </c>
      <c r="AC16" s="601" t="s">
        <v>410</v>
      </c>
      <c r="AD16" s="871">
        <f t="shared" si="3"/>
        <v>29.305555555555557</v>
      </c>
      <c r="AE16" s="871"/>
      <c r="AF16" s="871">
        <f t="shared" si="4"/>
        <v>21.979166666666668</v>
      </c>
      <c r="AG16" s="871"/>
      <c r="AH16" s="962"/>
    </row>
    <row r="17" spans="1:36" ht="20.100000000000001" customHeight="1">
      <c r="A17" s="611" t="s">
        <v>104</v>
      </c>
      <c r="B17" s="610">
        <v>1</v>
      </c>
      <c r="C17" s="595">
        <f t="shared" si="1"/>
        <v>29</v>
      </c>
      <c r="D17" s="595">
        <v>20</v>
      </c>
      <c r="E17" s="595">
        <v>9</v>
      </c>
      <c r="F17" s="630">
        <v>23</v>
      </c>
      <c r="G17" s="356">
        <v>4</v>
      </c>
      <c r="H17" s="631">
        <f t="shared" si="2"/>
        <v>581</v>
      </c>
      <c r="I17" s="356">
        <v>25</v>
      </c>
      <c r="J17" s="931">
        <v>295</v>
      </c>
      <c r="K17" s="931"/>
      <c r="L17" s="931"/>
      <c r="M17" s="931"/>
      <c r="N17" s="931">
        <v>286</v>
      </c>
      <c r="O17" s="931"/>
      <c r="P17" s="931"/>
      <c r="Q17" s="931"/>
      <c r="R17" s="931"/>
      <c r="S17" s="598">
        <v>31</v>
      </c>
      <c r="T17" s="632">
        <v>1</v>
      </c>
      <c r="U17" s="922" t="s">
        <v>410</v>
      </c>
      <c r="V17" s="922"/>
      <c r="W17" s="633" t="s">
        <v>410</v>
      </c>
      <c r="X17" s="922" t="s">
        <v>410</v>
      </c>
      <c r="Y17" s="922"/>
      <c r="Z17" s="356" t="s">
        <v>411</v>
      </c>
      <c r="AA17" s="596">
        <v>11</v>
      </c>
      <c r="AB17" s="601" t="s">
        <v>410</v>
      </c>
      <c r="AC17" s="601" t="s">
        <v>410</v>
      </c>
      <c r="AD17" s="871">
        <f t="shared" si="3"/>
        <v>25.260869565217391</v>
      </c>
      <c r="AE17" s="871"/>
      <c r="AF17" s="871">
        <f t="shared" si="4"/>
        <v>18.741935483870968</v>
      </c>
      <c r="AG17" s="871"/>
      <c r="AH17" s="962"/>
    </row>
    <row r="18" spans="1:36" ht="20.100000000000001" customHeight="1">
      <c r="A18" s="611" t="s">
        <v>105</v>
      </c>
      <c r="B18" s="610">
        <v>1</v>
      </c>
      <c r="C18" s="595">
        <f t="shared" si="1"/>
        <v>38</v>
      </c>
      <c r="D18" s="595">
        <v>28</v>
      </c>
      <c r="E18" s="595">
        <v>10</v>
      </c>
      <c r="F18" s="630">
        <v>30</v>
      </c>
      <c r="G18" s="356">
        <v>3</v>
      </c>
      <c r="H18" s="631">
        <f t="shared" si="2"/>
        <v>889</v>
      </c>
      <c r="I18" s="356">
        <v>17</v>
      </c>
      <c r="J18" s="931">
        <v>462</v>
      </c>
      <c r="K18" s="931"/>
      <c r="L18" s="931"/>
      <c r="M18" s="931"/>
      <c r="N18" s="931">
        <v>427</v>
      </c>
      <c r="O18" s="931"/>
      <c r="P18" s="931"/>
      <c r="Q18" s="931"/>
      <c r="R18" s="931"/>
      <c r="S18" s="598">
        <v>39</v>
      </c>
      <c r="T18" s="632">
        <v>1</v>
      </c>
      <c r="U18" s="922" t="s">
        <v>410</v>
      </c>
      <c r="V18" s="922"/>
      <c r="W18" s="633" t="s">
        <v>410</v>
      </c>
      <c r="X18" s="922" t="s">
        <v>410</v>
      </c>
      <c r="Y18" s="922"/>
      <c r="Z18" s="356" t="s">
        <v>411</v>
      </c>
      <c r="AA18" s="596">
        <v>12</v>
      </c>
      <c r="AB18" s="601" t="s">
        <v>410</v>
      </c>
      <c r="AC18" s="601" t="s">
        <v>410</v>
      </c>
      <c r="AD18" s="871">
        <f t="shared" si="3"/>
        <v>29.633333333333333</v>
      </c>
      <c r="AE18" s="871"/>
      <c r="AF18" s="871">
        <f t="shared" si="4"/>
        <v>22.794871794871796</v>
      </c>
      <c r="AG18" s="871"/>
      <c r="AH18" s="962"/>
    </row>
    <row r="19" spans="1:36" ht="20.100000000000001" customHeight="1">
      <c r="A19" s="611" t="s">
        <v>106</v>
      </c>
      <c r="B19" s="610">
        <v>1</v>
      </c>
      <c r="C19" s="595">
        <f t="shared" si="1"/>
        <v>35</v>
      </c>
      <c r="D19" s="595">
        <v>28</v>
      </c>
      <c r="E19" s="595">
        <v>7</v>
      </c>
      <c r="F19" s="630">
        <v>30</v>
      </c>
      <c r="G19" s="356">
        <v>4</v>
      </c>
      <c r="H19" s="631">
        <f t="shared" si="2"/>
        <v>817</v>
      </c>
      <c r="I19" s="356">
        <v>25</v>
      </c>
      <c r="J19" s="931">
        <v>434</v>
      </c>
      <c r="K19" s="931"/>
      <c r="L19" s="931"/>
      <c r="M19" s="931"/>
      <c r="N19" s="931">
        <v>383</v>
      </c>
      <c r="O19" s="931"/>
      <c r="P19" s="931"/>
      <c r="Q19" s="931"/>
      <c r="R19" s="931"/>
      <c r="S19" s="598">
        <v>37</v>
      </c>
      <c r="T19" s="632">
        <v>1</v>
      </c>
      <c r="U19" s="922" t="s">
        <v>410</v>
      </c>
      <c r="V19" s="922"/>
      <c r="W19" s="633" t="s">
        <v>410</v>
      </c>
      <c r="X19" s="922" t="s">
        <v>410</v>
      </c>
      <c r="Y19" s="922"/>
      <c r="Z19" s="356" t="s">
        <v>411</v>
      </c>
      <c r="AA19" s="596">
        <v>11</v>
      </c>
      <c r="AB19" s="601" t="s">
        <v>410</v>
      </c>
      <c r="AC19" s="601" t="s">
        <v>410</v>
      </c>
      <c r="AD19" s="871">
        <f t="shared" si="3"/>
        <v>27.233333333333334</v>
      </c>
      <c r="AE19" s="871"/>
      <c r="AF19" s="871">
        <f t="shared" si="4"/>
        <v>22.081081081081081</v>
      </c>
      <c r="AG19" s="871"/>
      <c r="AH19" s="962"/>
    </row>
    <row r="20" spans="1:36" ht="20.100000000000001" customHeight="1">
      <c r="A20" s="611" t="s">
        <v>107</v>
      </c>
      <c r="B20" s="610">
        <v>1</v>
      </c>
      <c r="C20" s="595">
        <f t="shared" si="1"/>
        <v>33</v>
      </c>
      <c r="D20" s="595">
        <v>25</v>
      </c>
      <c r="E20" s="595">
        <v>8</v>
      </c>
      <c r="F20" s="630">
        <v>28</v>
      </c>
      <c r="G20" s="356">
        <v>6</v>
      </c>
      <c r="H20" s="631">
        <f t="shared" si="2"/>
        <v>700</v>
      </c>
      <c r="I20" s="356">
        <v>35</v>
      </c>
      <c r="J20" s="931">
        <v>366</v>
      </c>
      <c r="K20" s="931"/>
      <c r="L20" s="931"/>
      <c r="M20" s="931"/>
      <c r="N20" s="931">
        <v>334</v>
      </c>
      <c r="O20" s="931"/>
      <c r="P20" s="931"/>
      <c r="Q20" s="931"/>
      <c r="R20" s="931"/>
      <c r="S20" s="598">
        <v>35</v>
      </c>
      <c r="T20" s="632">
        <v>1</v>
      </c>
      <c r="U20" s="922" t="s">
        <v>410</v>
      </c>
      <c r="V20" s="922"/>
      <c r="W20" s="633" t="s">
        <v>410</v>
      </c>
      <c r="X20" s="922" t="s">
        <v>410</v>
      </c>
      <c r="Y20" s="922"/>
      <c r="Z20" s="356" t="s">
        <v>411</v>
      </c>
      <c r="AA20" s="596">
        <v>12</v>
      </c>
      <c r="AB20" s="601" t="s">
        <v>410</v>
      </c>
      <c r="AC20" s="601" t="s">
        <v>410</v>
      </c>
      <c r="AD20" s="871">
        <f t="shared" si="3"/>
        <v>25</v>
      </c>
      <c r="AE20" s="871"/>
      <c r="AF20" s="871">
        <f>H20/S20</f>
        <v>20</v>
      </c>
      <c r="AG20" s="871"/>
      <c r="AH20" s="962"/>
    </row>
    <row r="21" spans="1:36" ht="20.100000000000001" customHeight="1" thickBot="1">
      <c r="A21" s="273" t="s">
        <v>108</v>
      </c>
      <c r="B21" s="634">
        <v>1</v>
      </c>
      <c r="C21" s="597">
        <f t="shared" si="1"/>
        <v>32</v>
      </c>
      <c r="D21" s="597">
        <v>24</v>
      </c>
      <c r="E21" s="597">
        <v>8</v>
      </c>
      <c r="F21" s="635">
        <v>20</v>
      </c>
      <c r="G21" s="636">
        <v>3</v>
      </c>
      <c r="H21" s="637">
        <f t="shared" si="2"/>
        <v>514</v>
      </c>
      <c r="I21" s="636">
        <v>15</v>
      </c>
      <c r="J21" s="939">
        <v>276</v>
      </c>
      <c r="K21" s="939"/>
      <c r="L21" s="939"/>
      <c r="M21" s="939"/>
      <c r="N21" s="939">
        <v>238</v>
      </c>
      <c r="O21" s="939"/>
      <c r="P21" s="939"/>
      <c r="Q21" s="939"/>
      <c r="R21" s="939"/>
      <c r="S21" s="598">
        <v>26</v>
      </c>
      <c r="T21" s="638">
        <v>1</v>
      </c>
      <c r="U21" s="938" t="s">
        <v>410</v>
      </c>
      <c r="V21" s="938"/>
      <c r="W21" s="639" t="s">
        <v>410</v>
      </c>
      <c r="X21" s="935" t="s">
        <v>410</v>
      </c>
      <c r="Y21" s="935"/>
      <c r="Z21" s="640" t="s">
        <v>410</v>
      </c>
      <c r="AA21" s="605">
        <v>11</v>
      </c>
      <c r="AB21" s="641" t="s">
        <v>410</v>
      </c>
      <c r="AC21" s="641" t="s">
        <v>410</v>
      </c>
      <c r="AD21" s="877">
        <f t="shared" si="3"/>
        <v>25.7</v>
      </c>
      <c r="AE21" s="877"/>
      <c r="AF21" s="954">
        <f t="shared" si="4"/>
        <v>19.76923076923077</v>
      </c>
      <c r="AG21" s="954"/>
      <c r="AH21" s="955"/>
    </row>
    <row r="22" spans="1:36" ht="20.100000000000001" customHeight="1">
      <c r="A22" s="4" t="s">
        <v>327</v>
      </c>
      <c r="S22" s="209" t="s">
        <v>328</v>
      </c>
      <c r="T22" s="43" t="s">
        <v>329</v>
      </c>
      <c r="U22" s="43"/>
      <c r="V22" s="43"/>
      <c r="W22" s="43"/>
      <c r="X22" s="43"/>
      <c r="Y22" s="43"/>
      <c r="Z22" s="43"/>
      <c r="AA22" s="43"/>
      <c r="AB22" s="43"/>
      <c r="AC22" s="43"/>
      <c r="AD22" s="43"/>
      <c r="AE22" s="43"/>
      <c r="AF22" s="43"/>
      <c r="AG22" s="210"/>
      <c r="AH22" s="71" t="s">
        <v>330</v>
      </c>
    </row>
    <row r="23" spans="1:36" ht="20.100000000000001" customHeight="1">
      <c r="A23" s="17" t="s">
        <v>409</v>
      </c>
      <c r="S23" s="43"/>
      <c r="T23" s="43"/>
      <c r="U23" s="43"/>
      <c r="V23" s="43"/>
      <c r="W23" s="43"/>
      <c r="X23" s="43"/>
      <c r="Y23" s="43"/>
      <c r="Z23" s="43"/>
      <c r="AA23" s="43"/>
      <c r="AB23" s="43"/>
      <c r="AC23" s="43"/>
      <c r="AD23" s="43"/>
      <c r="AE23" s="43"/>
      <c r="AF23" s="43"/>
      <c r="AG23" s="43"/>
      <c r="AH23" s="173"/>
    </row>
    <row r="24" spans="1:36" ht="20.100000000000001" customHeight="1">
      <c r="AH24" s="20"/>
      <c r="AI24" s="20"/>
    </row>
    <row r="25" spans="1:36" ht="20.100000000000001" customHeight="1" thickBot="1">
      <c r="A25" s="4" t="s">
        <v>331</v>
      </c>
      <c r="S25" s="4" t="s">
        <v>109</v>
      </c>
      <c r="AH25" s="20" t="s">
        <v>84</v>
      </c>
    </row>
    <row r="26" spans="1:36" ht="20.100000000000001" customHeight="1" thickBot="1">
      <c r="A26" s="849" t="s">
        <v>110</v>
      </c>
      <c r="B26" s="851" t="s">
        <v>111</v>
      </c>
      <c r="C26" s="851"/>
      <c r="D26" s="851"/>
      <c r="E26" s="851"/>
      <c r="F26" s="851" t="s">
        <v>112</v>
      </c>
      <c r="G26" s="851"/>
      <c r="H26" s="851"/>
      <c r="I26" s="851"/>
      <c r="J26" s="851" t="s">
        <v>113</v>
      </c>
      <c r="K26" s="851"/>
      <c r="L26" s="851"/>
      <c r="M26" s="851"/>
      <c r="N26" s="851"/>
      <c r="O26" s="932" t="s">
        <v>332</v>
      </c>
      <c r="P26" s="933"/>
      <c r="Q26" s="933"/>
      <c r="R26" s="933"/>
      <c r="S26" s="933"/>
      <c r="T26" s="934"/>
      <c r="U26" s="926" t="s">
        <v>114</v>
      </c>
      <c r="V26" s="926"/>
      <c r="W26" s="926"/>
      <c r="X26" s="926"/>
      <c r="Y26" s="926" t="s">
        <v>115</v>
      </c>
      <c r="Z26" s="926"/>
      <c r="AA26" s="926"/>
      <c r="AB26" s="926"/>
      <c r="AC26" s="204" t="s">
        <v>116</v>
      </c>
      <c r="AD26" s="201"/>
      <c r="AE26" s="203"/>
      <c r="AF26" s="975" t="s">
        <v>97</v>
      </c>
      <c r="AG26" s="975"/>
      <c r="AH26" s="975"/>
    </row>
    <row r="27" spans="1:36" ht="20.100000000000001" customHeight="1">
      <c r="A27" s="850"/>
      <c r="B27" s="159" t="s">
        <v>52</v>
      </c>
      <c r="C27" s="159" t="s">
        <v>92</v>
      </c>
      <c r="D27" s="159" t="s">
        <v>54</v>
      </c>
      <c r="E27" s="159" t="s">
        <v>55</v>
      </c>
      <c r="F27" s="859" t="s">
        <v>52</v>
      </c>
      <c r="G27" s="859"/>
      <c r="H27" s="159" t="s">
        <v>54</v>
      </c>
      <c r="I27" s="159" t="s">
        <v>55</v>
      </c>
      <c r="J27" s="159" t="s">
        <v>52</v>
      </c>
      <c r="K27" s="859" t="s">
        <v>54</v>
      </c>
      <c r="L27" s="859"/>
      <c r="M27" s="859"/>
      <c r="N27" s="159" t="s">
        <v>55</v>
      </c>
      <c r="O27" s="927" t="s">
        <v>52</v>
      </c>
      <c r="P27" s="927"/>
      <c r="Q27" s="927"/>
      <c r="R27" s="928"/>
      <c r="S27" s="847" t="s">
        <v>54</v>
      </c>
      <c r="T27" s="164" t="s">
        <v>55</v>
      </c>
      <c r="U27" s="880" t="s">
        <v>52</v>
      </c>
      <c r="V27" s="880"/>
      <c r="W27" s="164" t="s">
        <v>54</v>
      </c>
      <c r="X27" s="164" t="s">
        <v>55</v>
      </c>
      <c r="Y27" s="880" t="s">
        <v>52</v>
      </c>
      <c r="Z27" s="880"/>
      <c r="AA27" s="164" t="s">
        <v>54</v>
      </c>
      <c r="AB27" s="164" t="s">
        <v>55</v>
      </c>
      <c r="AC27" s="164" t="s">
        <v>52</v>
      </c>
      <c r="AD27" s="164" t="s">
        <v>54</v>
      </c>
      <c r="AE27" s="164" t="s">
        <v>55</v>
      </c>
      <c r="AF27" s="164" t="s">
        <v>52</v>
      </c>
      <c r="AG27" s="927" t="s">
        <v>292</v>
      </c>
      <c r="AH27" s="976"/>
    </row>
    <row r="28" spans="1:36" ht="20.100000000000001" customHeight="1">
      <c r="A28" s="239" t="s">
        <v>322</v>
      </c>
      <c r="B28" s="344">
        <v>280</v>
      </c>
      <c r="C28" s="342">
        <f>+D28+E28</f>
        <v>8355</v>
      </c>
      <c r="D28" s="383">
        <v>4387</v>
      </c>
      <c r="E28" s="383">
        <v>3968</v>
      </c>
      <c r="F28" s="879">
        <v>46</v>
      </c>
      <c r="G28" s="879"/>
      <c r="H28" s="383">
        <v>678</v>
      </c>
      <c r="I28" s="383">
        <v>604</v>
      </c>
      <c r="J28" s="383">
        <v>45</v>
      </c>
      <c r="K28" s="879">
        <v>719</v>
      </c>
      <c r="L28" s="879"/>
      <c r="M28" s="879"/>
      <c r="N28" s="383">
        <v>594</v>
      </c>
      <c r="O28" s="930">
        <v>43</v>
      </c>
      <c r="P28" s="930"/>
      <c r="Q28" s="930"/>
      <c r="R28" s="930"/>
      <c r="S28" s="391">
        <v>704</v>
      </c>
      <c r="T28" s="391">
        <v>662</v>
      </c>
      <c r="U28" s="930">
        <v>41</v>
      </c>
      <c r="V28" s="930"/>
      <c r="W28" s="391">
        <v>717</v>
      </c>
      <c r="X28" s="391">
        <v>694</v>
      </c>
      <c r="Y28" s="930">
        <v>41</v>
      </c>
      <c r="Z28" s="930"/>
      <c r="AA28" s="391">
        <v>720</v>
      </c>
      <c r="AB28" s="391">
        <v>715</v>
      </c>
      <c r="AC28" s="391">
        <v>41</v>
      </c>
      <c r="AD28" s="391">
        <v>736</v>
      </c>
      <c r="AE28" s="391">
        <v>699</v>
      </c>
      <c r="AF28" s="353">
        <v>23</v>
      </c>
      <c r="AG28" s="977">
        <v>113</v>
      </c>
      <c r="AH28" s="978"/>
    </row>
    <row r="29" spans="1:36" ht="20.100000000000001" customHeight="1">
      <c r="A29" s="237">
        <v>25</v>
      </c>
      <c r="B29" s="342">
        <v>283</v>
      </c>
      <c r="C29" s="342">
        <f>+D29+E29</f>
        <v>8216</v>
      </c>
      <c r="D29" s="384">
        <f>H29+K29+S29+W29+AA29+AD29</f>
        <v>4279</v>
      </c>
      <c r="E29" s="384">
        <f>I29+N29+T29+X29+AB29+AE29</f>
        <v>3937</v>
      </c>
      <c r="F29" s="871">
        <v>50</v>
      </c>
      <c r="G29" s="871"/>
      <c r="H29" s="384">
        <v>734</v>
      </c>
      <c r="I29" s="384">
        <v>690</v>
      </c>
      <c r="J29" s="384">
        <v>44</v>
      </c>
      <c r="K29" s="871">
        <v>681</v>
      </c>
      <c r="L29" s="871"/>
      <c r="M29" s="871"/>
      <c r="N29" s="384">
        <v>591</v>
      </c>
      <c r="O29" s="871">
        <v>40</v>
      </c>
      <c r="P29" s="871"/>
      <c r="Q29" s="871"/>
      <c r="R29" s="871"/>
      <c r="S29" s="388">
        <v>717</v>
      </c>
      <c r="T29" s="388">
        <v>592</v>
      </c>
      <c r="U29" s="929">
        <v>40</v>
      </c>
      <c r="V29" s="929"/>
      <c r="W29" s="388">
        <v>712</v>
      </c>
      <c r="X29" s="388">
        <v>665</v>
      </c>
      <c r="Y29" s="929">
        <v>40</v>
      </c>
      <c r="Z29" s="929"/>
      <c r="AA29" s="388">
        <v>717</v>
      </c>
      <c r="AB29" s="388">
        <v>689</v>
      </c>
      <c r="AC29" s="388">
        <v>41</v>
      </c>
      <c r="AD29" s="388">
        <v>718</v>
      </c>
      <c r="AE29" s="388">
        <v>710</v>
      </c>
      <c r="AF29" s="353">
        <v>28</v>
      </c>
      <c r="AG29" s="979">
        <v>137</v>
      </c>
      <c r="AH29" s="980"/>
      <c r="AI29" s="64"/>
      <c r="AJ29" s="64"/>
    </row>
    <row r="30" spans="1:36" ht="20.100000000000001" customHeight="1">
      <c r="A30" s="237">
        <v>26</v>
      </c>
      <c r="B30" s="344">
        <v>283</v>
      </c>
      <c r="C30" s="343">
        <f>+D30+E30</f>
        <v>8103</v>
      </c>
      <c r="D30" s="384">
        <v>4193</v>
      </c>
      <c r="E30" s="384">
        <v>3910</v>
      </c>
      <c r="F30" s="871">
        <v>46</v>
      </c>
      <c r="G30" s="871"/>
      <c r="H30" s="384">
        <v>660</v>
      </c>
      <c r="I30" s="384">
        <v>682</v>
      </c>
      <c r="J30" s="384">
        <v>47</v>
      </c>
      <c r="K30" s="871">
        <v>732</v>
      </c>
      <c r="L30" s="871"/>
      <c r="M30" s="871"/>
      <c r="N30" s="384">
        <v>687</v>
      </c>
      <c r="O30" s="871">
        <v>40</v>
      </c>
      <c r="P30" s="871"/>
      <c r="Q30" s="871"/>
      <c r="R30" s="871"/>
      <c r="S30" s="388">
        <v>665</v>
      </c>
      <c r="T30" s="388">
        <v>601</v>
      </c>
      <c r="U30" s="925">
        <v>38</v>
      </c>
      <c r="V30" s="925"/>
      <c r="W30" s="388">
        <v>710</v>
      </c>
      <c r="X30" s="388">
        <v>584</v>
      </c>
      <c r="Y30" s="925">
        <v>40</v>
      </c>
      <c r="Z30" s="925"/>
      <c r="AA30" s="388">
        <v>707</v>
      </c>
      <c r="AB30" s="388">
        <v>660</v>
      </c>
      <c r="AC30" s="388">
        <v>39</v>
      </c>
      <c r="AD30" s="388">
        <v>719</v>
      </c>
      <c r="AE30" s="388">
        <v>696</v>
      </c>
      <c r="AF30" s="353">
        <v>33</v>
      </c>
      <c r="AG30" s="979">
        <v>170</v>
      </c>
      <c r="AH30" s="980"/>
      <c r="AI30" s="64"/>
      <c r="AJ30" s="64"/>
    </row>
    <row r="31" spans="1:36" ht="20.100000000000001" customHeight="1">
      <c r="A31" s="190">
        <v>27</v>
      </c>
      <c r="B31" s="394">
        <v>292</v>
      </c>
      <c r="C31" s="384">
        <v>8062</v>
      </c>
      <c r="D31" s="384">
        <v>4170</v>
      </c>
      <c r="E31" s="384">
        <v>3892</v>
      </c>
      <c r="F31" s="871">
        <v>49</v>
      </c>
      <c r="G31" s="871"/>
      <c r="H31" s="384">
        <v>702</v>
      </c>
      <c r="I31" s="384">
        <v>679</v>
      </c>
      <c r="J31" s="384">
        <v>44</v>
      </c>
      <c r="K31" s="871">
        <v>660</v>
      </c>
      <c r="L31" s="871"/>
      <c r="M31" s="871"/>
      <c r="N31" s="384">
        <v>673</v>
      </c>
      <c r="O31" s="871">
        <v>45</v>
      </c>
      <c r="P31" s="871"/>
      <c r="Q31" s="871"/>
      <c r="R31" s="871"/>
      <c r="S31" s="388">
        <v>746</v>
      </c>
      <c r="T31" s="388">
        <v>691</v>
      </c>
      <c r="U31" s="925">
        <v>36</v>
      </c>
      <c r="V31" s="925"/>
      <c r="W31" s="388">
        <v>647</v>
      </c>
      <c r="X31" s="388">
        <v>600</v>
      </c>
      <c r="Y31" s="925">
        <v>38</v>
      </c>
      <c r="Z31" s="925"/>
      <c r="AA31" s="388">
        <v>710</v>
      </c>
      <c r="AB31" s="388">
        <v>591</v>
      </c>
      <c r="AC31" s="388">
        <v>40</v>
      </c>
      <c r="AD31" s="388">
        <v>705</v>
      </c>
      <c r="AE31" s="388">
        <v>658</v>
      </c>
      <c r="AF31" s="353">
        <v>40</v>
      </c>
      <c r="AG31" s="979">
        <v>219</v>
      </c>
      <c r="AH31" s="980"/>
      <c r="AI31" s="64"/>
    </row>
    <row r="32" spans="1:36" ht="20.100000000000001" customHeight="1">
      <c r="A32" s="272">
        <v>28</v>
      </c>
      <c r="B32" s="642">
        <f>SUM(B34:B44)</f>
        <v>297</v>
      </c>
      <c r="C32" s="172">
        <f>SUM(C34:C44)</f>
        <v>8033</v>
      </c>
      <c r="D32" s="172">
        <f>SUM(D34:D44)</f>
        <v>4156</v>
      </c>
      <c r="E32" s="172">
        <f>SUM(E34:E44)</f>
        <v>3877</v>
      </c>
      <c r="F32" s="937">
        <f>SUM(F34:G44)</f>
        <v>48</v>
      </c>
      <c r="G32" s="937"/>
      <c r="H32" s="172">
        <f>SUM(H34:H44)</f>
        <v>716</v>
      </c>
      <c r="I32" s="172">
        <f>SUM(I34:I44)</f>
        <v>646</v>
      </c>
      <c r="J32" s="172">
        <f>SUM(J34:J44)</f>
        <v>47</v>
      </c>
      <c r="K32" s="937">
        <f>SUM(K34:M44)</f>
        <v>702</v>
      </c>
      <c r="L32" s="937"/>
      <c r="M32" s="937"/>
      <c r="N32" s="172">
        <f>SUM(N34:N44)</f>
        <v>672</v>
      </c>
      <c r="O32" s="937">
        <f>SUM(O34:R44)</f>
        <v>41</v>
      </c>
      <c r="P32" s="937"/>
      <c r="Q32" s="937"/>
      <c r="R32" s="937"/>
      <c r="S32" s="607">
        <f>SUM(S34:S44)</f>
        <v>660</v>
      </c>
      <c r="T32" s="607">
        <f>SUM(T34:T44)</f>
        <v>667</v>
      </c>
      <c r="U32" s="924">
        <f>SUM(U34:V44)</f>
        <v>44</v>
      </c>
      <c r="V32" s="924"/>
      <c r="W32" s="607">
        <f>SUM(W34:W44)</f>
        <v>737</v>
      </c>
      <c r="X32" s="607">
        <f>SUM(X34:X44)</f>
        <v>695</v>
      </c>
      <c r="Y32" s="924">
        <f>SUM(Y34:Z44)</f>
        <v>36</v>
      </c>
      <c r="Z32" s="924"/>
      <c r="AA32" s="607">
        <f t="shared" ref="AA32:AF32" si="5">SUM(AA34:AA44)</f>
        <v>637</v>
      </c>
      <c r="AB32" s="607">
        <f t="shared" si="5"/>
        <v>607</v>
      </c>
      <c r="AC32" s="607">
        <f t="shared" si="5"/>
        <v>38</v>
      </c>
      <c r="AD32" s="607">
        <f t="shared" si="5"/>
        <v>704</v>
      </c>
      <c r="AE32" s="607">
        <f t="shared" si="5"/>
        <v>590</v>
      </c>
      <c r="AF32" s="643">
        <f t="shared" si="5"/>
        <v>43</v>
      </c>
      <c r="AG32" s="973">
        <f>SUM(AG34:AH44)</f>
        <v>266</v>
      </c>
      <c r="AH32" s="974"/>
    </row>
    <row r="33" spans="1:35" ht="20.100000000000001" customHeight="1">
      <c r="A33" s="208"/>
      <c r="B33" s="198"/>
      <c r="C33" s="644"/>
      <c r="D33" s="599"/>
      <c r="E33" s="599"/>
      <c r="F33" s="923"/>
      <c r="G33" s="923"/>
      <c r="H33" s="599"/>
      <c r="I33" s="599"/>
      <c r="J33" s="599"/>
      <c r="K33" s="924"/>
      <c r="L33" s="924"/>
      <c r="M33" s="924"/>
      <c r="N33" s="599"/>
      <c r="O33" s="924"/>
      <c r="P33" s="924"/>
      <c r="Q33" s="924"/>
      <c r="R33" s="924"/>
      <c r="S33" s="599"/>
      <c r="T33" s="599"/>
      <c r="U33" s="924"/>
      <c r="V33" s="924"/>
      <c r="W33" s="599"/>
      <c r="X33" s="599"/>
      <c r="Y33" s="924"/>
      <c r="Z33" s="924"/>
      <c r="AA33" s="599"/>
      <c r="AB33" s="599"/>
      <c r="AC33" s="599"/>
      <c r="AD33" s="599"/>
      <c r="AE33" s="599"/>
      <c r="AF33" s="645"/>
      <c r="AG33" s="645"/>
      <c r="AH33" s="646"/>
    </row>
    <row r="34" spans="1:35" ht="20.100000000000001" customHeight="1">
      <c r="A34" s="269" t="s">
        <v>98</v>
      </c>
      <c r="B34" s="198">
        <f>F34+J34+O34+U34+Y34+AC34+AF34</f>
        <v>23</v>
      </c>
      <c r="C34" s="644">
        <f>SUM(D34:E34)</f>
        <v>609</v>
      </c>
      <c r="D34" s="599">
        <f>H34+K34+S34+W34+AA34+AD34</f>
        <v>319</v>
      </c>
      <c r="E34" s="599">
        <f>I34+N34+T34+X34+AB34+AE34</f>
        <v>290</v>
      </c>
      <c r="F34" s="923">
        <v>3</v>
      </c>
      <c r="G34" s="923"/>
      <c r="H34" s="599">
        <v>47</v>
      </c>
      <c r="I34" s="599">
        <v>45</v>
      </c>
      <c r="J34" s="599">
        <v>4</v>
      </c>
      <c r="K34" s="923">
        <v>50</v>
      </c>
      <c r="L34" s="923"/>
      <c r="M34" s="923"/>
      <c r="N34" s="599">
        <v>55</v>
      </c>
      <c r="O34" s="923">
        <v>3</v>
      </c>
      <c r="P34" s="923"/>
      <c r="Q34" s="923"/>
      <c r="R34" s="923"/>
      <c r="S34" s="599">
        <v>48</v>
      </c>
      <c r="T34" s="599">
        <v>57</v>
      </c>
      <c r="U34" s="923">
        <v>4</v>
      </c>
      <c r="V34" s="923"/>
      <c r="W34" s="599">
        <v>59</v>
      </c>
      <c r="X34" s="599">
        <v>50</v>
      </c>
      <c r="Y34" s="923">
        <v>3</v>
      </c>
      <c r="Z34" s="923"/>
      <c r="AA34" s="599">
        <v>59</v>
      </c>
      <c r="AB34" s="599">
        <v>43</v>
      </c>
      <c r="AC34" s="599">
        <v>3</v>
      </c>
      <c r="AD34" s="599">
        <v>56</v>
      </c>
      <c r="AE34" s="599">
        <v>40</v>
      </c>
      <c r="AF34" s="645">
        <v>3</v>
      </c>
      <c r="AG34" s="971">
        <v>21</v>
      </c>
      <c r="AH34" s="972"/>
      <c r="AI34" s="16"/>
    </row>
    <row r="35" spans="1:35" ht="20.100000000000001" customHeight="1">
      <c r="A35" s="269" t="s">
        <v>99</v>
      </c>
      <c r="B35" s="198">
        <f t="shared" ref="B35:B44" si="6">F35+J35+O35+U35+Y35+AC35+AF35</f>
        <v>24</v>
      </c>
      <c r="C35" s="644">
        <f>SUM(D35:E35)</f>
        <v>621</v>
      </c>
      <c r="D35" s="599">
        <f t="shared" ref="D35:D44" si="7">H35+K35+S35+W35+AA35+AD35</f>
        <v>315</v>
      </c>
      <c r="E35" s="599">
        <f t="shared" ref="E35:E44" si="8">I35+N35+T35+X35+AB35+AE35</f>
        <v>306</v>
      </c>
      <c r="F35" s="923">
        <v>4</v>
      </c>
      <c r="G35" s="923"/>
      <c r="H35" s="599">
        <v>53</v>
      </c>
      <c r="I35" s="599">
        <v>48</v>
      </c>
      <c r="J35" s="599">
        <v>4</v>
      </c>
      <c r="K35" s="923">
        <v>51</v>
      </c>
      <c r="L35" s="923"/>
      <c r="M35" s="923"/>
      <c r="N35" s="599">
        <v>56</v>
      </c>
      <c r="O35" s="923">
        <v>3</v>
      </c>
      <c r="P35" s="923"/>
      <c r="Q35" s="923"/>
      <c r="R35" s="923"/>
      <c r="S35" s="599">
        <v>53</v>
      </c>
      <c r="T35" s="599">
        <v>43</v>
      </c>
      <c r="U35" s="923">
        <v>4</v>
      </c>
      <c r="V35" s="923"/>
      <c r="W35" s="599">
        <v>67</v>
      </c>
      <c r="X35" s="599">
        <v>59</v>
      </c>
      <c r="Y35" s="923">
        <v>3</v>
      </c>
      <c r="Z35" s="923"/>
      <c r="AA35" s="599">
        <v>45</v>
      </c>
      <c r="AB35" s="599">
        <v>43</v>
      </c>
      <c r="AC35" s="599">
        <v>3</v>
      </c>
      <c r="AD35" s="599">
        <v>46</v>
      </c>
      <c r="AE35" s="599">
        <v>57</v>
      </c>
      <c r="AF35" s="645">
        <v>3</v>
      </c>
      <c r="AG35" s="971">
        <v>19</v>
      </c>
      <c r="AH35" s="972"/>
    </row>
    <row r="36" spans="1:35" ht="20.100000000000001" customHeight="1">
      <c r="A36" s="269" t="s">
        <v>100</v>
      </c>
      <c r="B36" s="198">
        <f t="shared" si="6"/>
        <v>27</v>
      </c>
      <c r="C36" s="644">
        <f t="shared" ref="C36:C44" si="9">SUM(D36:E36)</f>
        <v>677</v>
      </c>
      <c r="D36" s="599">
        <f t="shared" si="7"/>
        <v>357</v>
      </c>
      <c r="E36" s="599">
        <f t="shared" si="8"/>
        <v>320</v>
      </c>
      <c r="F36" s="923">
        <v>4</v>
      </c>
      <c r="G36" s="923"/>
      <c r="H36" s="599">
        <v>68</v>
      </c>
      <c r="I36" s="599">
        <v>54</v>
      </c>
      <c r="J36" s="599">
        <v>4</v>
      </c>
      <c r="K36" s="923">
        <v>61</v>
      </c>
      <c r="L36" s="923"/>
      <c r="M36" s="923"/>
      <c r="N36" s="599">
        <v>46</v>
      </c>
      <c r="O36" s="923">
        <v>3</v>
      </c>
      <c r="P36" s="923"/>
      <c r="Q36" s="923"/>
      <c r="R36" s="923"/>
      <c r="S36" s="599">
        <v>49</v>
      </c>
      <c r="T36" s="599">
        <v>61</v>
      </c>
      <c r="U36" s="923">
        <v>4</v>
      </c>
      <c r="V36" s="923"/>
      <c r="W36" s="599">
        <v>60</v>
      </c>
      <c r="X36" s="599">
        <v>58</v>
      </c>
      <c r="Y36" s="923">
        <v>3</v>
      </c>
      <c r="Z36" s="923"/>
      <c r="AA36" s="599">
        <v>49</v>
      </c>
      <c r="AB36" s="599">
        <v>50</v>
      </c>
      <c r="AC36" s="599">
        <v>3</v>
      </c>
      <c r="AD36" s="599">
        <v>70</v>
      </c>
      <c r="AE36" s="599">
        <v>51</v>
      </c>
      <c r="AF36" s="645">
        <v>6</v>
      </c>
      <c r="AG36" s="971">
        <v>37</v>
      </c>
      <c r="AH36" s="972"/>
    </row>
    <row r="37" spans="1:35" ht="20.100000000000001" customHeight="1">
      <c r="A37" s="269" t="s">
        <v>101</v>
      </c>
      <c r="B37" s="198">
        <f t="shared" si="6"/>
        <v>35</v>
      </c>
      <c r="C37" s="644">
        <f t="shared" si="9"/>
        <v>1071</v>
      </c>
      <c r="D37" s="599">
        <f t="shared" si="7"/>
        <v>545</v>
      </c>
      <c r="E37" s="599">
        <f t="shared" si="8"/>
        <v>526</v>
      </c>
      <c r="F37" s="923">
        <v>6</v>
      </c>
      <c r="G37" s="923"/>
      <c r="H37" s="599">
        <v>83</v>
      </c>
      <c r="I37" s="599">
        <v>82</v>
      </c>
      <c r="J37" s="599">
        <v>6</v>
      </c>
      <c r="K37" s="923">
        <v>112</v>
      </c>
      <c r="L37" s="923"/>
      <c r="M37" s="923"/>
      <c r="N37" s="599">
        <v>98</v>
      </c>
      <c r="O37" s="923">
        <v>5</v>
      </c>
      <c r="P37" s="923"/>
      <c r="Q37" s="923"/>
      <c r="R37" s="923"/>
      <c r="S37" s="599">
        <v>90</v>
      </c>
      <c r="T37" s="599">
        <v>79</v>
      </c>
      <c r="U37" s="923">
        <v>5</v>
      </c>
      <c r="V37" s="923"/>
      <c r="W37" s="599">
        <v>95</v>
      </c>
      <c r="X37" s="599">
        <v>90</v>
      </c>
      <c r="Y37" s="923">
        <v>5</v>
      </c>
      <c r="Z37" s="923"/>
      <c r="AA37" s="599">
        <v>79</v>
      </c>
      <c r="AB37" s="599">
        <v>90</v>
      </c>
      <c r="AC37" s="599">
        <v>5</v>
      </c>
      <c r="AD37" s="599">
        <v>86</v>
      </c>
      <c r="AE37" s="599">
        <v>87</v>
      </c>
      <c r="AF37" s="645">
        <v>3</v>
      </c>
      <c r="AG37" s="971">
        <v>24</v>
      </c>
      <c r="AH37" s="972"/>
    </row>
    <row r="38" spans="1:35" ht="20.100000000000001" customHeight="1">
      <c r="A38" s="269" t="s">
        <v>102</v>
      </c>
      <c r="B38" s="198">
        <f t="shared" si="6"/>
        <v>21</v>
      </c>
      <c r="C38" s="644">
        <f t="shared" si="9"/>
        <v>499</v>
      </c>
      <c r="D38" s="599">
        <f t="shared" si="7"/>
        <v>242</v>
      </c>
      <c r="E38" s="599">
        <f t="shared" si="8"/>
        <v>257</v>
      </c>
      <c r="F38" s="923">
        <v>3</v>
      </c>
      <c r="G38" s="923"/>
      <c r="H38" s="599">
        <v>35</v>
      </c>
      <c r="I38" s="599">
        <v>46</v>
      </c>
      <c r="J38" s="599">
        <v>3</v>
      </c>
      <c r="K38" s="923">
        <v>42</v>
      </c>
      <c r="L38" s="923"/>
      <c r="M38" s="923"/>
      <c r="N38" s="599">
        <v>34</v>
      </c>
      <c r="O38" s="923">
        <v>3</v>
      </c>
      <c r="P38" s="923"/>
      <c r="Q38" s="923"/>
      <c r="R38" s="923"/>
      <c r="S38" s="599">
        <v>36</v>
      </c>
      <c r="T38" s="599">
        <v>46</v>
      </c>
      <c r="U38" s="923">
        <v>3</v>
      </c>
      <c r="V38" s="923"/>
      <c r="W38" s="599">
        <v>45</v>
      </c>
      <c r="X38" s="599">
        <v>47</v>
      </c>
      <c r="Y38" s="923">
        <v>2</v>
      </c>
      <c r="Z38" s="923"/>
      <c r="AA38" s="599">
        <v>33</v>
      </c>
      <c r="AB38" s="599">
        <v>39</v>
      </c>
      <c r="AC38" s="599">
        <v>3</v>
      </c>
      <c r="AD38" s="599">
        <v>51</v>
      </c>
      <c r="AE38" s="599">
        <v>45</v>
      </c>
      <c r="AF38" s="645">
        <v>4</v>
      </c>
      <c r="AG38" s="971">
        <v>24</v>
      </c>
      <c r="AH38" s="972"/>
    </row>
    <row r="39" spans="1:35" ht="20.100000000000001" customHeight="1">
      <c r="A39" s="269" t="s">
        <v>103</v>
      </c>
      <c r="B39" s="198">
        <f t="shared" si="6"/>
        <v>36</v>
      </c>
      <c r="C39" s="644">
        <f t="shared" si="9"/>
        <v>1055</v>
      </c>
      <c r="D39" s="599">
        <f t="shared" si="7"/>
        <v>545</v>
      </c>
      <c r="E39" s="599">
        <f t="shared" si="8"/>
        <v>510</v>
      </c>
      <c r="F39" s="923">
        <v>6</v>
      </c>
      <c r="G39" s="923"/>
      <c r="H39" s="599">
        <v>90</v>
      </c>
      <c r="I39" s="599">
        <v>82</v>
      </c>
      <c r="J39" s="599">
        <v>6</v>
      </c>
      <c r="K39" s="923">
        <v>79</v>
      </c>
      <c r="L39" s="923"/>
      <c r="M39" s="923"/>
      <c r="N39" s="599">
        <v>101</v>
      </c>
      <c r="O39" s="923">
        <v>5</v>
      </c>
      <c r="P39" s="923"/>
      <c r="Q39" s="923"/>
      <c r="R39" s="923"/>
      <c r="S39" s="599">
        <v>90</v>
      </c>
      <c r="T39" s="599">
        <v>87</v>
      </c>
      <c r="U39" s="923">
        <v>6</v>
      </c>
      <c r="V39" s="923"/>
      <c r="W39" s="599">
        <v>105</v>
      </c>
      <c r="X39" s="599">
        <v>106</v>
      </c>
      <c r="Y39" s="923">
        <v>5</v>
      </c>
      <c r="Z39" s="923"/>
      <c r="AA39" s="599">
        <v>95</v>
      </c>
      <c r="AB39" s="599">
        <v>84</v>
      </c>
      <c r="AC39" s="599">
        <v>4</v>
      </c>
      <c r="AD39" s="599">
        <v>86</v>
      </c>
      <c r="AE39" s="599">
        <v>50</v>
      </c>
      <c r="AF39" s="645">
        <v>4</v>
      </c>
      <c r="AG39" s="971">
        <v>24</v>
      </c>
      <c r="AH39" s="972"/>
    </row>
    <row r="40" spans="1:35" ht="20.100000000000001" customHeight="1">
      <c r="A40" s="269" t="s">
        <v>104</v>
      </c>
      <c r="B40" s="198">
        <f t="shared" si="6"/>
        <v>23</v>
      </c>
      <c r="C40" s="644">
        <f t="shared" si="9"/>
        <v>581</v>
      </c>
      <c r="D40" s="599">
        <f t="shared" si="7"/>
        <v>295</v>
      </c>
      <c r="E40" s="599">
        <f t="shared" si="8"/>
        <v>286</v>
      </c>
      <c r="F40" s="923">
        <v>4</v>
      </c>
      <c r="G40" s="923"/>
      <c r="H40" s="599">
        <v>50</v>
      </c>
      <c r="I40" s="599">
        <v>49</v>
      </c>
      <c r="J40" s="599">
        <v>3</v>
      </c>
      <c r="K40" s="923">
        <v>44</v>
      </c>
      <c r="L40" s="923"/>
      <c r="M40" s="923"/>
      <c r="N40" s="599">
        <v>49</v>
      </c>
      <c r="O40" s="923">
        <v>3</v>
      </c>
      <c r="P40" s="923"/>
      <c r="Q40" s="923"/>
      <c r="R40" s="923"/>
      <c r="S40" s="599">
        <v>45</v>
      </c>
      <c r="T40" s="599">
        <v>52</v>
      </c>
      <c r="U40" s="923">
        <v>3</v>
      </c>
      <c r="V40" s="923"/>
      <c r="W40" s="599">
        <v>53</v>
      </c>
      <c r="X40" s="599">
        <v>52</v>
      </c>
      <c r="Y40" s="923">
        <v>3</v>
      </c>
      <c r="Z40" s="923"/>
      <c r="AA40" s="599">
        <v>54</v>
      </c>
      <c r="AB40" s="599">
        <v>40</v>
      </c>
      <c r="AC40" s="599">
        <v>3</v>
      </c>
      <c r="AD40" s="599">
        <v>49</v>
      </c>
      <c r="AE40" s="599">
        <v>44</v>
      </c>
      <c r="AF40" s="645">
        <v>4</v>
      </c>
      <c r="AG40" s="971">
        <v>25</v>
      </c>
      <c r="AH40" s="972"/>
    </row>
    <row r="41" spans="1:35" ht="20.100000000000001" customHeight="1">
      <c r="A41" s="269" t="s">
        <v>105</v>
      </c>
      <c r="B41" s="198">
        <f t="shared" si="6"/>
        <v>30</v>
      </c>
      <c r="C41" s="644">
        <f t="shared" si="9"/>
        <v>889</v>
      </c>
      <c r="D41" s="599">
        <f t="shared" si="7"/>
        <v>462</v>
      </c>
      <c r="E41" s="599">
        <f t="shared" si="8"/>
        <v>427</v>
      </c>
      <c r="F41" s="923">
        <v>6</v>
      </c>
      <c r="G41" s="923"/>
      <c r="H41" s="599">
        <v>85</v>
      </c>
      <c r="I41" s="599">
        <v>81</v>
      </c>
      <c r="J41" s="599">
        <v>5</v>
      </c>
      <c r="K41" s="923">
        <v>84</v>
      </c>
      <c r="L41" s="923"/>
      <c r="M41" s="923"/>
      <c r="N41" s="599">
        <v>77</v>
      </c>
      <c r="O41" s="923">
        <v>4</v>
      </c>
      <c r="P41" s="923"/>
      <c r="Q41" s="923"/>
      <c r="R41" s="923"/>
      <c r="S41" s="599">
        <v>61</v>
      </c>
      <c r="T41" s="599">
        <v>74</v>
      </c>
      <c r="U41" s="923">
        <v>4</v>
      </c>
      <c r="V41" s="923"/>
      <c r="W41" s="599">
        <v>76</v>
      </c>
      <c r="X41" s="599">
        <v>70</v>
      </c>
      <c r="Y41" s="923">
        <v>4</v>
      </c>
      <c r="Z41" s="923"/>
      <c r="AA41" s="599">
        <v>68</v>
      </c>
      <c r="AB41" s="599">
        <v>64</v>
      </c>
      <c r="AC41" s="599">
        <v>4</v>
      </c>
      <c r="AD41" s="599">
        <v>88</v>
      </c>
      <c r="AE41" s="599">
        <v>61</v>
      </c>
      <c r="AF41" s="645">
        <v>3</v>
      </c>
      <c r="AG41" s="971">
        <v>17</v>
      </c>
      <c r="AH41" s="972"/>
    </row>
    <row r="42" spans="1:35" ht="20.100000000000001" customHeight="1">
      <c r="A42" s="269" t="s">
        <v>106</v>
      </c>
      <c r="B42" s="198">
        <f t="shared" si="6"/>
        <v>30</v>
      </c>
      <c r="C42" s="644">
        <f t="shared" si="9"/>
        <v>817</v>
      </c>
      <c r="D42" s="599">
        <f t="shared" si="7"/>
        <v>434</v>
      </c>
      <c r="E42" s="599">
        <f t="shared" si="8"/>
        <v>383</v>
      </c>
      <c r="F42" s="923">
        <v>5</v>
      </c>
      <c r="G42" s="923"/>
      <c r="H42" s="599">
        <v>78</v>
      </c>
      <c r="I42" s="599">
        <v>67</v>
      </c>
      <c r="J42" s="599">
        <v>5</v>
      </c>
      <c r="K42" s="923">
        <v>77</v>
      </c>
      <c r="L42" s="923"/>
      <c r="M42" s="923"/>
      <c r="N42" s="599">
        <v>61</v>
      </c>
      <c r="O42" s="923">
        <v>5</v>
      </c>
      <c r="P42" s="923"/>
      <c r="Q42" s="923"/>
      <c r="R42" s="923"/>
      <c r="S42" s="599">
        <v>81</v>
      </c>
      <c r="T42" s="599">
        <v>73</v>
      </c>
      <c r="U42" s="923">
        <v>4</v>
      </c>
      <c r="V42" s="923"/>
      <c r="W42" s="599">
        <v>71</v>
      </c>
      <c r="X42" s="599">
        <v>61</v>
      </c>
      <c r="Y42" s="923">
        <v>3</v>
      </c>
      <c r="Z42" s="923"/>
      <c r="AA42" s="599">
        <v>61</v>
      </c>
      <c r="AB42" s="599">
        <v>59</v>
      </c>
      <c r="AC42" s="599">
        <v>4</v>
      </c>
      <c r="AD42" s="599">
        <v>66</v>
      </c>
      <c r="AE42" s="599">
        <v>62</v>
      </c>
      <c r="AF42" s="645">
        <v>4</v>
      </c>
      <c r="AG42" s="971">
        <v>25</v>
      </c>
      <c r="AH42" s="972"/>
    </row>
    <row r="43" spans="1:35" ht="20.100000000000001" customHeight="1">
      <c r="A43" s="269" t="s">
        <v>107</v>
      </c>
      <c r="B43" s="198">
        <f t="shared" si="6"/>
        <v>28</v>
      </c>
      <c r="C43" s="644">
        <f t="shared" si="9"/>
        <v>700</v>
      </c>
      <c r="D43" s="599">
        <f t="shared" si="7"/>
        <v>366</v>
      </c>
      <c r="E43" s="599">
        <f t="shared" si="8"/>
        <v>334</v>
      </c>
      <c r="F43" s="923">
        <v>4</v>
      </c>
      <c r="G43" s="923"/>
      <c r="H43" s="599">
        <v>70</v>
      </c>
      <c r="I43" s="599">
        <v>57</v>
      </c>
      <c r="J43" s="599">
        <v>4</v>
      </c>
      <c r="K43" s="923">
        <v>60</v>
      </c>
      <c r="L43" s="923"/>
      <c r="M43" s="923"/>
      <c r="N43" s="599">
        <v>61</v>
      </c>
      <c r="O43" s="923">
        <v>4</v>
      </c>
      <c r="P43" s="923"/>
      <c r="Q43" s="923"/>
      <c r="R43" s="923"/>
      <c r="S43" s="599">
        <v>65</v>
      </c>
      <c r="T43" s="599">
        <v>49</v>
      </c>
      <c r="U43" s="923">
        <v>4</v>
      </c>
      <c r="V43" s="923"/>
      <c r="W43" s="599">
        <v>57</v>
      </c>
      <c r="X43" s="599">
        <v>64</v>
      </c>
      <c r="Y43" s="923">
        <v>3</v>
      </c>
      <c r="Z43" s="923"/>
      <c r="AA43" s="599">
        <v>58</v>
      </c>
      <c r="AB43" s="599">
        <v>53</v>
      </c>
      <c r="AC43" s="599">
        <v>3</v>
      </c>
      <c r="AD43" s="599">
        <v>56</v>
      </c>
      <c r="AE43" s="599">
        <v>50</v>
      </c>
      <c r="AF43" s="645">
        <v>6</v>
      </c>
      <c r="AG43" s="971">
        <v>35</v>
      </c>
      <c r="AH43" s="972"/>
    </row>
    <row r="44" spans="1:35" ht="20.100000000000001" customHeight="1" thickBot="1">
      <c r="A44" s="273" t="s">
        <v>108</v>
      </c>
      <c r="B44" s="647">
        <f t="shared" si="6"/>
        <v>20</v>
      </c>
      <c r="C44" s="648">
        <f t="shared" si="9"/>
        <v>514</v>
      </c>
      <c r="D44" s="649">
        <f t="shared" si="7"/>
        <v>276</v>
      </c>
      <c r="E44" s="193">
        <f t="shared" si="8"/>
        <v>238</v>
      </c>
      <c r="F44" s="936">
        <v>3</v>
      </c>
      <c r="G44" s="936"/>
      <c r="H44" s="604">
        <v>57</v>
      </c>
      <c r="I44" s="604">
        <v>35</v>
      </c>
      <c r="J44" s="604">
        <v>3</v>
      </c>
      <c r="K44" s="936">
        <v>42</v>
      </c>
      <c r="L44" s="936"/>
      <c r="M44" s="936"/>
      <c r="N44" s="604">
        <v>34</v>
      </c>
      <c r="O44" s="936">
        <v>3</v>
      </c>
      <c r="P44" s="936"/>
      <c r="Q44" s="936"/>
      <c r="R44" s="936"/>
      <c r="S44" s="604">
        <v>42</v>
      </c>
      <c r="T44" s="604">
        <v>46</v>
      </c>
      <c r="U44" s="936">
        <v>3</v>
      </c>
      <c r="V44" s="936"/>
      <c r="W44" s="604">
        <v>49</v>
      </c>
      <c r="X44" s="604">
        <v>38</v>
      </c>
      <c r="Y44" s="936">
        <v>2</v>
      </c>
      <c r="Z44" s="936"/>
      <c r="AA44" s="604">
        <v>36</v>
      </c>
      <c r="AB44" s="604">
        <v>42</v>
      </c>
      <c r="AC44" s="604">
        <v>3</v>
      </c>
      <c r="AD44" s="604">
        <v>50</v>
      </c>
      <c r="AE44" s="604">
        <v>43</v>
      </c>
      <c r="AF44" s="650">
        <v>3</v>
      </c>
      <c r="AG44" s="969">
        <v>15</v>
      </c>
      <c r="AH44" s="970"/>
    </row>
    <row r="45" spans="1:35" ht="20.100000000000001" customHeight="1">
      <c r="A45" s="4" t="s">
        <v>390</v>
      </c>
      <c r="I45" s="16"/>
      <c r="S45" s="43"/>
      <c r="T45" s="43"/>
      <c r="U45" s="43"/>
      <c r="V45" s="43"/>
      <c r="W45" s="43"/>
      <c r="X45" s="43"/>
      <c r="Y45" s="43"/>
      <c r="Z45" s="43"/>
      <c r="AA45" s="43"/>
      <c r="AB45" s="43"/>
      <c r="AC45" s="43"/>
      <c r="AD45" s="43"/>
      <c r="AE45" s="43"/>
      <c r="AF45" s="43"/>
      <c r="AG45" s="43"/>
      <c r="AH45" s="71" t="s">
        <v>333</v>
      </c>
    </row>
    <row r="46" spans="1:35" ht="15" customHeight="1">
      <c r="AH46" s="20"/>
    </row>
  </sheetData>
  <sheetProtection selectLockedCells="1" selectUnlockedCells="1"/>
  <mergeCells count="226">
    <mergeCell ref="AG32:AH32"/>
    <mergeCell ref="AF20:AH20"/>
    <mergeCell ref="AD19:AE19"/>
    <mergeCell ref="AF26:AH26"/>
    <mergeCell ref="AD15:AE15"/>
    <mergeCell ref="AD16:AE16"/>
    <mergeCell ref="AF19:AH19"/>
    <mergeCell ref="AF15:AH15"/>
    <mergeCell ref="AD21:AE21"/>
    <mergeCell ref="AF18:AH18"/>
    <mergeCell ref="AD17:AE17"/>
    <mergeCell ref="AF17:AH17"/>
    <mergeCell ref="AG27:AH27"/>
    <mergeCell ref="AG28:AH28"/>
    <mergeCell ref="AG29:AH29"/>
    <mergeCell ref="AG30:AH30"/>
    <mergeCell ref="AG31:AH31"/>
    <mergeCell ref="AG44:AH44"/>
    <mergeCell ref="AG34:AH34"/>
    <mergeCell ref="AG35:AH35"/>
    <mergeCell ref="AG36:AH36"/>
    <mergeCell ref="AG37:AH37"/>
    <mergeCell ref="AG38:AH38"/>
    <mergeCell ref="AG39:AH39"/>
    <mergeCell ref="AG40:AH40"/>
    <mergeCell ref="AG41:AH41"/>
    <mergeCell ref="AG42:AH42"/>
    <mergeCell ref="AG43:AH43"/>
    <mergeCell ref="AD3:AE4"/>
    <mergeCell ref="J13:M13"/>
    <mergeCell ref="J11:M11"/>
    <mergeCell ref="J12:M12"/>
    <mergeCell ref="AD20:AE20"/>
    <mergeCell ref="AF21:AH21"/>
    <mergeCell ref="AF3:AH4"/>
    <mergeCell ref="AF11:AH11"/>
    <mergeCell ref="AF5:AH5"/>
    <mergeCell ref="AD7:AE7"/>
    <mergeCell ref="AF14:AH14"/>
    <mergeCell ref="AD6:AE6"/>
    <mergeCell ref="AF6:AH6"/>
    <mergeCell ref="AF8:AH8"/>
    <mergeCell ref="AG10:AH10"/>
    <mergeCell ref="AD9:AE9"/>
    <mergeCell ref="AF9:AH9"/>
    <mergeCell ref="AD13:AE13"/>
    <mergeCell ref="AF7:AH7"/>
    <mergeCell ref="AF12:AH12"/>
    <mergeCell ref="AD11:AE11"/>
    <mergeCell ref="AF13:AH13"/>
    <mergeCell ref="AF16:AH16"/>
    <mergeCell ref="AD14:AE14"/>
    <mergeCell ref="X4:Z4"/>
    <mergeCell ref="X9:Y9"/>
    <mergeCell ref="U7:V7"/>
    <mergeCell ref="X7:Y7"/>
    <mergeCell ref="U8:V8"/>
    <mergeCell ref="X8:Y8"/>
    <mergeCell ref="J7:M7"/>
    <mergeCell ref="AD18:AE18"/>
    <mergeCell ref="H3:R3"/>
    <mergeCell ref="H4:I4"/>
    <mergeCell ref="J4:M4"/>
    <mergeCell ref="N4:R4"/>
    <mergeCell ref="U4:W4"/>
    <mergeCell ref="AD5:AE5"/>
    <mergeCell ref="X5:Y5"/>
    <mergeCell ref="U12:V12"/>
    <mergeCell ref="AD8:AE8"/>
    <mergeCell ref="J6:M6"/>
    <mergeCell ref="J5:M5"/>
    <mergeCell ref="N6:R6"/>
    <mergeCell ref="AD12:AE12"/>
    <mergeCell ref="J8:M8"/>
    <mergeCell ref="N12:R12"/>
    <mergeCell ref="X6:Y6"/>
    <mergeCell ref="N5:R5"/>
    <mergeCell ref="N10:P10"/>
    <mergeCell ref="N9:R9"/>
    <mergeCell ref="N15:R15"/>
    <mergeCell ref="U16:V16"/>
    <mergeCell ref="N7:R7"/>
    <mergeCell ref="N14:R14"/>
    <mergeCell ref="A3:A4"/>
    <mergeCell ref="B3:B4"/>
    <mergeCell ref="C3:E3"/>
    <mergeCell ref="F3:G4"/>
    <mergeCell ref="N11:R11"/>
    <mergeCell ref="N13:R13"/>
    <mergeCell ref="U5:V5"/>
    <mergeCell ref="U9:V9"/>
    <mergeCell ref="U13:V13"/>
    <mergeCell ref="U14:V14"/>
    <mergeCell ref="U11:V11"/>
    <mergeCell ref="U6:V6"/>
    <mergeCell ref="J10:K10"/>
    <mergeCell ref="J9:M9"/>
    <mergeCell ref="N8:R8"/>
    <mergeCell ref="J14:M14"/>
    <mergeCell ref="A26:A27"/>
    <mergeCell ref="B26:E26"/>
    <mergeCell ref="F26:I26"/>
    <mergeCell ref="F30:G30"/>
    <mergeCell ref="F29:G29"/>
    <mergeCell ref="U15:V15"/>
    <mergeCell ref="K29:M29"/>
    <mergeCell ref="K30:M30"/>
    <mergeCell ref="J15:M15"/>
    <mergeCell ref="J21:M21"/>
    <mergeCell ref="J20:M20"/>
    <mergeCell ref="J19:M19"/>
    <mergeCell ref="U18:V18"/>
    <mergeCell ref="J18:M18"/>
    <mergeCell ref="N16:R16"/>
    <mergeCell ref="N19:R19"/>
    <mergeCell ref="U19:V19"/>
    <mergeCell ref="J17:M17"/>
    <mergeCell ref="J16:M16"/>
    <mergeCell ref="N18:R18"/>
    <mergeCell ref="J26:N26"/>
    <mergeCell ref="F27:G27"/>
    <mergeCell ref="K27:M27"/>
    <mergeCell ref="F28:G28"/>
    <mergeCell ref="K28:M28"/>
    <mergeCell ref="F31:G31"/>
    <mergeCell ref="U36:V36"/>
    <mergeCell ref="K31:M31"/>
    <mergeCell ref="U17:V17"/>
    <mergeCell ref="U37:V37"/>
    <mergeCell ref="F34:G34"/>
    <mergeCell ref="O33:R33"/>
    <mergeCell ref="O34:R34"/>
    <mergeCell ref="F33:G33"/>
    <mergeCell ref="K33:M33"/>
    <mergeCell ref="K34:M34"/>
    <mergeCell ref="F32:G32"/>
    <mergeCell ref="K32:M32"/>
    <mergeCell ref="O32:R32"/>
    <mergeCell ref="O30:R30"/>
    <mergeCell ref="U21:V21"/>
    <mergeCell ref="N21:R21"/>
    <mergeCell ref="N20:R20"/>
    <mergeCell ref="O28:R28"/>
    <mergeCell ref="O29:R29"/>
    <mergeCell ref="F38:G38"/>
    <mergeCell ref="F35:G35"/>
    <mergeCell ref="K35:M35"/>
    <mergeCell ref="O35:R35"/>
    <mergeCell ref="F44:G44"/>
    <mergeCell ref="K44:M44"/>
    <mergeCell ref="O44:R44"/>
    <mergeCell ref="F39:G39"/>
    <mergeCell ref="K39:M39"/>
    <mergeCell ref="O39:R39"/>
    <mergeCell ref="F43:G43"/>
    <mergeCell ref="K38:M38"/>
    <mergeCell ref="O38:R38"/>
    <mergeCell ref="F37:G37"/>
    <mergeCell ref="K37:M37"/>
    <mergeCell ref="O37:R37"/>
    <mergeCell ref="F36:G36"/>
    <mergeCell ref="K36:M36"/>
    <mergeCell ref="O36:R36"/>
    <mergeCell ref="Y42:Z42"/>
    <mergeCell ref="U42:V42"/>
    <mergeCell ref="F41:G41"/>
    <mergeCell ref="Y44:Z44"/>
    <mergeCell ref="U43:V43"/>
    <mergeCell ref="O43:R43"/>
    <mergeCell ref="Y38:Z38"/>
    <mergeCell ref="Y43:Z43"/>
    <mergeCell ref="U44:V44"/>
    <mergeCell ref="U39:V39"/>
    <mergeCell ref="U40:V40"/>
    <mergeCell ref="Y40:Z40"/>
    <mergeCell ref="Y41:Z41"/>
    <mergeCell ref="U41:V41"/>
    <mergeCell ref="O42:R42"/>
    <mergeCell ref="O40:R40"/>
    <mergeCell ref="O41:R41"/>
    <mergeCell ref="K41:M41"/>
    <mergeCell ref="K43:M43"/>
    <mergeCell ref="Y39:Z39"/>
    <mergeCell ref="F40:G40"/>
    <mergeCell ref="K40:M40"/>
    <mergeCell ref="F42:G42"/>
    <mergeCell ref="K42:M42"/>
    <mergeCell ref="Y26:AB26"/>
    <mergeCell ref="O27:R27"/>
    <mergeCell ref="U27:V27"/>
    <mergeCell ref="U29:V29"/>
    <mergeCell ref="U28:V28"/>
    <mergeCell ref="Y29:Z29"/>
    <mergeCell ref="Y28:Z28"/>
    <mergeCell ref="N17:R17"/>
    <mergeCell ref="Y36:Z36"/>
    <mergeCell ref="Y27:Z27"/>
    <mergeCell ref="O26:T26"/>
    <mergeCell ref="U20:V20"/>
    <mergeCell ref="U26:X26"/>
    <mergeCell ref="X20:Y20"/>
    <mergeCell ref="X21:Y21"/>
    <mergeCell ref="Y37:Z37"/>
    <mergeCell ref="U38:V38"/>
    <mergeCell ref="O31:R31"/>
    <mergeCell ref="Y33:Z33"/>
    <mergeCell ref="Y30:Z30"/>
    <mergeCell ref="U32:V32"/>
    <mergeCell ref="Y35:Z35"/>
    <mergeCell ref="U35:V35"/>
    <mergeCell ref="U34:V34"/>
    <mergeCell ref="Y34:Z34"/>
    <mergeCell ref="U30:V30"/>
    <mergeCell ref="U31:V31"/>
    <mergeCell ref="U33:V33"/>
    <mergeCell ref="Y31:Z31"/>
    <mergeCell ref="Y32:Z32"/>
    <mergeCell ref="X11:Y11"/>
    <mergeCell ref="X12:Y12"/>
    <mergeCell ref="X13:Y13"/>
    <mergeCell ref="X14:Y14"/>
    <mergeCell ref="X15:Y15"/>
    <mergeCell ref="X16:Y16"/>
    <mergeCell ref="X17:Y17"/>
    <mergeCell ref="X18:Y18"/>
    <mergeCell ref="X19:Y19"/>
  </mergeCells>
  <phoneticPr fontId="5"/>
  <printOptions horizontalCentered="1"/>
  <pageMargins left="0.59055118110236227" right="0.59055118110236227" top="0.59055118110236227" bottom="0.59055118110236227" header="0.39370078740157483" footer="0.39370078740157483"/>
  <pageSetup paperSize="9" scale="91" firstPageNumber="134" orientation="portrait" useFirstPageNumber="1" verticalDpi="300" r:id="rId1"/>
  <headerFooter scaleWithDoc="0" alignWithMargins="0">
    <oddHeader>&amp;L教　育</oddHeader>
    <oddFooter>&amp;C&amp;12&amp;A</oddFooter>
  </headerFooter>
  <ignoredErrors>
    <ignoredError sqref="C11:C21 H8" formulaRange="1"/>
  </ignoredErrors>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6"/>
  <sheetViews>
    <sheetView view="pageBreakPreview" topLeftCell="A19" zoomScale="90" zoomScaleNormal="100" zoomScaleSheetLayoutView="90" zoomScalePageLayoutView="90" workbookViewId="0">
      <pane xSplit="1" topLeftCell="D1" activePane="topRight" state="frozen"/>
      <selection activeCell="O31" sqref="O31:R31"/>
      <selection pane="topRight" activeCell="T3" sqref="T3"/>
    </sheetView>
  </sheetViews>
  <sheetFormatPr defaultColWidth="8.85546875" defaultRowHeight="17.45" customHeight="1"/>
  <cols>
    <col min="1" max="1" width="11.28515625" style="4" customWidth="1"/>
    <col min="2" max="2" width="6.7109375" style="4" customWidth="1"/>
    <col min="3" max="3" width="8.28515625" style="4" customWidth="1"/>
    <col min="4" max="5" width="8.42578125" style="4" customWidth="1"/>
    <col min="6" max="6" width="5.42578125" style="4" customWidth="1"/>
    <col min="7" max="7" width="5.42578125" style="12" customWidth="1"/>
    <col min="8" max="9" width="7.7109375" style="4" customWidth="1"/>
    <col min="10" max="10" width="8.140625" style="4" customWidth="1"/>
    <col min="11" max="12" width="2.7109375" style="4" customWidth="1"/>
    <col min="13" max="13" width="2.140625" style="4" customWidth="1"/>
    <col min="14" max="14" width="7.28515625" style="4" customWidth="1"/>
    <col min="15" max="16" width="1.42578125" style="4" customWidth="1"/>
    <col min="17" max="17" width="3.42578125" style="4" customWidth="1"/>
    <col min="18" max="18" width="1.42578125" style="4" customWidth="1"/>
    <col min="19" max="20" width="7.140625" style="4" customWidth="1"/>
    <col min="21" max="21" width="5.28515625" style="4" customWidth="1"/>
    <col min="22" max="22" width="3.85546875" style="4" customWidth="1"/>
    <col min="23" max="23" width="6.7109375" style="4" customWidth="1"/>
    <col min="24" max="24" width="6.85546875" style="4" customWidth="1"/>
    <col min="25" max="25" width="1.85546875" style="4" customWidth="1"/>
    <col min="26" max="26" width="5.42578125" style="4" customWidth="1"/>
    <col min="27" max="27" width="7.42578125" style="4" customWidth="1"/>
    <col min="28" max="28" width="7.140625" style="4" customWidth="1"/>
    <col min="29" max="29" width="6.28515625" style="4" customWidth="1"/>
    <col min="30" max="30" width="9.85546875" style="4" customWidth="1"/>
    <col min="31" max="31" width="8.7109375" style="4" customWidth="1"/>
    <col min="32" max="32" width="9" style="4" customWidth="1"/>
    <col min="33" max="34" width="6.42578125" style="4" customWidth="1"/>
    <col min="35" max="16384" width="8.85546875" style="4"/>
  </cols>
  <sheetData>
    <row r="1" spans="1:34" ht="5.0999999999999996" customHeight="1">
      <c r="AH1" s="442"/>
    </row>
    <row r="2" spans="1:34" ht="20.100000000000001" customHeight="1" thickBot="1">
      <c r="A2" s="4" t="s">
        <v>308</v>
      </c>
      <c r="S2" s="43"/>
      <c r="T2" s="43"/>
      <c r="U2" s="43"/>
      <c r="V2" s="43"/>
      <c r="W2" s="43"/>
      <c r="X2" s="43"/>
      <c r="Y2" s="43"/>
      <c r="Z2" s="43"/>
      <c r="AA2" s="43"/>
      <c r="AB2" s="43"/>
      <c r="AC2" s="43"/>
      <c r="AD2" s="43"/>
      <c r="AE2" s="43"/>
      <c r="AF2" s="43"/>
      <c r="AG2" s="43"/>
      <c r="AH2" s="443" t="s">
        <v>84</v>
      </c>
    </row>
    <row r="3" spans="1:34" ht="20.100000000000001" customHeight="1" thickBot="1">
      <c r="A3" s="849" t="s">
        <v>85</v>
      </c>
      <c r="B3" s="851" t="s">
        <v>86</v>
      </c>
      <c r="C3" s="851" t="s">
        <v>87</v>
      </c>
      <c r="D3" s="851"/>
      <c r="E3" s="851"/>
      <c r="F3" s="851" t="s">
        <v>88</v>
      </c>
      <c r="G3" s="851"/>
      <c r="H3" s="851" t="s">
        <v>89</v>
      </c>
      <c r="I3" s="851"/>
      <c r="J3" s="851"/>
      <c r="K3" s="851"/>
      <c r="L3" s="851"/>
      <c r="M3" s="851"/>
      <c r="N3" s="851"/>
      <c r="O3" s="851"/>
      <c r="P3" s="851"/>
      <c r="Q3" s="851"/>
      <c r="R3" s="851"/>
      <c r="S3" s="200"/>
      <c r="T3" s="201" t="s">
        <v>90</v>
      </c>
      <c r="U3" s="201"/>
      <c r="V3" s="201"/>
      <c r="W3" s="439"/>
      <c r="X3" s="201"/>
      <c r="Y3" s="201"/>
      <c r="Z3" s="203"/>
      <c r="AA3" s="204"/>
      <c r="AB3" s="439" t="s">
        <v>91</v>
      </c>
      <c r="AC3" s="201"/>
      <c r="AD3" s="950" t="s">
        <v>323</v>
      </c>
      <c r="AE3" s="951"/>
      <c r="AF3" s="956" t="s">
        <v>324</v>
      </c>
      <c r="AG3" s="957"/>
      <c r="AH3" s="958"/>
    </row>
    <row r="4" spans="1:34" ht="20.100000000000001" customHeight="1">
      <c r="A4" s="850"/>
      <c r="B4" s="852"/>
      <c r="C4" s="436" t="s">
        <v>92</v>
      </c>
      <c r="D4" s="13" t="s">
        <v>93</v>
      </c>
      <c r="E4" s="13" t="s">
        <v>94</v>
      </c>
      <c r="F4" s="852"/>
      <c r="G4" s="852"/>
      <c r="H4" s="859" t="s">
        <v>95</v>
      </c>
      <c r="I4" s="859"/>
      <c r="J4" s="859" t="s">
        <v>54</v>
      </c>
      <c r="K4" s="859"/>
      <c r="L4" s="859"/>
      <c r="M4" s="859"/>
      <c r="N4" s="859" t="s">
        <v>55</v>
      </c>
      <c r="O4" s="859"/>
      <c r="P4" s="859"/>
      <c r="Q4" s="859"/>
      <c r="R4" s="859"/>
      <c r="S4" s="205" t="s">
        <v>96</v>
      </c>
      <c r="T4" s="206"/>
      <c r="U4" s="880" t="s">
        <v>54</v>
      </c>
      <c r="V4" s="880"/>
      <c r="W4" s="880"/>
      <c r="X4" s="880" t="s">
        <v>55</v>
      </c>
      <c r="Y4" s="880"/>
      <c r="Z4" s="880"/>
      <c r="AA4" s="207" t="s">
        <v>325</v>
      </c>
      <c r="AB4" s="207" t="s">
        <v>54</v>
      </c>
      <c r="AC4" s="207" t="s">
        <v>55</v>
      </c>
      <c r="AD4" s="952"/>
      <c r="AE4" s="953"/>
      <c r="AF4" s="959"/>
      <c r="AG4" s="960"/>
      <c r="AH4" s="961"/>
    </row>
    <row r="5" spans="1:34" ht="20.100000000000001" customHeight="1">
      <c r="A5" s="239" t="s">
        <v>322</v>
      </c>
      <c r="B5" s="446">
        <v>11</v>
      </c>
      <c r="C5" s="434">
        <f>SUM(D5:E5)</f>
        <v>382</v>
      </c>
      <c r="D5" s="355">
        <v>281</v>
      </c>
      <c r="E5" s="434">
        <v>101</v>
      </c>
      <c r="F5" s="434">
        <v>280</v>
      </c>
      <c r="G5" s="356">
        <v>23</v>
      </c>
      <c r="H5" s="434">
        <f>SUM(J5,N5)</f>
        <v>8242</v>
      </c>
      <c r="I5" s="356">
        <v>113</v>
      </c>
      <c r="J5" s="879">
        <v>4274</v>
      </c>
      <c r="K5" s="879"/>
      <c r="L5" s="879"/>
      <c r="M5" s="879"/>
      <c r="N5" s="879">
        <v>3968</v>
      </c>
      <c r="O5" s="879"/>
      <c r="P5" s="879"/>
      <c r="Q5" s="879"/>
      <c r="R5" s="879"/>
      <c r="S5" s="440">
        <f>SUM(U5,X5)</f>
        <v>390</v>
      </c>
      <c r="T5" s="347">
        <f>SUM(W5,Z5)</f>
        <v>15</v>
      </c>
      <c r="U5" s="942">
        <v>123</v>
      </c>
      <c r="V5" s="942"/>
      <c r="W5" s="348" t="s">
        <v>326</v>
      </c>
      <c r="X5" s="930">
        <v>267</v>
      </c>
      <c r="Y5" s="930"/>
      <c r="Z5" s="347">
        <v>15</v>
      </c>
      <c r="AA5" s="440">
        <f>SUM(AB5,AC5)</f>
        <v>59</v>
      </c>
      <c r="AB5" s="440">
        <v>4</v>
      </c>
      <c r="AC5" s="440">
        <v>55</v>
      </c>
      <c r="AD5" s="947">
        <f>H5/F5</f>
        <v>29.435714285714287</v>
      </c>
      <c r="AE5" s="947"/>
      <c r="AF5" s="947">
        <f>H5/S5</f>
        <v>21.133333333333333</v>
      </c>
      <c r="AG5" s="947"/>
      <c r="AH5" s="963"/>
    </row>
    <row r="6" spans="1:34" ht="20.100000000000001" customHeight="1">
      <c r="A6" s="447">
        <v>25</v>
      </c>
      <c r="B6" s="434">
        <v>11</v>
      </c>
      <c r="C6" s="434">
        <f>SUM(D6:E6)</f>
        <v>380</v>
      </c>
      <c r="D6" s="355">
        <v>282</v>
      </c>
      <c r="E6" s="434">
        <v>98</v>
      </c>
      <c r="F6" s="434">
        <v>283</v>
      </c>
      <c r="G6" s="356">
        <v>28</v>
      </c>
      <c r="H6" s="434">
        <f>SUM(J6,N6)</f>
        <v>8216</v>
      </c>
      <c r="I6" s="356">
        <v>137</v>
      </c>
      <c r="J6" s="869">
        <v>4279</v>
      </c>
      <c r="K6" s="869"/>
      <c r="L6" s="869"/>
      <c r="M6" s="869"/>
      <c r="N6" s="869">
        <v>3937</v>
      </c>
      <c r="O6" s="869"/>
      <c r="P6" s="869"/>
      <c r="Q6" s="869"/>
      <c r="R6" s="869"/>
      <c r="S6" s="440">
        <f>SUM(U6,X6)</f>
        <v>393</v>
      </c>
      <c r="T6" s="347">
        <f>SUM(W6,Z6)</f>
        <v>16</v>
      </c>
      <c r="U6" s="944">
        <v>115</v>
      </c>
      <c r="V6" s="944"/>
      <c r="W6" s="348" t="s">
        <v>326</v>
      </c>
      <c r="X6" s="949">
        <v>278</v>
      </c>
      <c r="Y6" s="949"/>
      <c r="Z6" s="347">
        <v>16</v>
      </c>
      <c r="AA6" s="440">
        <f>SUM(AB6,AC6)</f>
        <v>68</v>
      </c>
      <c r="AB6" s="440">
        <v>8</v>
      </c>
      <c r="AC6" s="440">
        <v>60</v>
      </c>
      <c r="AD6" s="947">
        <f>H6/F6</f>
        <v>29.031802120141343</v>
      </c>
      <c r="AE6" s="947"/>
      <c r="AF6" s="947">
        <f>H6/S6</f>
        <v>20.9058524173028</v>
      </c>
      <c r="AG6" s="947"/>
      <c r="AH6" s="963"/>
    </row>
    <row r="7" spans="1:34" ht="20.100000000000001" customHeight="1">
      <c r="A7" s="447">
        <v>26</v>
      </c>
      <c r="B7" s="434">
        <v>11</v>
      </c>
      <c r="C7" s="434">
        <f>SUM(D7:E7)</f>
        <v>380</v>
      </c>
      <c r="D7" s="434">
        <v>282</v>
      </c>
      <c r="E7" s="434">
        <v>98</v>
      </c>
      <c r="F7" s="434">
        <v>283</v>
      </c>
      <c r="G7" s="357">
        <v>33</v>
      </c>
      <c r="H7" s="434">
        <f>SUM(J7,N7)</f>
        <v>8103</v>
      </c>
      <c r="I7" s="356">
        <v>170</v>
      </c>
      <c r="J7" s="931">
        <v>4193</v>
      </c>
      <c r="K7" s="931"/>
      <c r="L7" s="931"/>
      <c r="M7" s="931"/>
      <c r="N7" s="931">
        <v>3910</v>
      </c>
      <c r="O7" s="931"/>
      <c r="P7" s="931"/>
      <c r="Q7" s="931"/>
      <c r="R7" s="931"/>
      <c r="S7" s="440">
        <f>SUM(U7,X7)</f>
        <v>385</v>
      </c>
      <c r="T7" s="347">
        <f>SUM(W7,Z7)</f>
        <v>15</v>
      </c>
      <c r="U7" s="945">
        <v>115</v>
      </c>
      <c r="V7" s="945"/>
      <c r="W7" s="348" t="s">
        <v>326</v>
      </c>
      <c r="X7" s="946">
        <v>270</v>
      </c>
      <c r="Y7" s="946"/>
      <c r="Z7" s="350">
        <v>15</v>
      </c>
      <c r="AA7" s="440">
        <f>SUM(AB7,AC7)</f>
        <v>58</v>
      </c>
      <c r="AB7" s="440">
        <v>2</v>
      </c>
      <c r="AC7" s="351">
        <v>56</v>
      </c>
      <c r="AD7" s="964">
        <f>H7/F7</f>
        <v>28.632508833922262</v>
      </c>
      <c r="AE7" s="964"/>
      <c r="AF7" s="947">
        <f>H7/S7</f>
        <v>21.046753246753248</v>
      </c>
      <c r="AG7" s="947"/>
      <c r="AH7" s="963"/>
    </row>
    <row r="8" spans="1:34" ht="20.100000000000001" customHeight="1">
      <c r="A8" s="447">
        <v>27</v>
      </c>
      <c r="B8" s="446">
        <v>11</v>
      </c>
      <c r="C8" s="434">
        <v>380</v>
      </c>
      <c r="D8" s="434">
        <v>282</v>
      </c>
      <c r="E8" s="434">
        <v>98</v>
      </c>
      <c r="F8" s="434">
        <v>292</v>
      </c>
      <c r="G8" s="357">
        <v>40</v>
      </c>
      <c r="H8" s="358">
        <f>SUM(J8:R8)</f>
        <v>8062</v>
      </c>
      <c r="I8" s="356">
        <v>219</v>
      </c>
      <c r="J8" s="931">
        <v>4170</v>
      </c>
      <c r="K8" s="931"/>
      <c r="L8" s="931"/>
      <c r="M8" s="931"/>
      <c r="N8" s="931">
        <v>3892</v>
      </c>
      <c r="O8" s="931"/>
      <c r="P8" s="931"/>
      <c r="Q8" s="931"/>
      <c r="R8" s="931"/>
      <c r="S8" s="349">
        <v>391</v>
      </c>
      <c r="T8" s="347">
        <v>15</v>
      </c>
      <c r="U8" s="945">
        <v>117</v>
      </c>
      <c r="V8" s="945"/>
      <c r="W8" s="348" t="s">
        <v>326</v>
      </c>
      <c r="X8" s="946">
        <v>274</v>
      </c>
      <c r="Y8" s="946"/>
      <c r="Z8" s="350">
        <v>15</v>
      </c>
      <c r="AA8" s="351">
        <v>62</v>
      </c>
      <c r="AB8" s="440">
        <v>3</v>
      </c>
      <c r="AC8" s="351">
        <v>59</v>
      </c>
      <c r="AD8" s="948">
        <v>28</v>
      </c>
      <c r="AE8" s="948"/>
      <c r="AF8" s="929">
        <v>21</v>
      </c>
      <c r="AG8" s="929"/>
      <c r="AH8" s="965"/>
    </row>
    <row r="9" spans="1:34" ht="20.100000000000001" customHeight="1">
      <c r="A9" s="272">
        <v>28</v>
      </c>
      <c r="B9" s="616">
        <v>11</v>
      </c>
      <c r="C9" s="617">
        <f>SUM(D9:E9)</f>
        <v>382</v>
      </c>
      <c r="D9" s="617">
        <f t="shared" ref="D9:I9" si="0">SUM(D11:D21)</f>
        <v>279</v>
      </c>
      <c r="E9" s="617">
        <f t="shared" si="0"/>
        <v>103</v>
      </c>
      <c r="F9" s="539">
        <f t="shared" si="0"/>
        <v>297</v>
      </c>
      <c r="G9" s="624">
        <f t="shared" si="0"/>
        <v>43</v>
      </c>
      <c r="H9" s="625">
        <f t="shared" si="0"/>
        <v>8033</v>
      </c>
      <c r="I9" s="626">
        <f t="shared" si="0"/>
        <v>266</v>
      </c>
      <c r="J9" s="941">
        <f>SUM(J11:K21)</f>
        <v>4156</v>
      </c>
      <c r="K9" s="941"/>
      <c r="L9" s="941"/>
      <c r="M9" s="941"/>
      <c r="N9" s="941">
        <f>SUM(N11:P21)</f>
        <v>3877</v>
      </c>
      <c r="O9" s="941"/>
      <c r="P9" s="941"/>
      <c r="Q9" s="941"/>
      <c r="R9" s="941"/>
      <c r="S9" s="625">
        <f>SUM(S11:S21)</f>
        <v>384</v>
      </c>
      <c r="T9" s="627">
        <f>SUM(T11:T21)</f>
        <v>13</v>
      </c>
      <c r="U9" s="943" t="s">
        <v>411</v>
      </c>
      <c r="V9" s="943"/>
      <c r="W9" s="357" t="s">
        <v>412</v>
      </c>
      <c r="X9" s="941" t="s">
        <v>413</v>
      </c>
      <c r="Y9" s="941"/>
      <c r="Z9" s="628" t="s">
        <v>414</v>
      </c>
      <c r="AA9" s="476">
        <f>SUM(AA11:AA21)</f>
        <v>131</v>
      </c>
      <c r="AB9" s="629" t="s">
        <v>415</v>
      </c>
      <c r="AC9" s="476" t="s">
        <v>410</v>
      </c>
      <c r="AD9" s="967">
        <f>H9/F9</f>
        <v>27.047138047138048</v>
      </c>
      <c r="AE9" s="967"/>
      <c r="AF9" s="937">
        <f>H9/S9</f>
        <v>20.919270833333332</v>
      </c>
      <c r="AG9" s="937"/>
      <c r="AH9" s="968"/>
    </row>
    <row r="10" spans="1:34" ht="20.100000000000001" customHeight="1">
      <c r="A10" s="450"/>
      <c r="B10" s="451"/>
      <c r="C10" s="444"/>
      <c r="D10" s="444"/>
      <c r="E10" s="444"/>
      <c r="F10" s="452"/>
      <c r="G10" s="449"/>
      <c r="H10" s="452"/>
      <c r="I10" s="449"/>
      <c r="J10" s="940"/>
      <c r="K10" s="940"/>
      <c r="L10" s="453"/>
      <c r="M10" s="454"/>
      <c r="N10" s="940"/>
      <c r="O10" s="940"/>
      <c r="P10" s="940"/>
      <c r="Q10" s="455"/>
      <c r="R10" s="455"/>
      <c r="S10" s="456"/>
      <c r="T10" s="457"/>
      <c r="U10" s="458"/>
      <c r="V10" s="466"/>
      <c r="W10" s="457"/>
      <c r="X10" s="465"/>
      <c r="Y10" s="459"/>
      <c r="Z10" s="457"/>
      <c r="AA10" s="445"/>
      <c r="AB10" s="467"/>
      <c r="AC10" s="467"/>
      <c r="AD10" s="445"/>
      <c r="AE10" s="445"/>
      <c r="AF10" s="445"/>
      <c r="AG10" s="966"/>
      <c r="AH10" s="966"/>
    </row>
    <row r="11" spans="1:34" ht="20.100000000000001" customHeight="1">
      <c r="A11" s="611" t="s">
        <v>98</v>
      </c>
      <c r="B11" s="610">
        <v>1</v>
      </c>
      <c r="C11" s="595">
        <f t="shared" ref="C11:C21" si="1">SUM(D11:E11)</f>
        <v>31</v>
      </c>
      <c r="D11" s="595">
        <v>20</v>
      </c>
      <c r="E11" s="595">
        <v>11</v>
      </c>
      <c r="F11" s="630">
        <v>23</v>
      </c>
      <c r="G11" s="356">
        <v>3</v>
      </c>
      <c r="H11" s="631">
        <f>SUM(J11,N11)</f>
        <v>609</v>
      </c>
      <c r="I11" s="356">
        <v>21</v>
      </c>
      <c r="J11" s="931">
        <v>319</v>
      </c>
      <c r="K11" s="931"/>
      <c r="L11" s="931"/>
      <c r="M11" s="931"/>
      <c r="N11" s="931">
        <v>290</v>
      </c>
      <c r="O11" s="931"/>
      <c r="P11" s="931"/>
      <c r="Q11" s="931"/>
      <c r="R11" s="931"/>
      <c r="S11" s="598">
        <v>29</v>
      </c>
      <c r="T11" s="632">
        <v>1</v>
      </c>
      <c r="U11" s="922" t="s">
        <v>410</v>
      </c>
      <c r="V11" s="922"/>
      <c r="W11" s="633" t="s">
        <v>410</v>
      </c>
      <c r="X11" s="922" t="s">
        <v>410</v>
      </c>
      <c r="Y11" s="922"/>
      <c r="Z11" s="356" t="s">
        <v>411</v>
      </c>
      <c r="AA11" s="596">
        <v>12</v>
      </c>
      <c r="AB11" s="601" t="s">
        <v>410</v>
      </c>
      <c r="AC11" s="601" t="s">
        <v>410</v>
      </c>
      <c r="AD11" s="871">
        <f>H11/F11</f>
        <v>26.478260869565219</v>
      </c>
      <c r="AE11" s="871"/>
      <c r="AF11" s="871">
        <f>H11/S11</f>
        <v>21</v>
      </c>
      <c r="AG11" s="871"/>
      <c r="AH11" s="962"/>
    </row>
    <row r="12" spans="1:34" ht="20.100000000000001" customHeight="1">
      <c r="A12" s="611" t="s">
        <v>99</v>
      </c>
      <c r="B12" s="610">
        <v>1</v>
      </c>
      <c r="C12" s="595">
        <f t="shared" si="1"/>
        <v>37</v>
      </c>
      <c r="D12" s="595">
        <v>28</v>
      </c>
      <c r="E12" s="595">
        <v>9</v>
      </c>
      <c r="F12" s="630">
        <v>24</v>
      </c>
      <c r="G12" s="356">
        <v>3</v>
      </c>
      <c r="H12" s="631">
        <f t="shared" ref="H12:H21" si="2">SUM(J12,N12)</f>
        <v>621</v>
      </c>
      <c r="I12" s="356">
        <v>19</v>
      </c>
      <c r="J12" s="931">
        <v>315</v>
      </c>
      <c r="K12" s="931"/>
      <c r="L12" s="931"/>
      <c r="M12" s="931"/>
      <c r="N12" s="931">
        <v>306</v>
      </c>
      <c r="O12" s="931"/>
      <c r="P12" s="931"/>
      <c r="Q12" s="931"/>
      <c r="R12" s="931"/>
      <c r="S12" s="598">
        <v>32</v>
      </c>
      <c r="T12" s="632">
        <v>1</v>
      </c>
      <c r="U12" s="922" t="s">
        <v>410</v>
      </c>
      <c r="V12" s="922"/>
      <c r="W12" s="633" t="s">
        <v>410</v>
      </c>
      <c r="X12" s="922" t="s">
        <v>410</v>
      </c>
      <c r="Y12" s="922"/>
      <c r="Z12" s="356" t="s">
        <v>411</v>
      </c>
      <c r="AA12" s="596">
        <v>11</v>
      </c>
      <c r="AB12" s="601" t="s">
        <v>410</v>
      </c>
      <c r="AC12" s="601" t="s">
        <v>410</v>
      </c>
      <c r="AD12" s="871">
        <f t="shared" ref="AD12:AD21" si="3">H12/F12</f>
        <v>25.875</v>
      </c>
      <c r="AE12" s="871"/>
      <c r="AF12" s="871">
        <f t="shared" ref="AF12:AF21" si="4">H12/S12</f>
        <v>19.40625</v>
      </c>
      <c r="AG12" s="871"/>
      <c r="AH12" s="962"/>
    </row>
    <row r="13" spans="1:34" ht="20.100000000000001" customHeight="1">
      <c r="A13" s="611" t="s">
        <v>100</v>
      </c>
      <c r="B13" s="610">
        <v>1</v>
      </c>
      <c r="C13" s="595">
        <f t="shared" si="1"/>
        <v>30</v>
      </c>
      <c r="D13" s="595">
        <v>23</v>
      </c>
      <c r="E13" s="595">
        <v>7</v>
      </c>
      <c r="F13" s="630">
        <v>27</v>
      </c>
      <c r="G13" s="356">
        <v>6</v>
      </c>
      <c r="H13" s="631">
        <f>SUM(J13,N13)</f>
        <v>677</v>
      </c>
      <c r="I13" s="356">
        <v>37</v>
      </c>
      <c r="J13" s="931">
        <v>357</v>
      </c>
      <c r="K13" s="931"/>
      <c r="L13" s="931"/>
      <c r="M13" s="931"/>
      <c r="N13" s="931">
        <v>320</v>
      </c>
      <c r="O13" s="931"/>
      <c r="P13" s="931"/>
      <c r="Q13" s="931"/>
      <c r="R13" s="931"/>
      <c r="S13" s="598">
        <v>34</v>
      </c>
      <c r="T13" s="632">
        <v>1</v>
      </c>
      <c r="U13" s="922" t="s">
        <v>410</v>
      </c>
      <c r="V13" s="922"/>
      <c r="W13" s="633" t="s">
        <v>410</v>
      </c>
      <c r="X13" s="922" t="s">
        <v>410</v>
      </c>
      <c r="Y13" s="922"/>
      <c r="Z13" s="356" t="s">
        <v>411</v>
      </c>
      <c r="AA13" s="596">
        <v>12</v>
      </c>
      <c r="AB13" s="601" t="s">
        <v>410</v>
      </c>
      <c r="AC13" s="601" t="s">
        <v>410</v>
      </c>
      <c r="AD13" s="871">
        <f t="shared" si="3"/>
        <v>25.074074074074073</v>
      </c>
      <c r="AE13" s="871"/>
      <c r="AF13" s="871">
        <f t="shared" si="4"/>
        <v>19.911764705882351</v>
      </c>
      <c r="AG13" s="871"/>
      <c r="AH13" s="962"/>
    </row>
    <row r="14" spans="1:34" ht="20.100000000000001" customHeight="1">
      <c r="A14" s="611" t="s">
        <v>101</v>
      </c>
      <c r="B14" s="610">
        <v>1</v>
      </c>
      <c r="C14" s="595">
        <f t="shared" si="1"/>
        <v>43</v>
      </c>
      <c r="D14" s="595">
        <v>31</v>
      </c>
      <c r="E14" s="595">
        <v>12</v>
      </c>
      <c r="F14" s="630">
        <v>35</v>
      </c>
      <c r="G14" s="356">
        <v>3</v>
      </c>
      <c r="H14" s="631">
        <f t="shared" si="2"/>
        <v>1071</v>
      </c>
      <c r="I14" s="356">
        <v>24</v>
      </c>
      <c r="J14" s="931">
        <v>545</v>
      </c>
      <c r="K14" s="931"/>
      <c r="L14" s="931"/>
      <c r="M14" s="931"/>
      <c r="N14" s="931">
        <v>526</v>
      </c>
      <c r="O14" s="931"/>
      <c r="P14" s="931"/>
      <c r="Q14" s="931"/>
      <c r="R14" s="931"/>
      <c r="S14" s="598">
        <v>44</v>
      </c>
      <c r="T14" s="632">
        <v>2</v>
      </c>
      <c r="U14" s="922" t="s">
        <v>410</v>
      </c>
      <c r="V14" s="922"/>
      <c r="W14" s="633" t="s">
        <v>410</v>
      </c>
      <c r="X14" s="922" t="s">
        <v>410</v>
      </c>
      <c r="Y14" s="922"/>
      <c r="Z14" s="356" t="s">
        <v>411</v>
      </c>
      <c r="AA14" s="596">
        <v>14</v>
      </c>
      <c r="AB14" s="601" t="s">
        <v>410</v>
      </c>
      <c r="AC14" s="601" t="s">
        <v>410</v>
      </c>
      <c r="AD14" s="871">
        <f t="shared" si="3"/>
        <v>30.6</v>
      </c>
      <c r="AE14" s="871"/>
      <c r="AF14" s="871">
        <f t="shared" si="4"/>
        <v>24.34090909090909</v>
      </c>
      <c r="AG14" s="871"/>
      <c r="AH14" s="962"/>
    </row>
    <row r="15" spans="1:34" ht="20.100000000000001" customHeight="1">
      <c r="A15" s="611" t="s">
        <v>102</v>
      </c>
      <c r="B15" s="610">
        <v>1</v>
      </c>
      <c r="C15" s="595">
        <f t="shared" si="1"/>
        <v>31</v>
      </c>
      <c r="D15" s="595">
        <v>21</v>
      </c>
      <c r="E15" s="595">
        <v>10</v>
      </c>
      <c r="F15" s="630">
        <v>21</v>
      </c>
      <c r="G15" s="356">
        <v>4</v>
      </c>
      <c r="H15" s="631">
        <f t="shared" si="2"/>
        <v>499</v>
      </c>
      <c r="I15" s="356">
        <v>24</v>
      </c>
      <c r="J15" s="931">
        <v>242</v>
      </c>
      <c r="K15" s="931"/>
      <c r="L15" s="931"/>
      <c r="M15" s="931"/>
      <c r="N15" s="931">
        <v>257</v>
      </c>
      <c r="O15" s="931"/>
      <c r="P15" s="931"/>
      <c r="Q15" s="931"/>
      <c r="R15" s="931"/>
      <c r="S15" s="598">
        <v>29</v>
      </c>
      <c r="T15" s="632">
        <v>1</v>
      </c>
      <c r="U15" s="922" t="s">
        <v>410</v>
      </c>
      <c r="V15" s="922"/>
      <c r="W15" s="633" t="s">
        <v>410</v>
      </c>
      <c r="X15" s="922" t="s">
        <v>410</v>
      </c>
      <c r="Y15" s="922"/>
      <c r="Z15" s="356" t="s">
        <v>411</v>
      </c>
      <c r="AA15" s="596">
        <v>12</v>
      </c>
      <c r="AB15" s="601" t="s">
        <v>410</v>
      </c>
      <c r="AC15" s="601" t="s">
        <v>410</v>
      </c>
      <c r="AD15" s="871">
        <f t="shared" si="3"/>
        <v>23.761904761904763</v>
      </c>
      <c r="AE15" s="871"/>
      <c r="AF15" s="871">
        <f t="shared" si="4"/>
        <v>17.206896551724139</v>
      </c>
      <c r="AG15" s="871"/>
      <c r="AH15" s="962"/>
    </row>
    <row r="16" spans="1:34" ht="20.100000000000001" customHeight="1">
      <c r="A16" s="611" t="s">
        <v>103</v>
      </c>
      <c r="B16" s="610">
        <v>1</v>
      </c>
      <c r="C16" s="595">
        <f t="shared" si="1"/>
        <v>43</v>
      </c>
      <c r="D16" s="595">
        <v>31</v>
      </c>
      <c r="E16" s="595">
        <v>12</v>
      </c>
      <c r="F16" s="630">
        <v>36</v>
      </c>
      <c r="G16" s="356">
        <v>4</v>
      </c>
      <c r="H16" s="631">
        <f t="shared" si="2"/>
        <v>1055</v>
      </c>
      <c r="I16" s="356">
        <v>24</v>
      </c>
      <c r="J16" s="931">
        <v>545</v>
      </c>
      <c r="K16" s="931"/>
      <c r="L16" s="931"/>
      <c r="M16" s="931"/>
      <c r="N16" s="931">
        <v>510</v>
      </c>
      <c r="O16" s="931"/>
      <c r="P16" s="931"/>
      <c r="Q16" s="931"/>
      <c r="R16" s="931"/>
      <c r="S16" s="598">
        <v>48</v>
      </c>
      <c r="T16" s="632">
        <v>2</v>
      </c>
      <c r="U16" s="922" t="s">
        <v>410</v>
      </c>
      <c r="V16" s="922"/>
      <c r="W16" s="633" t="s">
        <v>410</v>
      </c>
      <c r="X16" s="922" t="s">
        <v>410</v>
      </c>
      <c r="Y16" s="922"/>
      <c r="Z16" s="356" t="s">
        <v>411</v>
      </c>
      <c r="AA16" s="596">
        <v>13</v>
      </c>
      <c r="AB16" s="601" t="s">
        <v>410</v>
      </c>
      <c r="AC16" s="601" t="s">
        <v>410</v>
      </c>
      <c r="AD16" s="871">
        <f t="shared" si="3"/>
        <v>29.305555555555557</v>
      </c>
      <c r="AE16" s="871"/>
      <c r="AF16" s="871">
        <f t="shared" si="4"/>
        <v>21.979166666666668</v>
      </c>
      <c r="AG16" s="871"/>
      <c r="AH16" s="962"/>
    </row>
    <row r="17" spans="1:36" ht="20.100000000000001" customHeight="1">
      <c r="A17" s="611" t="s">
        <v>104</v>
      </c>
      <c r="B17" s="610">
        <v>1</v>
      </c>
      <c r="C17" s="595">
        <f t="shared" si="1"/>
        <v>29</v>
      </c>
      <c r="D17" s="595">
        <v>20</v>
      </c>
      <c r="E17" s="595">
        <v>9</v>
      </c>
      <c r="F17" s="630">
        <v>23</v>
      </c>
      <c r="G17" s="356">
        <v>4</v>
      </c>
      <c r="H17" s="631">
        <f t="shared" si="2"/>
        <v>581</v>
      </c>
      <c r="I17" s="356">
        <v>25</v>
      </c>
      <c r="J17" s="931">
        <v>295</v>
      </c>
      <c r="K17" s="931"/>
      <c r="L17" s="931"/>
      <c r="M17" s="931"/>
      <c r="N17" s="931">
        <v>286</v>
      </c>
      <c r="O17" s="931"/>
      <c r="P17" s="931"/>
      <c r="Q17" s="931"/>
      <c r="R17" s="931"/>
      <c r="S17" s="598">
        <v>31</v>
      </c>
      <c r="T17" s="632">
        <v>1</v>
      </c>
      <c r="U17" s="922" t="s">
        <v>410</v>
      </c>
      <c r="V17" s="922"/>
      <c r="W17" s="633" t="s">
        <v>410</v>
      </c>
      <c r="X17" s="922" t="s">
        <v>410</v>
      </c>
      <c r="Y17" s="922"/>
      <c r="Z17" s="356" t="s">
        <v>411</v>
      </c>
      <c r="AA17" s="596">
        <v>11</v>
      </c>
      <c r="AB17" s="601" t="s">
        <v>410</v>
      </c>
      <c r="AC17" s="601" t="s">
        <v>410</v>
      </c>
      <c r="AD17" s="871">
        <f t="shared" si="3"/>
        <v>25.260869565217391</v>
      </c>
      <c r="AE17" s="871"/>
      <c r="AF17" s="871">
        <f t="shared" si="4"/>
        <v>18.741935483870968</v>
      </c>
      <c r="AG17" s="871"/>
      <c r="AH17" s="962"/>
    </row>
    <row r="18" spans="1:36" ht="20.100000000000001" customHeight="1">
      <c r="A18" s="611" t="s">
        <v>105</v>
      </c>
      <c r="B18" s="610">
        <v>1</v>
      </c>
      <c r="C18" s="595">
        <f t="shared" si="1"/>
        <v>38</v>
      </c>
      <c r="D18" s="595">
        <v>28</v>
      </c>
      <c r="E18" s="595">
        <v>10</v>
      </c>
      <c r="F18" s="630">
        <v>30</v>
      </c>
      <c r="G18" s="356">
        <v>3</v>
      </c>
      <c r="H18" s="631">
        <f t="shared" si="2"/>
        <v>889</v>
      </c>
      <c r="I18" s="356">
        <v>17</v>
      </c>
      <c r="J18" s="931">
        <v>462</v>
      </c>
      <c r="K18" s="931"/>
      <c r="L18" s="931"/>
      <c r="M18" s="931"/>
      <c r="N18" s="931">
        <v>427</v>
      </c>
      <c r="O18" s="931"/>
      <c r="P18" s="931"/>
      <c r="Q18" s="931"/>
      <c r="R18" s="931"/>
      <c r="S18" s="598">
        <v>39</v>
      </c>
      <c r="T18" s="632">
        <v>1</v>
      </c>
      <c r="U18" s="922" t="s">
        <v>410</v>
      </c>
      <c r="V18" s="922"/>
      <c r="W18" s="633" t="s">
        <v>410</v>
      </c>
      <c r="X18" s="922" t="s">
        <v>410</v>
      </c>
      <c r="Y18" s="922"/>
      <c r="Z18" s="356" t="s">
        <v>411</v>
      </c>
      <c r="AA18" s="596">
        <v>12</v>
      </c>
      <c r="AB18" s="601" t="s">
        <v>410</v>
      </c>
      <c r="AC18" s="601" t="s">
        <v>410</v>
      </c>
      <c r="AD18" s="871">
        <f t="shared" si="3"/>
        <v>29.633333333333333</v>
      </c>
      <c r="AE18" s="871"/>
      <c r="AF18" s="871">
        <f t="shared" si="4"/>
        <v>22.794871794871796</v>
      </c>
      <c r="AG18" s="871"/>
      <c r="AH18" s="962"/>
    </row>
    <row r="19" spans="1:36" ht="20.100000000000001" customHeight="1">
      <c r="A19" s="611" t="s">
        <v>106</v>
      </c>
      <c r="B19" s="610">
        <v>1</v>
      </c>
      <c r="C19" s="595">
        <f t="shared" si="1"/>
        <v>35</v>
      </c>
      <c r="D19" s="595">
        <v>28</v>
      </c>
      <c r="E19" s="595">
        <v>7</v>
      </c>
      <c r="F19" s="630">
        <v>30</v>
      </c>
      <c r="G19" s="356">
        <v>4</v>
      </c>
      <c r="H19" s="631">
        <f t="shared" si="2"/>
        <v>817</v>
      </c>
      <c r="I19" s="356">
        <v>25</v>
      </c>
      <c r="J19" s="931">
        <v>434</v>
      </c>
      <c r="K19" s="931"/>
      <c r="L19" s="931"/>
      <c r="M19" s="931"/>
      <c r="N19" s="931">
        <v>383</v>
      </c>
      <c r="O19" s="931"/>
      <c r="P19" s="931"/>
      <c r="Q19" s="931"/>
      <c r="R19" s="931"/>
      <c r="S19" s="598">
        <v>37</v>
      </c>
      <c r="T19" s="632">
        <v>1</v>
      </c>
      <c r="U19" s="922" t="s">
        <v>410</v>
      </c>
      <c r="V19" s="922"/>
      <c r="W19" s="633" t="s">
        <v>410</v>
      </c>
      <c r="X19" s="922" t="s">
        <v>410</v>
      </c>
      <c r="Y19" s="922"/>
      <c r="Z19" s="356" t="s">
        <v>411</v>
      </c>
      <c r="AA19" s="596">
        <v>11</v>
      </c>
      <c r="AB19" s="601" t="s">
        <v>410</v>
      </c>
      <c r="AC19" s="601" t="s">
        <v>410</v>
      </c>
      <c r="AD19" s="871">
        <f t="shared" si="3"/>
        <v>27.233333333333334</v>
      </c>
      <c r="AE19" s="871"/>
      <c r="AF19" s="871">
        <f t="shared" si="4"/>
        <v>22.081081081081081</v>
      </c>
      <c r="AG19" s="871"/>
      <c r="AH19" s="962"/>
    </row>
    <row r="20" spans="1:36" ht="20.100000000000001" customHeight="1">
      <c r="A20" s="611" t="s">
        <v>107</v>
      </c>
      <c r="B20" s="610">
        <v>1</v>
      </c>
      <c r="C20" s="595">
        <f t="shared" si="1"/>
        <v>33</v>
      </c>
      <c r="D20" s="595">
        <v>25</v>
      </c>
      <c r="E20" s="595">
        <v>8</v>
      </c>
      <c r="F20" s="630">
        <v>28</v>
      </c>
      <c r="G20" s="356">
        <v>6</v>
      </c>
      <c r="H20" s="631">
        <f t="shared" si="2"/>
        <v>700</v>
      </c>
      <c r="I20" s="356">
        <v>35</v>
      </c>
      <c r="J20" s="931">
        <v>366</v>
      </c>
      <c r="K20" s="931"/>
      <c r="L20" s="931"/>
      <c r="M20" s="931"/>
      <c r="N20" s="931">
        <v>334</v>
      </c>
      <c r="O20" s="931"/>
      <c r="P20" s="931"/>
      <c r="Q20" s="931"/>
      <c r="R20" s="931"/>
      <c r="S20" s="598">
        <v>35</v>
      </c>
      <c r="T20" s="632">
        <v>1</v>
      </c>
      <c r="U20" s="922" t="s">
        <v>410</v>
      </c>
      <c r="V20" s="922"/>
      <c r="W20" s="633" t="s">
        <v>410</v>
      </c>
      <c r="X20" s="922" t="s">
        <v>410</v>
      </c>
      <c r="Y20" s="922"/>
      <c r="Z20" s="356" t="s">
        <v>411</v>
      </c>
      <c r="AA20" s="596">
        <v>12</v>
      </c>
      <c r="AB20" s="601" t="s">
        <v>410</v>
      </c>
      <c r="AC20" s="601" t="s">
        <v>410</v>
      </c>
      <c r="AD20" s="871">
        <f t="shared" si="3"/>
        <v>25</v>
      </c>
      <c r="AE20" s="871"/>
      <c r="AF20" s="871">
        <f>H20/S20</f>
        <v>20</v>
      </c>
      <c r="AG20" s="871"/>
      <c r="AH20" s="962"/>
    </row>
    <row r="21" spans="1:36" ht="20.100000000000001" customHeight="1" thickBot="1">
      <c r="A21" s="273" t="s">
        <v>108</v>
      </c>
      <c r="B21" s="634">
        <v>1</v>
      </c>
      <c r="C21" s="597">
        <f t="shared" si="1"/>
        <v>32</v>
      </c>
      <c r="D21" s="597">
        <v>24</v>
      </c>
      <c r="E21" s="597">
        <v>8</v>
      </c>
      <c r="F21" s="635">
        <v>20</v>
      </c>
      <c r="G21" s="636">
        <v>3</v>
      </c>
      <c r="H21" s="637">
        <f t="shared" si="2"/>
        <v>514</v>
      </c>
      <c r="I21" s="636">
        <v>15</v>
      </c>
      <c r="J21" s="939">
        <v>276</v>
      </c>
      <c r="K21" s="939"/>
      <c r="L21" s="939"/>
      <c r="M21" s="939"/>
      <c r="N21" s="939">
        <v>238</v>
      </c>
      <c r="O21" s="939"/>
      <c r="P21" s="939"/>
      <c r="Q21" s="939"/>
      <c r="R21" s="939"/>
      <c r="S21" s="598">
        <v>26</v>
      </c>
      <c r="T21" s="638">
        <v>1</v>
      </c>
      <c r="U21" s="938" t="s">
        <v>410</v>
      </c>
      <c r="V21" s="938"/>
      <c r="W21" s="639" t="s">
        <v>410</v>
      </c>
      <c r="X21" s="935" t="s">
        <v>410</v>
      </c>
      <c r="Y21" s="935"/>
      <c r="Z21" s="640" t="s">
        <v>410</v>
      </c>
      <c r="AA21" s="605">
        <v>11</v>
      </c>
      <c r="AB21" s="641" t="s">
        <v>410</v>
      </c>
      <c r="AC21" s="641" t="s">
        <v>410</v>
      </c>
      <c r="AD21" s="877">
        <f t="shared" si="3"/>
        <v>25.7</v>
      </c>
      <c r="AE21" s="877"/>
      <c r="AF21" s="954">
        <f t="shared" si="4"/>
        <v>19.76923076923077</v>
      </c>
      <c r="AG21" s="954"/>
      <c r="AH21" s="955"/>
    </row>
    <row r="22" spans="1:36" ht="20.100000000000001" customHeight="1">
      <c r="A22" s="4" t="s">
        <v>327</v>
      </c>
      <c r="S22" s="209" t="s">
        <v>328</v>
      </c>
      <c r="T22" s="43" t="s">
        <v>329</v>
      </c>
      <c r="U22" s="43"/>
      <c r="V22" s="43"/>
      <c r="W22" s="43"/>
      <c r="X22" s="43"/>
      <c r="Y22" s="43"/>
      <c r="Z22" s="43"/>
      <c r="AA22" s="43"/>
      <c r="AB22" s="43"/>
      <c r="AC22" s="43"/>
      <c r="AD22" s="43"/>
      <c r="AE22" s="43"/>
      <c r="AF22" s="43"/>
      <c r="AG22" s="210"/>
      <c r="AH22" s="71" t="s">
        <v>330</v>
      </c>
    </row>
    <row r="23" spans="1:36" ht="20.100000000000001" customHeight="1">
      <c r="A23" s="17" t="s">
        <v>409</v>
      </c>
      <c r="S23" s="43"/>
      <c r="T23" s="43"/>
      <c r="U23" s="43"/>
      <c r="V23" s="43"/>
      <c r="W23" s="43"/>
      <c r="X23" s="43"/>
      <c r="Y23" s="43"/>
      <c r="Z23" s="43"/>
      <c r="AA23" s="43"/>
      <c r="AB23" s="43"/>
      <c r="AC23" s="43"/>
      <c r="AD23" s="43"/>
      <c r="AE23" s="43"/>
      <c r="AF23" s="43"/>
      <c r="AG23" s="43"/>
      <c r="AH23" s="443"/>
    </row>
    <row r="24" spans="1:36" ht="20.100000000000001" customHeight="1">
      <c r="AH24" s="442"/>
      <c r="AI24" s="442"/>
    </row>
    <row r="25" spans="1:36" ht="20.100000000000001" customHeight="1" thickBot="1">
      <c r="A25" s="4" t="s">
        <v>331</v>
      </c>
      <c r="S25" s="4" t="s">
        <v>109</v>
      </c>
      <c r="AH25" s="442" t="s">
        <v>84</v>
      </c>
    </row>
    <row r="26" spans="1:36" ht="20.100000000000001" customHeight="1" thickBot="1">
      <c r="A26" s="849" t="s">
        <v>110</v>
      </c>
      <c r="B26" s="851" t="s">
        <v>111</v>
      </c>
      <c r="C26" s="851"/>
      <c r="D26" s="851"/>
      <c r="E26" s="851"/>
      <c r="F26" s="851" t="s">
        <v>112</v>
      </c>
      <c r="G26" s="851"/>
      <c r="H26" s="851"/>
      <c r="I26" s="851"/>
      <c r="J26" s="851" t="s">
        <v>113</v>
      </c>
      <c r="K26" s="851"/>
      <c r="L26" s="851"/>
      <c r="M26" s="851"/>
      <c r="N26" s="851"/>
      <c r="O26" s="932" t="s">
        <v>332</v>
      </c>
      <c r="P26" s="933"/>
      <c r="Q26" s="933"/>
      <c r="R26" s="933"/>
      <c r="S26" s="933"/>
      <c r="T26" s="934"/>
      <c r="U26" s="926" t="s">
        <v>114</v>
      </c>
      <c r="V26" s="926"/>
      <c r="W26" s="926"/>
      <c r="X26" s="926"/>
      <c r="Y26" s="926" t="s">
        <v>115</v>
      </c>
      <c r="Z26" s="926"/>
      <c r="AA26" s="926"/>
      <c r="AB26" s="926"/>
      <c r="AC26" s="204" t="s">
        <v>116</v>
      </c>
      <c r="AD26" s="201"/>
      <c r="AE26" s="203"/>
      <c r="AF26" s="975" t="s">
        <v>97</v>
      </c>
      <c r="AG26" s="975"/>
      <c r="AH26" s="975"/>
    </row>
    <row r="27" spans="1:36" ht="20.100000000000001" customHeight="1">
      <c r="A27" s="850"/>
      <c r="B27" s="436" t="s">
        <v>52</v>
      </c>
      <c r="C27" s="436" t="s">
        <v>92</v>
      </c>
      <c r="D27" s="436" t="s">
        <v>54</v>
      </c>
      <c r="E27" s="436" t="s">
        <v>55</v>
      </c>
      <c r="F27" s="859" t="s">
        <v>52</v>
      </c>
      <c r="G27" s="859"/>
      <c r="H27" s="436" t="s">
        <v>54</v>
      </c>
      <c r="I27" s="436" t="s">
        <v>55</v>
      </c>
      <c r="J27" s="436" t="s">
        <v>52</v>
      </c>
      <c r="K27" s="859" t="s">
        <v>54</v>
      </c>
      <c r="L27" s="859"/>
      <c r="M27" s="859"/>
      <c r="N27" s="436" t="s">
        <v>55</v>
      </c>
      <c r="O27" s="927" t="s">
        <v>52</v>
      </c>
      <c r="P27" s="927"/>
      <c r="Q27" s="927"/>
      <c r="R27" s="928"/>
      <c r="S27" s="847" t="s">
        <v>54</v>
      </c>
      <c r="T27" s="438" t="s">
        <v>55</v>
      </c>
      <c r="U27" s="880" t="s">
        <v>52</v>
      </c>
      <c r="V27" s="880"/>
      <c r="W27" s="438" t="s">
        <v>54</v>
      </c>
      <c r="X27" s="438" t="s">
        <v>55</v>
      </c>
      <c r="Y27" s="880" t="s">
        <v>52</v>
      </c>
      <c r="Z27" s="880"/>
      <c r="AA27" s="438" t="s">
        <v>54</v>
      </c>
      <c r="AB27" s="438" t="s">
        <v>55</v>
      </c>
      <c r="AC27" s="438" t="s">
        <v>52</v>
      </c>
      <c r="AD27" s="438" t="s">
        <v>54</v>
      </c>
      <c r="AE27" s="438" t="s">
        <v>55</v>
      </c>
      <c r="AF27" s="438" t="s">
        <v>52</v>
      </c>
      <c r="AG27" s="927" t="s">
        <v>292</v>
      </c>
      <c r="AH27" s="976"/>
    </row>
    <row r="28" spans="1:36" ht="20.100000000000001" customHeight="1">
      <c r="A28" s="239" t="s">
        <v>322</v>
      </c>
      <c r="B28" s="441">
        <v>280</v>
      </c>
      <c r="C28" s="434">
        <f>+D28+E28</f>
        <v>8355</v>
      </c>
      <c r="D28" s="434">
        <v>4387</v>
      </c>
      <c r="E28" s="434">
        <v>3968</v>
      </c>
      <c r="F28" s="879">
        <v>46</v>
      </c>
      <c r="G28" s="879"/>
      <c r="H28" s="434">
        <v>678</v>
      </c>
      <c r="I28" s="434">
        <v>604</v>
      </c>
      <c r="J28" s="434">
        <v>45</v>
      </c>
      <c r="K28" s="879">
        <v>719</v>
      </c>
      <c r="L28" s="879"/>
      <c r="M28" s="879"/>
      <c r="N28" s="434">
        <v>594</v>
      </c>
      <c r="O28" s="930">
        <v>43</v>
      </c>
      <c r="P28" s="930"/>
      <c r="Q28" s="930"/>
      <c r="R28" s="930"/>
      <c r="S28" s="440">
        <v>704</v>
      </c>
      <c r="T28" s="440">
        <v>662</v>
      </c>
      <c r="U28" s="930">
        <v>41</v>
      </c>
      <c r="V28" s="930"/>
      <c r="W28" s="440">
        <v>717</v>
      </c>
      <c r="X28" s="440">
        <v>694</v>
      </c>
      <c r="Y28" s="930">
        <v>41</v>
      </c>
      <c r="Z28" s="930"/>
      <c r="AA28" s="440">
        <v>720</v>
      </c>
      <c r="AB28" s="440">
        <v>715</v>
      </c>
      <c r="AC28" s="440">
        <v>41</v>
      </c>
      <c r="AD28" s="440">
        <v>736</v>
      </c>
      <c r="AE28" s="440">
        <v>699</v>
      </c>
      <c r="AF28" s="353">
        <v>23</v>
      </c>
      <c r="AG28" s="977">
        <v>113</v>
      </c>
      <c r="AH28" s="978"/>
    </row>
    <row r="29" spans="1:36" ht="20.100000000000001" customHeight="1">
      <c r="A29" s="447">
        <v>25</v>
      </c>
      <c r="B29" s="434">
        <v>283</v>
      </c>
      <c r="C29" s="434">
        <f>+D29+E29</f>
        <v>8216</v>
      </c>
      <c r="D29" s="435">
        <f>H29+K29+S29+W29+AA29+AD29</f>
        <v>4279</v>
      </c>
      <c r="E29" s="435">
        <f>I29+N29+T29+X29+AB29+AE29</f>
        <v>3937</v>
      </c>
      <c r="F29" s="871">
        <v>50</v>
      </c>
      <c r="G29" s="871"/>
      <c r="H29" s="435">
        <v>734</v>
      </c>
      <c r="I29" s="435">
        <v>690</v>
      </c>
      <c r="J29" s="435">
        <v>44</v>
      </c>
      <c r="K29" s="871">
        <v>681</v>
      </c>
      <c r="L29" s="871"/>
      <c r="M29" s="871"/>
      <c r="N29" s="435">
        <v>591</v>
      </c>
      <c r="O29" s="871">
        <v>40</v>
      </c>
      <c r="P29" s="871"/>
      <c r="Q29" s="871"/>
      <c r="R29" s="871"/>
      <c r="S29" s="437">
        <v>717</v>
      </c>
      <c r="T29" s="437">
        <v>592</v>
      </c>
      <c r="U29" s="929">
        <v>40</v>
      </c>
      <c r="V29" s="929"/>
      <c r="W29" s="437">
        <v>712</v>
      </c>
      <c r="X29" s="437">
        <v>665</v>
      </c>
      <c r="Y29" s="929">
        <v>40</v>
      </c>
      <c r="Z29" s="929"/>
      <c r="AA29" s="437">
        <v>717</v>
      </c>
      <c r="AB29" s="437">
        <v>689</v>
      </c>
      <c r="AC29" s="437">
        <v>41</v>
      </c>
      <c r="AD29" s="437">
        <v>718</v>
      </c>
      <c r="AE29" s="437">
        <v>710</v>
      </c>
      <c r="AF29" s="353">
        <v>28</v>
      </c>
      <c r="AG29" s="979">
        <v>137</v>
      </c>
      <c r="AH29" s="980"/>
      <c r="AI29" s="64"/>
      <c r="AJ29" s="64"/>
    </row>
    <row r="30" spans="1:36" ht="20.100000000000001" customHeight="1">
      <c r="A30" s="447">
        <v>26</v>
      </c>
      <c r="B30" s="441">
        <v>283</v>
      </c>
      <c r="C30" s="435">
        <f>+D30+E30</f>
        <v>8103</v>
      </c>
      <c r="D30" s="435">
        <v>4193</v>
      </c>
      <c r="E30" s="435">
        <v>3910</v>
      </c>
      <c r="F30" s="871">
        <v>46</v>
      </c>
      <c r="G30" s="871"/>
      <c r="H30" s="435">
        <v>660</v>
      </c>
      <c r="I30" s="435">
        <v>682</v>
      </c>
      <c r="J30" s="435">
        <v>47</v>
      </c>
      <c r="K30" s="871">
        <v>732</v>
      </c>
      <c r="L30" s="871"/>
      <c r="M30" s="871"/>
      <c r="N30" s="435">
        <v>687</v>
      </c>
      <c r="O30" s="871">
        <v>40</v>
      </c>
      <c r="P30" s="871"/>
      <c r="Q30" s="871"/>
      <c r="R30" s="871"/>
      <c r="S30" s="437">
        <v>665</v>
      </c>
      <c r="T30" s="437">
        <v>601</v>
      </c>
      <c r="U30" s="925">
        <v>38</v>
      </c>
      <c r="V30" s="925"/>
      <c r="W30" s="437">
        <v>710</v>
      </c>
      <c r="X30" s="437">
        <v>584</v>
      </c>
      <c r="Y30" s="925">
        <v>40</v>
      </c>
      <c r="Z30" s="925"/>
      <c r="AA30" s="437">
        <v>707</v>
      </c>
      <c r="AB30" s="437">
        <v>660</v>
      </c>
      <c r="AC30" s="437">
        <v>39</v>
      </c>
      <c r="AD30" s="437">
        <v>719</v>
      </c>
      <c r="AE30" s="437">
        <v>696</v>
      </c>
      <c r="AF30" s="353">
        <v>33</v>
      </c>
      <c r="AG30" s="979">
        <v>170</v>
      </c>
      <c r="AH30" s="980"/>
      <c r="AI30" s="64"/>
      <c r="AJ30" s="64"/>
    </row>
    <row r="31" spans="1:36" ht="20.100000000000001" customHeight="1">
      <c r="A31" s="447">
        <v>27</v>
      </c>
      <c r="B31" s="441">
        <v>292</v>
      </c>
      <c r="C31" s="435">
        <v>8062</v>
      </c>
      <c r="D31" s="435">
        <v>4170</v>
      </c>
      <c r="E31" s="435">
        <v>3892</v>
      </c>
      <c r="F31" s="871">
        <v>49</v>
      </c>
      <c r="G31" s="871"/>
      <c r="H31" s="435">
        <v>702</v>
      </c>
      <c r="I31" s="435">
        <v>679</v>
      </c>
      <c r="J31" s="435">
        <v>44</v>
      </c>
      <c r="K31" s="871">
        <v>660</v>
      </c>
      <c r="L31" s="871"/>
      <c r="M31" s="871"/>
      <c r="N31" s="435">
        <v>673</v>
      </c>
      <c r="O31" s="871">
        <v>45</v>
      </c>
      <c r="P31" s="871"/>
      <c r="Q31" s="871"/>
      <c r="R31" s="871"/>
      <c r="S31" s="437">
        <v>746</v>
      </c>
      <c r="T31" s="437">
        <v>691</v>
      </c>
      <c r="U31" s="925">
        <v>36</v>
      </c>
      <c r="V31" s="925"/>
      <c r="W31" s="437">
        <v>647</v>
      </c>
      <c r="X31" s="437">
        <v>600</v>
      </c>
      <c r="Y31" s="925">
        <v>38</v>
      </c>
      <c r="Z31" s="925"/>
      <c r="AA31" s="437">
        <v>710</v>
      </c>
      <c r="AB31" s="437">
        <v>591</v>
      </c>
      <c r="AC31" s="437">
        <v>40</v>
      </c>
      <c r="AD31" s="437">
        <v>705</v>
      </c>
      <c r="AE31" s="437">
        <v>658</v>
      </c>
      <c r="AF31" s="353">
        <v>40</v>
      </c>
      <c r="AG31" s="979">
        <v>219</v>
      </c>
      <c r="AH31" s="980"/>
      <c r="AI31" s="64"/>
    </row>
    <row r="32" spans="1:36" ht="20.100000000000001" customHeight="1">
      <c r="A32" s="272">
        <v>28</v>
      </c>
      <c r="B32" s="642">
        <f>SUM(B34:B44)</f>
        <v>297</v>
      </c>
      <c r="C32" s="172">
        <f>SUM(C34:C44)</f>
        <v>8033</v>
      </c>
      <c r="D32" s="172">
        <f>SUM(D34:D44)</f>
        <v>4156</v>
      </c>
      <c r="E32" s="172">
        <f>SUM(E34:E44)</f>
        <v>3877</v>
      </c>
      <c r="F32" s="937">
        <f>SUM(F34:G44)</f>
        <v>48</v>
      </c>
      <c r="G32" s="937"/>
      <c r="H32" s="172">
        <f>SUM(H34:H44)</f>
        <v>716</v>
      </c>
      <c r="I32" s="172">
        <f>SUM(I34:I44)</f>
        <v>646</v>
      </c>
      <c r="J32" s="172">
        <f>SUM(J34:J44)</f>
        <v>47</v>
      </c>
      <c r="K32" s="937">
        <f>SUM(K34:M44)</f>
        <v>702</v>
      </c>
      <c r="L32" s="937"/>
      <c r="M32" s="937"/>
      <c r="N32" s="172">
        <f>SUM(N34:N44)</f>
        <v>672</v>
      </c>
      <c r="O32" s="937">
        <f>SUM(O34:R44)</f>
        <v>41</v>
      </c>
      <c r="P32" s="937"/>
      <c r="Q32" s="937"/>
      <c r="R32" s="937"/>
      <c r="S32" s="607">
        <f>SUM(S34:S44)</f>
        <v>660</v>
      </c>
      <c r="T32" s="607">
        <f>SUM(T34:T44)</f>
        <v>667</v>
      </c>
      <c r="U32" s="924">
        <f>SUM(U34:V44)</f>
        <v>44</v>
      </c>
      <c r="V32" s="924"/>
      <c r="W32" s="607">
        <f>SUM(W34:W44)</f>
        <v>737</v>
      </c>
      <c r="X32" s="607">
        <f>SUM(X34:X44)</f>
        <v>695</v>
      </c>
      <c r="Y32" s="924">
        <f>SUM(Y34:Z44)</f>
        <v>36</v>
      </c>
      <c r="Z32" s="924"/>
      <c r="AA32" s="607">
        <f t="shared" ref="AA32:AF32" si="5">SUM(AA34:AA44)</f>
        <v>637</v>
      </c>
      <c r="AB32" s="607">
        <f t="shared" si="5"/>
        <v>607</v>
      </c>
      <c r="AC32" s="607">
        <f t="shared" si="5"/>
        <v>38</v>
      </c>
      <c r="AD32" s="607">
        <f t="shared" si="5"/>
        <v>704</v>
      </c>
      <c r="AE32" s="607">
        <f t="shared" si="5"/>
        <v>590</v>
      </c>
      <c r="AF32" s="643">
        <f t="shared" si="5"/>
        <v>43</v>
      </c>
      <c r="AG32" s="973">
        <f>SUM(AG34:AH44)</f>
        <v>266</v>
      </c>
      <c r="AH32" s="974"/>
    </row>
    <row r="33" spans="1:35" ht="20.100000000000001" customHeight="1">
      <c r="A33" s="208"/>
      <c r="B33" s="431"/>
      <c r="C33" s="460"/>
      <c r="D33" s="426"/>
      <c r="E33" s="426"/>
      <c r="F33" s="982"/>
      <c r="G33" s="982"/>
      <c r="H33" s="426"/>
      <c r="I33" s="426"/>
      <c r="J33" s="426"/>
      <c r="K33" s="981"/>
      <c r="L33" s="981"/>
      <c r="M33" s="981"/>
      <c r="N33" s="426"/>
      <c r="O33" s="981"/>
      <c r="P33" s="981"/>
      <c r="Q33" s="981"/>
      <c r="R33" s="981"/>
      <c r="S33" s="426"/>
      <c r="T33" s="426"/>
      <c r="U33" s="981"/>
      <c r="V33" s="981"/>
      <c r="W33" s="426"/>
      <c r="X33" s="426"/>
      <c r="Y33" s="981"/>
      <c r="Z33" s="981"/>
      <c r="AA33" s="426"/>
      <c r="AB33" s="426"/>
      <c r="AC33" s="426"/>
      <c r="AD33" s="426"/>
      <c r="AE33" s="426"/>
      <c r="AF33" s="461"/>
      <c r="AG33" s="461"/>
      <c r="AH33" s="462"/>
    </row>
    <row r="34" spans="1:35" ht="20.100000000000001" customHeight="1">
      <c r="A34" s="447" t="s">
        <v>98</v>
      </c>
      <c r="B34" s="198">
        <f>F34+J34+O34+U34+Y34+AC34+AF34</f>
        <v>23</v>
      </c>
      <c r="C34" s="644">
        <f>SUM(D34:E34)</f>
        <v>609</v>
      </c>
      <c r="D34" s="599">
        <f>H34+K34+S34+W34+AA34+AD34</f>
        <v>319</v>
      </c>
      <c r="E34" s="599">
        <f>I34+N34+T34+X34+AB34+AE34</f>
        <v>290</v>
      </c>
      <c r="F34" s="923">
        <v>3</v>
      </c>
      <c r="G34" s="923"/>
      <c r="H34" s="599">
        <v>47</v>
      </c>
      <c r="I34" s="599">
        <v>45</v>
      </c>
      <c r="J34" s="599">
        <v>4</v>
      </c>
      <c r="K34" s="923">
        <v>50</v>
      </c>
      <c r="L34" s="923"/>
      <c r="M34" s="923"/>
      <c r="N34" s="599">
        <v>55</v>
      </c>
      <c r="O34" s="923">
        <v>3</v>
      </c>
      <c r="P34" s="923"/>
      <c r="Q34" s="923"/>
      <c r="R34" s="923"/>
      <c r="S34" s="599">
        <v>48</v>
      </c>
      <c r="T34" s="599">
        <v>57</v>
      </c>
      <c r="U34" s="923">
        <v>4</v>
      </c>
      <c r="V34" s="923"/>
      <c r="W34" s="599">
        <v>59</v>
      </c>
      <c r="X34" s="599">
        <v>50</v>
      </c>
      <c r="Y34" s="923">
        <v>3</v>
      </c>
      <c r="Z34" s="923"/>
      <c r="AA34" s="599">
        <v>59</v>
      </c>
      <c r="AB34" s="599">
        <v>43</v>
      </c>
      <c r="AC34" s="599">
        <v>3</v>
      </c>
      <c r="AD34" s="599">
        <v>56</v>
      </c>
      <c r="AE34" s="599">
        <v>40</v>
      </c>
      <c r="AF34" s="645">
        <v>3</v>
      </c>
      <c r="AG34" s="971">
        <v>21</v>
      </c>
      <c r="AH34" s="972"/>
      <c r="AI34" s="16"/>
    </row>
    <row r="35" spans="1:35" ht="20.100000000000001" customHeight="1">
      <c r="A35" s="447" t="s">
        <v>99</v>
      </c>
      <c r="B35" s="198">
        <f t="shared" ref="B35:B44" si="6">F35+J35+O35+U35+Y35+AC35+AF35</f>
        <v>24</v>
      </c>
      <c r="C35" s="644">
        <f>SUM(D35:E35)</f>
        <v>621</v>
      </c>
      <c r="D35" s="599">
        <f t="shared" ref="D35:D44" si="7">H35+K35+S35+W35+AA35+AD35</f>
        <v>315</v>
      </c>
      <c r="E35" s="599">
        <f t="shared" ref="E35:E44" si="8">I35+N35+T35+X35+AB35+AE35</f>
        <v>306</v>
      </c>
      <c r="F35" s="923">
        <v>4</v>
      </c>
      <c r="G35" s="923"/>
      <c r="H35" s="599">
        <v>53</v>
      </c>
      <c r="I35" s="599">
        <v>48</v>
      </c>
      <c r="J35" s="599">
        <v>4</v>
      </c>
      <c r="K35" s="923">
        <v>51</v>
      </c>
      <c r="L35" s="923"/>
      <c r="M35" s="923"/>
      <c r="N35" s="599">
        <v>56</v>
      </c>
      <c r="O35" s="923">
        <v>3</v>
      </c>
      <c r="P35" s="923"/>
      <c r="Q35" s="923"/>
      <c r="R35" s="923"/>
      <c r="S35" s="599">
        <v>53</v>
      </c>
      <c r="T35" s="599">
        <v>43</v>
      </c>
      <c r="U35" s="923">
        <v>4</v>
      </c>
      <c r="V35" s="923"/>
      <c r="W35" s="599">
        <v>67</v>
      </c>
      <c r="X35" s="599">
        <v>59</v>
      </c>
      <c r="Y35" s="923">
        <v>3</v>
      </c>
      <c r="Z35" s="923"/>
      <c r="AA35" s="599">
        <v>45</v>
      </c>
      <c r="AB35" s="599">
        <v>43</v>
      </c>
      <c r="AC35" s="599">
        <v>3</v>
      </c>
      <c r="AD35" s="599">
        <v>46</v>
      </c>
      <c r="AE35" s="599">
        <v>57</v>
      </c>
      <c r="AF35" s="645">
        <v>3</v>
      </c>
      <c r="AG35" s="971">
        <v>19</v>
      </c>
      <c r="AH35" s="972"/>
    </row>
    <row r="36" spans="1:35" ht="20.100000000000001" customHeight="1">
      <c r="A36" s="447" t="s">
        <v>100</v>
      </c>
      <c r="B36" s="198">
        <f t="shared" si="6"/>
        <v>27</v>
      </c>
      <c r="C36" s="644">
        <f t="shared" ref="C36:C44" si="9">SUM(D36:E36)</f>
        <v>677</v>
      </c>
      <c r="D36" s="599">
        <f t="shared" si="7"/>
        <v>357</v>
      </c>
      <c r="E36" s="599">
        <f t="shared" si="8"/>
        <v>320</v>
      </c>
      <c r="F36" s="923">
        <v>4</v>
      </c>
      <c r="G36" s="923"/>
      <c r="H36" s="599">
        <v>68</v>
      </c>
      <c r="I36" s="599">
        <v>54</v>
      </c>
      <c r="J36" s="599">
        <v>4</v>
      </c>
      <c r="K36" s="923">
        <v>61</v>
      </c>
      <c r="L36" s="923"/>
      <c r="M36" s="923"/>
      <c r="N36" s="599">
        <v>46</v>
      </c>
      <c r="O36" s="923">
        <v>3</v>
      </c>
      <c r="P36" s="923"/>
      <c r="Q36" s="923"/>
      <c r="R36" s="923"/>
      <c r="S36" s="599">
        <v>49</v>
      </c>
      <c r="T36" s="599">
        <v>61</v>
      </c>
      <c r="U36" s="923">
        <v>4</v>
      </c>
      <c r="V36" s="923"/>
      <c r="W36" s="599">
        <v>60</v>
      </c>
      <c r="X36" s="599">
        <v>58</v>
      </c>
      <c r="Y36" s="923">
        <v>3</v>
      </c>
      <c r="Z36" s="923"/>
      <c r="AA36" s="599">
        <v>49</v>
      </c>
      <c r="AB36" s="599">
        <v>50</v>
      </c>
      <c r="AC36" s="599">
        <v>3</v>
      </c>
      <c r="AD36" s="599">
        <v>70</v>
      </c>
      <c r="AE36" s="599">
        <v>51</v>
      </c>
      <c r="AF36" s="645">
        <v>6</v>
      </c>
      <c r="AG36" s="971">
        <v>37</v>
      </c>
      <c r="AH36" s="972"/>
    </row>
    <row r="37" spans="1:35" ht="20.100000000000001" customHeight="1">
      <c r="A37" s="447" t="s">
        <v>101</v>
      </c>
      <c r="B37" s="198">
        <f t="shared" si="6"/>
        <v>35</v>
      </c>
      <c r="C37" s="644">
        <f t="shared" si="9"/>
        <v>1071</v>
      </c>
      <c r="D37" s="599">
        <f t="shared" si="7"/>
        <v>545</v>
      </c>
      <c r="E37" s="599">
        <f t="shared" si="8"/>
        <v>526</v>
      </c>
      <c r="F37" s="923">
        <v>6</v>
      </c>
      <c r="G37" s="923"/>
      <c r="H37" s="599">
        <v>83</v>
      </c>
      <c r="I37" s="599">
        <v>82</v>
      </c>
      <c r="J37" s="599">
        <v>6</v>
      </c>
      <c r="K37" s="923">
        <v>112</v>
      </c>
      <c r="L37" s="923"/>
      <c r="M37" s="923"/>
      <c r="N37" s="599">
        <v>98</v>
      </c>
      <c r="O37" s="923">
        <v>5</v>
      </c>
      <c r="P37" s="923"/>
      <c r="Q37" s="923"/>
      <c r="R37" s="923"/>
      <c r="S37" s="599">
        <v>90</v>
      </c>
      <c r="T37" s="599">
        <v>79</v>
      </c>
      <c r="U37" s="923">
        <v>5</v>
      </c>
      <c r="V37" s="923"/>
      <c r="W37" s="599">
        <v>95</v>
      </c>
      <c r="X37" s="599">
        <v>90</v>
      </c>
      <c r="Y37" s="923">
        <v>5</v>
      </c>
      <c r="Z37" s="923"/>
      <c r="AA37" s="599">
        <v>79</v>
      </c>
      <c r="AB37" s="599">
        <v>90</v>
      </c>
      <c r="AC37" s="599">
        <v>5</v>
      </c>
      <c r="AD37" s="599">
        <v>86</v>
      </c>
      <c r="AE37" s="599">
        <v>87</v>
      </c>
      <c r="AF37" s="645">
        <v>3</v>
      </c>
      <c r="AG37" s="971">
        <v>24</v>
      </c>
      <c r="AH37" s="972"/>
    </row>
    <row r="38" spans="1:35" ht="20.100000000000001" customHeight="1">
      <c r="A38" s="447" t="s">
        <v>102</v>
      </c>
      <c r="B38" s="198">
        <f t="shared" si="6"/>
        <v>21</v>
      </c>
      <c r="C38" s="644">
        <f t="shared" si="9"/>
        <v>499</v>
      </c>
      <c r="D38" s="599">
        <f t="shared" si="7"/>
        <v>242</v>
      </c>
      <c r="E38" s="599">
        <f t="shared" si="8"/>
        <v>257</v>
      </c>
      <c r="F38" s="923">
        <v>3</v>
      </c>
      <c r="G38" s="923"/>
      <c r="H38" s="599">
        <v>35</v>
      </c>
      <c r="I38" s="599">
        <v>46</v>
      </c>
      <c r="J38" s="599">
        <v>3</v>
      </c>
      <c r="K38" s="923">
        <v>42</v>
      </c>
      <c r="L38" s="923"/>
      <c r="M38" s="923"/>
      <c r="N38" s="599">
        <v>34</v>
      </c>
      <c r="O38" s="923">
        <v>3</v>
      </c>
      <c r="P38" s="923"/>
      <c r="Q38" s="923"/>
      <c r="R38" s="923"/>
      <c r="S38" s="599">
        <v>36</v>
      </c>
      <c r="T38" s="599">
        <v>46</v>
      </c>
      <c r="U38" s="923">
        <v>3</v>
      </c>
      <c r="V38" s="923"/>
      <c r="W38" s="599">
        <v>45</v>
      </c>
      <c r="X38" s="599">
        <v>47</v>
      </c>
      <c r="Y38" s="923">
        <v>2</v>
      </c>
      <c r="Z38" s="923"/>
      <c r="AA38" s="599">
        <v>33</v>
      </c>
      <c r="AB38" s="599">
        <v>39</v>
      </c>
      <c r="AC38" s="599">
        <v>3</v>
      </c>
      <c r="AD38" s="599">
        <v>51</v>
      </c>
      <c r="AE38" s="599">
        <v>45</v>
      </c>
      <c r="AF38" s="645">
        <v>4</v>
      </c>
      <c r="AG38" s="971">
        <v>24</v>
      </c>
      <c r="AH38" s="972"/>
    </row>
    <row r="39" spans="1:35" ht="20.100000000000001" customHeight="1">
      <c r="A39" s="447" t="s">
        <v>103</v>
      </c>
      <c r="B39" s="198">
        <f t="shared" si="6"/>
        <v>36</v>
      </c>
      <c r="C39" s="644">
        <f t="shared" si="9"/>
        <v>1055</v>
      </c>
      <c r="D39" s="599">
        <f t="shared" si="7"/>
        <v>545</v>
      </c>
      <c r="E39" s="599">
        <f t="shared" si="8"/>
        <v>510</v>
      </c>
      <c r="F39" s="923">
        <v>6</v>
      </c>
      <c r="G39" s="923"/>
      <c r="H39" s="599">
        <v>90</v>
      </c>
      <c r="I39" s="599">
        <v>82</v>
      </c>
      <c r="J39" s="599">
        <v>6</v>
      </c>
      <c r="K39" s="923">
        <v>79</v>
      </c>
      <c r="L39" s="923"/>
      <c r="M39" s="923"/>
      <c r="N39" s="599">
        <v>101</v>
      </c>
      <c r="O39" s="923">
        <v>5</v>
      </c>
      <c r="P39" s="923"/>
      <c r="Q39" s="923"/>
      <c r="R39" s="923"/>
      <c r="S39" s="599">
        <v>90</v>
      </c>
      <c r="T39" s="599">
        <v>87</v>
      </c>
      <c r="U39" s="923">
        <v>6</v>
      </c>
      <c r="V39" s="923"/>
      <c r="W39" s="599">
        <v>105</v>
      </c>
      <c r="X39" s="599">
        <v>106</v>
      </c>
      <c r="Y39" s="923">
        <v>5</v>
      </c>
      <c r="Z39" s="923"/>
      <c r="AA39" s="599">
        <v>95</v>
      </c>
      <c r="AB39" s="599">
        <v>84</v>
      </c>
      <c r="AC39" s="599">
        <v>4</v>
      </c>
      <c r="AD39" s="599">
        <v>86</v>
      </c>
      <c r="AE39" s="599">
        <v>50</v>
      </c>
      <c r="AF39" s="645">
        <v>4</v>
      </c>
      <c r="AG39" s="971">
        <v>24</v>
      </c>
      <c r="AH39" s="972"/>
    </row>
    <row r="40" spans="1:35" ht="20.100000000000001" customHeight="1">
      <c r="A40" s="447" t="s">
        <v>104</v>
      </c>
      <c r="B40" s="198">
        <f t="shared" si="6"/>
        <v>23</v>
      </c>
      <c r="C40" s="644">
        <f t="shared" si="9"/>
        <v>581</v>
      </c>
      <c r="D40" s="599">
        <f t="shared" si="7"/>
        <v>295</v>
      </c>
      <c r="E40" s="599">
        <f t="shared" si="8"/>
        <v>286</v>
      </c>
      <c r="F40" s="923">
        <v>4</v>
      </c>
      <c r="G40" s="923"/>
      <c r="H40" s="599">
        <v>50</v>
      </c>
      <c r="I40" s="599">
        <v>49</v>
      </c>
      <c r="J40" s="599">
        <v>3</v>
      </c>
      <c r="K40" s="923">
        <v>44</v>
      </c>
      <c r="L40" s="923"/>
      <c r="M40" s="923"/>
      <c r="N40" s="599">
        <v>49</v>
      </c>
      <c r="O40" s="923">
        <v>3</v>
      </c>
      <c r="P40" s="923"/>
      <c r="Q40" s="923"/>
      <c r="R40" s="923"/>
      <c r="S40" s="599">
        <v>45</v>
      </c>
      <c r="T40" s="599">
        <v>52</v>
      </c>
      <c r="U40" s="923">
        <v>3</v>
      </c>
      <c r="V40" s="923"/>
      <c r="W40" s="599">
        <v>53</v>
      </c>
      <c r="X40" s="599">
        <v>52</v>
      </c>
      <c r="Y40" s="923">
        <v>3</v>
      </c>
      <c r="Z40" s="923"/>
      <c r="AA40" s="599">
        <v>54</v>
      </c>
      <c r="AB40" s="599">
        <v>40</v>
      </c>
      <c r="AC40" s="599">
        <v>3</v>
      </c>
      <c r="AD40" s="599">
        <v>49</v>
      </c>
      <c r="AE40" s="599">
        <v>44</v>
      </c>
      <c r="AF40" s="645">
        <v>4</v>
      </c>
      <c r="AG40" s="971">
        <v>25</v>
      </c>
      <c r="AH40" s="972"/>
    </row>
    <row r="41" spans="1:35" ht="20.100000000000001" customHeight="1">
      <c r="A41" s="447" t="s">
        <v>105</v>
      </c>
      <c r="B41" s="198">
        <f t="shared" si="6"/>
        <v>30</v>
      </c>
      <c r="C41" s="644">
        <f t="shared" si="9"/>
        <v>889</v>
      </c>
      <c r="D41" s="599">
        <f t="shared" si="7"/>
        <v>462</v>
      </c>
      <c r="E41" s="599">
        <f t="shared" si="8"/>
        <v>427</v>
      </c>
      <c r="F41" s="923">
        <v>6</v>
      </c>
      <c r="G41" s="923"/>
      <c r="H41" s="599">
        <v>85</v>
      </c>
      <c r="I41" s="599">
        <v>81</v>
      </c>
      <c r="J41" s="599">
        <v>5</v>
      </c>
      <c r="K41" s="923">
        <v>84</v>
      </c>
      <c r="L41" s="923"/>
      <c r="M41" s="923"/>
      <c r="N41" s="599">
        <v>77</v>
      </c>
      <c r="O41" s="923">
        <v>4</v>
      </c>
      <c r="P41" s="923"/>
      <c r="Q41" s="923"/>
      <c r="R41" s="923"/>
      <c r="S41" s="599">
        <v>61</v>
      </c>
      <c r="T41" s="599">
        <v>74</v>
      </c>
      <c r="U41" s="923">
        <v>4</v>
      </c>
      <c r="V41" s="923"/>
      <c r="W41" s="599">
        <v>76</v>
      </c>
      <c r="X41" s="599">
        <v>70</v>
      </c>
      <c r="Y41" s="923">
        <v>4</v>
      </c>
      <c r="Z41" s="923"/>
      <c r="AA41" s="599">
        <v>68</v>
      </c>
      <c r="AB41" s="599">
        <v>64</v>
      </c>
      <c r="AC41" s="599">
        <v>4</v>
      </c>
      <c r="AD41" s="599">
        <v>88</v>
      </c>
      <c r="AE41" s="599">
        <v>61</v>
      </c>
      <c r="AF41" s="645">
        <v>3</v>
      </c>
      <c r="AG41" s="971">
        <v>17</v>
      </c>
      <c r="AH41" s="972"/>
    </row>
    <row r="42" spans="1:35" ht="20.100000000000001" customHeight="1">
      <c r="A42" s="447" t="s">
        <v>106</v>
      </c>
      <c r="B42" s="198">
        <f t="shared" si="6"/>
        <v>30</v>
      </c>
      <c r="C42" s="644">
        <f t="shared" si="9"/>
        <v>817</v>
      </c>
      <c r="D42" s="599">
        <f t="shared" si="7"/>
        <v>434</v>
      </c>
      <c r="E42" s="599">
        <f t="shared" si="8"/>
        <v>383</v>
      </c>
      <c r="F42" s="923">
        <v>5</v>
      </c>
      <c r="G42" s="923"/>
      <c r="H42" s="599">
        <v>78</v>
      </c>
      <c r="I42" s="599">
        <v>67</v>
      </c>
      <c r="J42" s="599">
        <v>5</v>
      </c>
      <c r="K42" s="923">
        <v>77</v>
      </c>
      <c r="L42" s="923"/>
      <c r="M42" s="923"/>
      <c r="N42" s="599">
        <v>61</v>
      </c>
      <c r="O42" s="923">
        <v>5</v>
      </c>
      <c r="P42" s="923"/>
      <c r="Q42" s="923"/>
      <c r="R42" s="923"/>
      <c r="S42" s="599">
        <v>81</v>
      </c>
      <c r="T42" s="599">
        <v>73</v>
      </c>
      <c r="U42" s="923">
        <v>4</v>
      </c>
      <c r="V42" s="923"/>
      <c r="W42" s="599">
        <v>71</v>
      </c>
      <c r="X42" s="599">
        <v>61</v>
      </c>
      <c r="Y42" s="923">
        <v>3</v>
      </c>
      <c r="Z42" s="923"/>
      <c r="AA42" s="599">
        <v>61</v>
      </c>
      <c r="AB42" s="599">
        <v>59</v>
      </c>
      <c r="AC42" s="599">
        <v>4</v>
      </c>
      <c r="AD42" s="599">
        <v>66</v>
      </c>
      <c r="AE42" s="599">
        <v>62</v>
      </c>
      <c r="AF42" s="645">
        <v>4</v>
      </c>
      <c r="AG42" s="971">
        <v>25</v>
      </c>
      <c r="AH42" s="972"/>
    </row>
    <row r="43" spans="1:35" ht="20.100000000000001" customHeight="1">
      <c r="A43" s="447" t="s">
        <v>107</v>
      </c>
      <c r="B43" s="198">
        <f t="shared" si="6"/>
        <v>28</v>
      </c>
      <c r="C43" s="644">
        <f t="shared" si="9"/>
        <v>700</v>
      </c>
      <c r="D43" s="599">
        <f t="shared" si="7"/>
        <v>366</v>
      </c>
      <c r="E43" s="599">
        <f t="shared" si="8"/>
        <v>334</v>
      </c>
      <c r="F43" s="923">
        <v>4</v>
      </c>
      <c r="G43" s="923"/>
      <c r="H43" s="599">
        <v>70</v>
      </c>
      <c r="I43" s="599">
        <v>57</v>
      </c>
      <c r="J43" s="599">
        <v>4</v>
      </c>
      <c r="K43" s="923">
        <v>60</v>
      </c>
      <c r="L43" s="923"/>
      <c r="M43" s="923"/>
      <c r="N43" s="599">
        <v>61</v>
      </c>
      <c r="O43" s="923">
        <v>4</v>
      </c>
      <c r="P43" s="923"/>
      <c r="Q43" s="923"/>
      <c r="R43" s="923"/>
      <c r="S43" s="599">
        <v>65</v>
      </c>
      <c r="T43" s="599">
        <v>49</v>
      </c>
      <c r="U43" s="923">
        <v>4</v>
      </c>
      <c r="V43" s="923"/>
      <c r="W43" s="599">
        <v>57</v>
      </c>
      <c r="X43" s="599">
        <v>64</v>
      </c>
      <c r="Y43" s="923">
        <v>3</v>
      </c>
      <c r="Z43" s="923"/>
      <c r="AA43" s="599">
        <v>58</v>
      </c>
      <c r="AB43" s="599">
        <v>53</v>
      </c>
      <c r="AC43" s="599">
        <v>3</v>
      </c>
      <c r="AD43" s="599">
        <v>56</v>
      </c>
      <c r="AE43" s="599">
        <v>50</v>
      </c>
      <c r="AF43" s="645">
        <v>6</v>
      </c>
      <c r="AG43" s="971">
        <v>35</v>
      </c>
      <c r="AH43" s="972"/>
    </row>
    <row r="44" spans="1:35" ht="20.100000000000001" customHeight="1" thickBot="1">
      <c r="A44" s="273" t="s">
        <v>108</v>
      </c>
      <c r="B44" s="647">
        <f t="shared" si="6"/>
        <v>20</v>
      </c>
      <c r="C44" s="648">
        <f t="shared" si="9"/>
        <v>514</v>
      </c>
      <c r="D44" s="649">
        <f t="shared" si="7"/>
        <v>276</v>
      </c>
      <c r="E44" s="193">
        <f t="shared" si="8"/>
        <v>238</v>
      </c>
      <c r="F44" s="936">
        <v>3</v>
      </c>
      <c r="G44" s="936"/>
      <c r="H44" s="604">
        <v>57</v>
      </c>
      <c r="I44" s="604">
        <v>35</v>
      </c>
      <c r="J44" s="604">
        <v>3</v>
      </c>
      <c r="K44" s="936">
        <v>42</v>
      </c>
      <c r="L44" s="936"/>
      <c r="M44" s="936"/>
      <c r="N44" s="604">
        <v>34</v>
      </c>
      <c r="O44" s="936">
        <v>3</v>
      </c>
      <c r="P44" s="936"/>
      <c r="Q44" s="936"/>
      <c r="R44" s="936"/>
      <c r="S44" s="604">
        <v>42</v>
      </c>
      <c r="T44" s="604">
        <v>46</v>
      </c>
      <c r="U44" s="936">
        <v>3</v>
      </c>
      <c r="V44" s="936"/>
      <c r="W44" s="604">
        <v>49</v>
      </c>
      <c r="X44" s="604">
        <v>38</v>
      </c>
      <c r="Y44" s="936">
        <v>2</v>
      </c>
      <c r="Z44" s="936"/>
      <c r="AA44" s="604">
        <v>36</v>
      </c>
      <c r="AB44" s="604">
        <v>42</v>
      </c>
      <c r="AC44" s="604">
        <v>3</v>
      </c>
      <c r="AD44" s="604">
        <v>50</v>
      </c>
      <c r="AE44" s="604">
        <v>43</v>
      </c>
      <c r="AF44" s="650">
        <v>3</v>
      </c>
      <c r="AG44" s="969">
        <v>15</v>
      </c>
      <c r="AH44" s="970"/>
    </row>
    <row r="45" spans="1:35" ht="20.100000000000001" customHeight="1">
      <c r="A45" s="4" t="s">
        <v>390</v>
      </c>
      <c r="I45" s="16"/>
      <c r="S45" s="43"/>
      <c r="T45" s="43"/>
      <c r="U45" s="43"/>
      <c r="V45" s="43"/>
      <c r="W45" s="43"/>
      <c r="X45" s="43"/>
      <c r="Y45" s="43"/>
      <c r="Z45" s="43"/>
      <c r="AA45" s="43"/>
      <c r="AB45" s="43"/>
      <c r="AC45" s="43"/>
      <c r="AD45" s="43"/>
      <c r="AE45" s="43"/>
      <c r="AF45" s="43"/>
      <c r="AG45" s="43"/>
      <c r="AH45" s="71" t="s">
        <v>333</v>
      </c>
    </row>
    <row r="46" spans="1:35" ht="15" customHeight="1">
      <c r="AH46" s="276"/>
    </row>
  </sheetData>
  <sheetProtection selectLockedCells="1" selectUnlockedCells="1"/>
  <mergeCells count="226">
    <mergeCell ref="A3:A4"/>
    <mergeCell ref="B3:B4"/>
    <mergeCell ref="C3:E3"/>
    <mergeCell ref="F3:G4"/>
    <mergeCell ref="H4:I4"/>
    <mergeCell ref="J4:M4"/>
    <mergeCell ref="U4:W4"/>
    <mergeCell ref="N5:R5"/>
    <mergeCell ref="J5:M5"/>
    <mergeCell ref="AF3:AH4"/>
    <mergeCell ref="N8:R8"/>
    <mergeCell ref="U5:V5"/>
    <mergeCell ref="AD3:AE4"/>
    <mergeCell ref="N4:R4"/>
    <mergeCell ref="H3:R3"/>
    <mergeCell ref="X7:Y7"/>
    <mergeCell ref="U7:V7"/>
    <mergeCell ref="N6:R6"/>
    <mergeCell ref="N7:R7"/>
    <mergeCell ref="J8:M8"/>
    <mergeCell ref="AF8:AH8"/>
    <mergeCell ref="U8:V8"/>
    <mergeCell ref="AD5:AE5"/>
    <mergeCell ref="X4:Z4"/>
    <mergeCell ref="X5:Y5"/>
    <mergeCell ref="AF7:AH7"/>
    <mergeCell ref="AD7:AE7"/>
    <mergeCell ref="J6:M6"/>
    <mergeCell ref="X6:Y6"/>
    <mergeCell ref="J7:M7"/>
    <mergeCell ref="AD16:AE16"/>
    <mergeCell ref="AF6:AH6"/>
    <mergeCell ref="AD6:AE6"/>
    <mergeCell ref="AD8:AE8"/>
    <mergeCell ref="AD14:AE14"/>
    <mergeCell ref="AD13:AE13"/>
    <mergeCell ref="AF16:AH16"/>
    <mergeCell ref="AF5:AH5"/>
    <mergeCell ref="U6:V6"/>
    <mergeCell ref="AD15:AE15"/>
    <mergeCell ref="AD12:AE12"/>
    <mergeCell ref="U9:V9"/>
    <mergeCell ref="AF9:AH9"/>
    <mergeCell ref="AF15:AH15"/>
    <mergeCell ref="AF14:AH14"/>
    <mergeCell ref="AF13:AH13"/>
    <mergeCell ref="AF12:AH12"/>
    <mergeCell ref="AF11:AH11"/>
    <mergeCell ref="AD11:AE11"/>
    <mergeCell ref="AG10:AH10"/>
    <mergeCell ref="AD9:AE9"/>
    <mergeCell ref="U12:V12"/>
    <mergeCell ref="X9:Y9"/>
    <mergeCell ref="X8:Y8"/>
    <mergeCell ref="U15:V15"/>
    <mergeCell ref="J15:M15"/>
    <mergeCell ref="N15:R15"/>
    <mergeCell ref="U11:V11"/>
    <mergeCell ref="J12:M12"/>
    <mergeCell ref="N12:R12"/>
    <mergeCell ref="U13:V13"/>
    <mergeCell ref="J13:M13"/>
    <mergeCell ref="N13:R13"/>
    <mergeCell ref="J14:M14"/>
    <mergeCell ref="N14:R14"/>
    <mergeCell ref="U14:V14"/>
    <mergeCell ref="J9:M9"/>
    <mergeCell ref="N9:R9"/>
    <mergeCell ref="J11:M11"/>
    <mergeCell ref="N11:R11"/>
    <mergeCell ref="J10:K10"/>
    <mergeCell ref="N10:P10"/>
    <mergeCell ref="U17:V17"/>
    <mergeCell ref="U16:V16"/>
    <mergeCell ref="O28:R28"/>
    <mergeCell ref="U28:V28"/>
    <mergeCell ref="O26:T26"/>
    <mergeCell ref="U20:V20"/>
    <mergeCell ref="J17:M17"/>
    <mergeCell ref="N17:R17"/>
    <mergeCell ref="N16:R16"/>
    <mergeCell ref="U27:V27"/>
    <mergeCell ref="N21:R21"/>
    <mergeCell ref="U26:X26"/>
    <mergeCell ref="U19:V19"/>
    <mergeCell ref="J16:M16"/>
    <mergeCell ref="J18:M18"/>
    <mergeCell ref="N18:R18"/>
    <mergeCell ref="J19:M19"/>
    <mergeCell ref="U18:V18"/>
    <mergeCell ref="F29:G29"/>
    <mergeCell ref="K29:M29"/>
    <mergeCell ref="O29:R29"/>
    <mergeCell ref="U29:V29"/>
    <mergeCell ref="A26:A27"/>
    <mergeCell ref="B26:E26"/>
    <mergeCell ref="F26:I26"/>
    <mergeCell ref="J26:N26"/>
    <mergeCell ref="F27:G27"/>
    <mergeCell ref="K27:M27"/>
    <mergeCell ref="F28:G28"/>
    <mergeCell ref="K28:M28"/>
    <mergeCell ref="F31:G31"/>
    <mergeCell ref="K31:M31"/>
    <mergeCell ref="O31:R31"/>
    <mergeCell ref="U31:V31"/>
    <mergeCell ref="F33:G33"/>
    <mergeCell ref="K33:M33"/>
    <mergeCell ref="O33:R33"/>
    <mergeCell ref="U33:V33"/>
    <mergeCell ref="F32:G32"/>
    <mergeCell ref="K32:M32"/>
    <mergeCell ref="O32:R32"/>
    <mergeCell ref="U32:V32"/>
    <mergeCell ref="F30:G30"/>
    <mergeCell ref="K30:M30"/>
    <mergeCell ref="O30:R30"/>
    <mergeCell ref="F39:G39"/>
    <mergeCell ref="F35:G35"/>
    <mergeCell ref="K35:M35"/>
    <mergeCell ref="O35:R35"/>
    <mergeCell ref="U35:V35"/>
    <mergeCell ref="K39:M39"/>
    <mergeCell ref="O39:R39"/>
    <mergeCell ref="F36:G36"/>
    <mergeCell ref="K36:M36"/>
    <mergeCell ref="O36:R36"/>
    <mergeCell ref="U36:V36"/>
    <mergeCell ref="U37:V37"/>
    <mergeCell ref="F37:G37"/>
    <mergeCell ref="K37:M37"/>
    <mergeCell ref="O37:R37"/>
    <mergeCell ref="F38:G38"/>
    <mergeCell ref="K38:M38"/>
    <mergeCell ref="U39:V39"/>
    <mergeCell ref="U38:V38"/>
    <mergeCell ref="F34:G34"/>
    <mergeCell ref="K34:M34"/>
    <mergeCell ref="U43:V43"/>
    <mergeCell ref="F44:G44"/>
    <mergeCell ref="K44:M44"/>
    <mergeCell ref="O44:R44"/>
    <mergeCell ref="U44:V44"/>
    <mergeCell ref="U40:V40"/>
    <mergeCell ref="F40:G40"/>
    <mergeCell ref="K40:M40"/>
    <mergeCell ref="O40:R40"/>
    <mergeCell ref="K41:M41"/>
    <mergeCell ref="O41:R41"/>
    <mergeCell ref="F42:G42"/>
    <mergeCell ref="K42:M42"/>
    <mergeCell ref="O42:R42"/>
    <mergeCell ref="F43:G43"/>
    <mergeCell ref="K43:M43"/>
    <mergeCell ref="O43:R43"/>
    <mergeCell ref="U42:V42"/>
    <mergeCell ref="U41:V41"/>
    <mergeCell ref="F41:G41"/>
    <mergeCell ref="Y29:Z29"/>
    <mergeCell ref="J20:M20"/>
    <mergeCell ref="N19:R19"/>
    <mergeCell ref="Y37:Z37"/>
    <mergeCell ref="O27:R27"/>
    <mergeCell ref="O38:R38"/>
    <mergeCell ref="Y35:Z35"/>
    <mergeCell ref="Y27:Z27"/>
    <mergeCell ref="Y26:AB26"/>
    <mergeCell ref="Y36:Z36"/>
    <mergeCell ref="Y28:Z28"/>
    <mergeCell ref="Y32:Z32"/>
    <mergeCell ref="Y31:Z31"/>
    <mergeCell ref="Y30:Z30"/>
    <mergeCell ref="Y33:Z33"/>
    <mergeCell ref="Y34:Z34"/>
    <mergeCell ref="U30:V30"/>
    <mergeCell ref="O34:R34"/>
    <mergeCell ref="U34:V34"/>
    <mergeCell ref="U21:V21"/>
    <mergeCell ref="N20:R20"/>
    <mergeCell ref="J21:M21"/>
    <mergeCell ref="X20:Y20"/>
    <mergeCell ref="X21:Y21"/>
    <mergeCell ref="AG43:AH43"/>
    <mergeCell ref="AG44:AH44"/>
    <mergeCell ref="AG37:AH37"/>
    <mergeCell ref="AG38:AH38"/>
    <mergeCell ref="AG39:AH39"/>
    <mergeCell ref="AG40:AH40"/>
    <mergeCell ref="AG41:AH41"/>
    <mergeCell ref="AG42:AH42"/>
    <mergeCell ref="Y39:Z39"/>
    <mergeCell ref="Y44:Z44"/>
    <mergeCell ref="Y41:Z41"/>
    <mergeCell ref="Y42:Z42"/>
    <mergeCell ref="Y43:Z43"/>
    <mergeCell ref="Y40:Z40"/>
    <mergeCell ref="Y38:Z38"/>
    <mergeCell ref="AF18:AH18"/>
    <mergeCell ref="AF17:AH17"/>
    <mergeCell ref="AF19:AH19"/>
    <mergeCell ref="AF21:AH21"/>
    <mergeCell ref="AF20:AH20"/>
    <mergeCell ref="AD18:AE18"/>
    <mergeCell ref="AD17:AE17"/>
    <mergeCell ref="AG36:AH36"/>
    <mergeCell ref="AD19:AE19"/>
    <mergeCell ref="AF26:AH26"/>
    <mergeCell ref="AG27:AH27"/>
    <mergeCell ref="AG28:AH28"/>
    <mergeCell ref="AD20:AE20"/>
    <mergeCell ref="AD21:AE21"/>
    <mergeCell ref="AG35:AH35"/>
    <mergeCell ref="AG29:AH29"/>
    <mergeCell ref="AG30:AH30"/>
    <mergeCell ref="AG31:AH31"/>
    <mergeCell ref="AG34:AH34"/>
    <mergeCell ref="AG32:AH32"/>
    <mergeCell ref="X11:Y11"/>
    <mergeCell ref="X12:Y12"/>
    <mergeCell ref="X13:Y13"/>
    <mergeCell ref="X14:Y14"/>
    <mergeCell ref="X15:Y15"/>
    <mergeCell ref="X16:Y16"/>
    <mergeCell ref="X17:Y17"/>
    <mergeCell ref="X18:Y18"/>
    <mergeCell ref="X19:Y19"/>
  </mergeCells>
  <phoneticPr fontId="5"/>
  <printOptions horizontalCentered="1"/>
  <pageMargins left="0.59055118110236227" right="0.59055118110236227" top="0.59055118110236227" bottom="0.59055118110236227" header="0.39370078740157483" footer="0.39370078740157483"/>
  <pageSetup paperSize="9" scale="91" firstPageNumber="135" orientation="portrait" useFirstPageNumber="1" verticalDpi="300" r:id="rId1"/>
  <headerFooter scaleWithDoc="0" alignWithMargins="0">
    <oddHeader>&amp;R教　育</oddHeader>
    <oddFooter>&amp;C&amp;12&amp;A</oddFooter>
  </headerFooter>
  <colBreaks count="1" manualBreakCount="1">
    <brk id="18" max="1048575" man="1"/>
  </colBreaks>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view="pageBreakPreview" zoomScale="90" zoomScaleNormal="90" zoomScaleSheetLayoutView="90" zoomScalePageLayoutView="90" workbookViewId="0">
      <pane xSplit="1" topLeftCell="B1" activePane="topRight" state="frozen"/>
      <selection activeCell="O31" sqref="O31:R31"/>
      <selection pane="topRight" activeCell="A2" sqref="A2"/>
    </sheetView>
  </sheetViews>
  <sheetFormatPr defaultColWidth="8.85546875" defaultRowHeight="17.45" customHeight="1"/>
  <cols>
    <col min="1" max="1" width="19.42578125" style="1" customWidth="1"/>
    <col min="2" max="2" width="8.140625" style="1" customWidth="1"/>
    <col min="3" max="5" width="9.85546875" style="1" customWidth="1"/>
    <col min="6" max="7" width="5.28515625" style="1" customWidth="1"/>
    <col min="8" max="8" width="10.85546875" style="1" customWidth="1"/>
    <col min="9" max="9" width="7.85546875" style="18" customWidth="1"/>
    <col min="10" max="10" width="4.42578125" style="1" customWidth="1"/>
    <col min="11" max="11" width="4" style="1" customWidth="1"/>
    <col min="12" max="12" width="2.28515625" style="1" customWidth="1"/>
    <col min="13" max="13" width="5" style="1" customWidth="1"/>
    <col min="14" max="14" width="4.140625" style="1" customWidth="1"/>
    <col min="15" max="15" width="7" style="1" customWidth="1"/>
    <col min="16" max="16" width="6.85546875" style="12" customWidth="1"/>
    <col min="17" max="17" width="6.85546875" style="1" customWidth="1"/>
    <col min="18" max="18" width="6" style="1" customWidth="1"/>
    <col min="19" max="19" width="6.140625" style="1" customWidth="1"/>
    <col min="20" max="20" width="6.42578125" style="1" customWidth="1"/>
    <col min="21" max="21" width="9.7109375" style="1" customWidth="1"/>
    <col min="22" max="27" width="8.28515625" style="1" customWidth="1"/>
    <col min="28" max="28" width="8.85546875" style="1" customWidth="1"/>
    <col min="29" max="16384" width="8.85546875" style="1"/>
  </cols>
  <sheetData>
    <row r="1" spans="1:33" ht="5.0999999999999996" customHeight="1">
      <c r="A1" s="4"/>
      <c r="B1" s="4"/>
      <c r="C1" s="4"/>
      <c r="D1" s="4"/>
      <c r="E1" s="4"/>
      <c r="F1" s="4"/>
      <c r="G1" s="4"/>
      <c r="H1" s="4"/>
      <c r="J1" s="4"/>
      <c r="K1" s="4"/>
      <c r="L1" s="4"/>
      <c r="M1" s="4"/>
      <c r="N1" s="4"/>
      <c r="O1" s="4"/>
      <c r="Q1" s="4"/>
      <c r="R1" s="4"/>
      <c r="S1" s="4"/>
      <c r="T1" s="4"/>
      <c r="U1" s="4"/>
      <c r="V1" s="4"/>
      <c r="W1" s="4"/>
      <c r="X1" s="4"/>
      <c r="Z1" s="4"/>
      <c r="AA1" s="20"/>
      <c r="AB1" s="4"/>
      <c r="AC1" s="4"/>
      <c r="AD1" s="4"/>
      <c r="AE1" s="4"/>
      <c r="AF1" s="4"/>
      <c r="AG1" s="4"/>
    </row>
    <row r="2" spans="1:33" ht="21" customHeight="1" thickBot="1">
      <c r="A2" s="4" t="s">
        <v>309</v>
      </c>
      <c r="B2" s="4"/>
      <c r="C2" s="4"/>
      <c r="D2" s="4"/>
      <c r="E2" s="4"/>
      <c r="F2" s="4"/>
      <c r="G2" s="4"/>
      <c r="H2" s="4"/>
      <c r="J2" s="4"/>
      <c r="K2" s="4"/>
      <c r="L2" s="4"/>
      <c r="M2" s="4"/>
      <c r="N2" s="4"/>
      <c r="O2" s="4"/>
      <c r="Q2" s="4"/>
      <c r="R2" s="4"/>
      <c r="S2" s="4"/>
      <c r="T2" s="4"/>
      <c r="U2" s="4"/>
      <c r="V2" s="4"/>
      <c r="W2" s="4"/>
      <c r="X2" s="4"/>
      <c r="Z2" s="4"/>
      <c r="AA2" s="20" t="s">
        <v>117</v>
      </c>
      <c r="AB2" s="4"/>
      <c r="AC2" s="4"/>
      <c r="AD2" s="4"/>
      <c r="AE2" s="4"/>
      <c r="AF2" s="4"/>
      <c r="AG2" s="4"/>
    </row>
    <row r="3" spans="1:33" ht="21" customHeight="1" thickBot="1">
      <c r="A3" s="1031" t="s">
        <v>118</v>
      </c>
      <c r="B3" s="1011" t="s">
        <v>86</v>
      </c>
      <c r="C3" s="852" t="s">
        <v>87</v>
      </c>
      <c r="D3" s="852"/>
      <c r="E3" s="852"/>
      <c r="F3" s="852" t="s">
        <v>88</v>
      </c>
      <c r="G3" s="852"/>
      <c r="H3" s="1009" t="s">
        <v>119</v>
      </c>
      <c r="I3" s="1010"/>
      <c r="J3" s="1010"/>
      <c r="K3" s="1010"/>
      <c r="L3" s="1010"/>
      <c r="M3" s="1010"/>
      <c r="N3" s="1010"/>
      <c r="O3" s="1041" t="s">
        <v>120</v>
      </c>
      <c r="P3" s="852"/>
      <c r="Q3" s="852"/>
      <c r="R3" s="852"/>
      <c r="S3" s="852"/>
      <c r="T3" s="852"/>
      <c r="U3" s="852" t="s">
        <v>121</v>
      </c>
      <c r="V3" s="852"/>
      <c r="W3" s="852"/>
      <c r="X3" s="987" t="s">
        <v>122</v>
      </c>
      <c r="Y3" s="988"/>
      <c r="Z3" s="983" t="s">
        <v>123</v>
      </c>
      <c r="AA3" s="984"/>
    </row>
    <row r="4" spans="1:33" ht="21" customHeight="1">
      <c r="A4" s="1031"/>
      <c r="B4" s="1011"/>
      <c r="C4" s="524" t="s">
        <v>92</v>
      </c>
      <c r="D4" s="524" t="s">
        <v>93</v>
      </c>
      <c r="E4" s="524" t="s">
        <v>94</v>
      </c>
      <c r="F4" s="852"/>
      <c r="G4" s="852"/>
      <c r="H4" s="1022" t="s">
        <v>92</v>
      </c>
      <c r="I4" s="1022"/>
      <c r="J4" s="859" t="s">
        <v>54</v>
      </c>
      <c r="K4" s="859"/>
      <c r="L4" s="859"/>
      <c r="M4" s="894" t="s">
        <v>55</v>
      </c>
      <c r="N4" s="1012"/>
      <c r="O4" s="1040" t="s">
        <v>2</v>
      </c>
      <c r="P4" s="859"/>
      <c r="Q4" s="1039" t="s">
        <v>54</v>
      </c>
      <c r="R4" s="1039"/>
      <c r="S4" s="1039" t="s">
        <v>55</v>
      </c>
      <c r="T4" s="1039"/>
      <c r="U4" s="159" t="s">
        <v>53</v>
      </c>
      <c r="V4" s="159" t="s">
        <v>54</v>
      </c>
      <c r="W4" s="159" t="s">
        <v>55</v>
      </c>
      <c r="X4" s="989"/>
      <c r="Y4" s="990"/>
      <c r="Z4" s="985"/>
      <c r="AA4" s="986"/>
    </row>
    <row r="5" spans="1:33" ht="21" customHeight="1">
      <c r="A5" s="38" t="s">
        <v>322</v>
      </c>
      <c r="B5" s="536">
        <v>6</v>
      </c>
      <c r="C5" s="536">
        <f>+D5+E5</f>
        <v>229</v>
      </c>
      <c r="D5" s="359">
        <v>130</v>
      </c>
      <c r="E5" s="536">
        <v>99</v>
      </c>
      <c r="F5" s="526">
        <v>131</v>
      </c>
      <c r="G5" s="304">
        <v>9</v>
      </c>
      <c r="H5" s="526">
        <f>+J5+M5</f>
        <v>4667</v>
      </c>
      <c r="I5" s="360">
        <v>39</v>
      </c>
      <c r="J5" s="1037">
        <v>2418</v>
      </c>
      <c r="K5" s="1037"/>
      <c r="L5" s="1037"/>
      <c r="M5" s="899">
        <v>2249</v>
      </c>
      <c r="N5" s="899"/>
      <c r="O5" s="384">
        <v>256</v>
      </c>
      <c r="P5" s="304">
        <v>8</v>
      </c>
      <c r="Q5" s="24">
        <v>129</v>
      </c>
      <c r="R5" s="307">
        <v>0</v>
      </c>
      <c r="S5" s="308">
        <v>127</v>
      </c>
      <c r="T5" s="307">
        <v>0</v>
      </c>
      <c r="U5" s="392">
        <v>27</v>
      </c>
      <c r="V5" s="392">
        <v>6</v>
      </c>
      <c r="W5" s="392">
        <v>21</v>
      </c>
      <c r="X5" s="999">
        <f>H5/F5</f>
        <v>35.625954198473281</v>
      </c>
      <c r="Y5" s="999"/>
      <c r="Z5" s="899">
        <v>18.234375</v>
      </c>
      <c r="AA5" s="1033"/>
    </row>
    <row r="6" spans="1:33" s="19" customFormat="1" ht="21" customHeight="1">
      <c r="A6" s="38">
        <v>25</v>
      </c>
      <c r="B6" s="536">
        <v>6</v>
      </c>
      <c r="C6" s="536">
        <f>+D6+E6</f>
        <v>235</v>
      </c>
      <c r="D6" s="359">
        <v>140</v>
      </c>
      <c r="E6" s="536">
        <v>95</v>
      </c>
      <c r="F6" s="526">
        <v>134</v>
      </c>
      <c r="G6" s="304">
        <v>11</v>
      </c>
      <c r="H6" s="525">
        <f>+J6+M6</f>
        <v>4682</v>
      </c>
      <c r="I6" s="360">
        <v>49</v>
      </c>
      <c r="J6" s="871">
        <v>2417</v>
      </c>
      <c r="K6" s="871"/>
      <c r="L6" s="871"/>
      <c r="M6" s="871">
        <v>2265</v>
      </c>
      <c r="N6" s="871"/>
      <c r="O6" s="384">
        <v>272</v>
      </c>
      <c r="P6" s="304">
        <v>9</v>
      </c>
      <c r="Q6" s="24">
        <v>142</v>
      </c>
      <c r="R6" s="307">
        <v>0</v>
      </c>
      <c r="S6" s="308">
        <v>130</v>
      </c>
      <c r="T6" s="305">
        <v>9</v>
      </c>
      <c r="U6" s="392">
        <v>37</v>
      </c>
      <c r="V6" s="392">
        <v>11</v>
      </c>
      <c r="W6" s="392">
        <v>26</v>
      </c>
      <c r="X6" s="999">
        <f>H6/F6</f>
        <v>34.940298507462686</v>
      </c>
      <c r="Y6" s="999"/>
      <c r="Z6" s="995">
        <v>17.213235000000001</v>
      </c>
      <c r="AA6" s="962"/>
    </row>
    <row r="7" spans="1:33" ht="21" customHeight="1">
      <c r="A7" s="38">
        <v>26</v>
      </c>
      <c r="B7" s="536">
        <v>6</v>
      </c>
      <c r="C7" s="536">
        <f>+D7+E7</f>
        <v>235</v>
      </c>
      <c r="D7" s="359">
        <v>140</v>
      </c>
      <c r="E7" s="359">
        <v>95</v>
      </c>
      <c r="F7" s="469">
        <v>124</v>
      </c>
      <c r="G7" s="305">
        <v>13</v>
      </c>
      <c r="H7" s="526">
        <f>+J7+M7</f>
        <v>4627</v>
      </c>
      <c r="I7" s="470">
        <v>67</v>
      </c>
      <c r="J7" s="931">
        <v>2343</v>
      </c>
      <c r="K7" s="931"/>
      <c r="L7" s="931"/>
      <c r="M7" s="931">
        <v>2284</v>
      </c>
      <c r="N7" s="931"/>
      <c r="O7" s="389">
        <v>263</v>
      </c>
      <c r="P7" s="305">
        <v>9</v>
      </c>
      <c r="Q7" s="24">
        <v>135</v>
      </c>
      <c r="R7" s="307">
        <v>0</v>
      </c>
      <c r="S7" s="24">
        <v>128</v>
      </c>
      <c r="T7" s="305">
        <v>9</v>
      </c>
      <c r="U7" s="396">
        <v>33</v>
      </c>
      <c r="V7" s="306">
        <v>11</v>
      </c>
      <c r="W7" s="396">
        <v>22</v>
      </c>
      <c r="X7" s="999">
        <f>H7/F7</f>
        <v>37.314516129032256</v>
      </c>
      <c r="Y7" s="999"/>
      <c r="Z7" s="1000">
        <f>H7/O7</f>
        <v>17.593155893536121</v>
      </c>
      <c r="AA7" s="1001"/>
    </row>
    <row r="8" spans="1:33" ht="21" customHeight="1">
      <c r="A8" s="38">
        <v>27</v>
      </c>
      <c r="B8" s="536">
        <v>6</v>
      </c>
      <c r="C8" s="359">
        <v>236</v>
      </c>
      <c r="D8" s="359">
        <v>141</v>
      </c>
      <c r="E8" s="359">
        <v>95</v>
      </c>
      <c r="F8" s="469">
        <v>139</v>
      </c>
      <c r="G8" s="305">
        <v>14</v>
      </c>
      <c r="H8" s="469">
        <v>4618</v>
      </c>
      <c r="I8" s="470">
        <v>71</v>
      </c>
      <c r="J8" s="931">
        <v>2339</v>
      </c>
      <c r="K8" s="931"/>
      <c r="L8" s="931"/>
      <c r="M8" s="931">
        <v>2279</v>
      </c>
      <c r="N8" s="931"/>
      <c r="O8" s="303">
        <v>264</v>
      </c>
      <c r="P8" s="305">
        <v>9</v>
      </c>
      <c r="Q8" s="24">
        <v>138</v>
      </c>
      <c r="R8" s="307">
        <v>0</v>
      </c>
      <c r="S8" s="24">
        <v>126</v>
      </c>
      <c r="T8" s="305">
        <v>9</v>
      </c>
      <c r="U8" s="345">
        <v>56</v>
      </c>
      <c r="V8" s="306">
        <v>8</v>
      </c>
      <c r="W8" s="345">
        <v>48</v>
      </c>
      <c r="X8" s="996">
        <f>H8/F8</f>
        <v>33.223021582733814</v>
      </c>
      <c r="Y8" s="996"/>
      <c r="Z8" s="1000">
        <f>H8/O8</f>
        <v>17.492424242424242</v>
      </c>
      <c r="AA8" s="1001"/>
    </row>
    <row r="9" spans="1:33" ht="21" customHeight="1">
      <c r="A9" s="537">
        <v>28</v>
      </c>
      <c r="B9" s="476">
        <f>SUM(B11:B16)</f>
        <v>6</v>
      </c>
      <c r="C9" s="629">
        <f t="shared" ref="C9:I9" si="0">SUM(C11:C16)</f>
        <v>236</v>
      </c>
      <c r="D9" s="629">
        <f>SUM(D11:D16)</f>
        <v>141</v>
      </c>
      <c r="E9" s="629">
        <f t="shared" si="0"/>
        <v>95</v>
      </c>
      <c r="F9" s="721">
        <f t="shared" si="0"/>
        <v>136</v>
      </c>
      <c r="G9" s="538">
        <f t="shared" si="0"/>
        <v>14</v>
      </c>
      <c r="H9" s="721">
        <f>SUM(H11:H16)</f>
        <v>4507</v>
      </c>
      <c r="I9" s="628">
        <f t="shared" si="0"/>
        <v>73</v>
      </c>
      <c r="J9" s="941">
        <f>SUM(J11:K16)</f>
        <v>2295</v>
      </c>
      <c r="K9" s="941"/>
      <c r="L9" s="941"/>
      <c r="M9" s="941">
        <f>SUM(M11:N16)</f>
        <v>2212</v>
      </c>
      <c r="N9" s="941"/>
      <c r="O9" s="539">
        <f t="shared" ref="O9:U9" si="1">SUM(O11:O16)</f>
        <v>245</v>
      </c>
      <c r="P9" s="538">
        <f t="shared" si="1"/>
        <v>8</v>
      </c>
      <c r="Q9" s="601" t="s">
        <v>416</v>
      </c>
      <c r="R9" s="540" t="s">
        <v>410</v>
      </c>
      <c r="S9" s="601" t="s">
        <v>414</v>
      </c>
      <c r="T9" s="540" t="s">
        <v>410</v>
      </c>
      <c r="U9" s="608">
        <f t="shared" si="1"/>
        <v>60</v>
      </c>
      <c r="V9" s="602" t="s">
        <v>410</v>
      </c>
      <c r="W9" s="602" t="s">
        <v>410</v>
      </c>
      <c r="X9" s="1002">
        <f>H9/F9</f>
        <v>33.139705882352942</v>
      </c>
      <c r="Y9" s="1002"/>
      <c r="Z9" s="1034">
        <f>H9/O9</f>
        <v>18.39591836734694</v>
      </c>
      <c r="AA9" s="1035"/>
    </row>
    <row r="10" spans="1:33" ht="21" customHeight="1">
      <c r="A10" s="38"/>
      <c r="B10" s="536"/>
      <c r="C10" s="359"/>
      <c r="D10" s="359"/>
      <c r="E10" s="359"/>
      <c r="F10" s="469"/>
      <c r="G10" s="305"/>
      <c r="H10" s="469"/>
      <c r="I10" s="470"/>
      <c r="J10" s="469"/>
      <c r="K10" s="469"/>
      <c r="L10" s="532"/>
      <c r="M10" s="469"/>
      <c r="N10" s="469"/>
      <c r="O10" s="308"/>
      <c r="P10" s="471"/>
      <c r="Q10" s="24"/>
      <c r="R10" s="24"/>
      <c r="S10" s="24"/>
      <c r="T10" s="24"/>
      <c r="U10" s="472"/>
      <c r="V10" s="24"/>
      <c r="W10" s="24"/>
      <c r="X10" s="468"/>
      <c r="Y10" s="468"/>
      <c r="Z10" s="468"/>
      <c r="AA10" s="473"/>
    </row>
    <row r="11" spans="1:33" ht="21" customHeight="1">
      <c r="A11" s="38" t="s">
        <v>124</v>
      </c>
      <c r="B11" s="596">
        <v>1</v>
      </c>
      <c r="C11" s="595">
        <f t="shared" ref="C11:C16" si="2">SUM(D11:E11)</f>
        <v>41</v>
      </c>
      <c r="D11" s="595">
        <v>22</v>
      </c>
      <c r="E11" s="595">
        <v>19</v>
      </c>
      <c r="F11" s="598">
        <v>23</v>
      </c>
      <c r="G11" s="357">
        <v>3</v>
      </c>
      <c r="H11" s="598">
        <f t="shared" ref="H11:H16" si="3">SUM(J11,M11)</f>
        <v>730</v>
      </c>
      <c r="I11" s="356">
        <v>14</v>
      </c>
      <c r="J11" s="931">
        <v>372</v>
      </c>
      <c r="K11" s="931"/>
      <c r="L11" s="931"/>
      <c r="M11" s="931">
        <v>358</v>
      </c>
      <c r="N11" s="931"/>
      <c r="O11" s="308">
        <v>43</v>
      </c>
      <c r="P11" s="723">
        <v>1</v>
      </c>
      <c r="Q11" s="601" t="s">
        <v>410</v>
      </c>
      <c r="R11" s="633" t="s">
        <v>410</v>
      </c>
      <c r="S11" s="601" t="s">
        <v>410</v>
      </c>
      <c r="T11" s="633" t="s">
        <v>410</v>
      </c>
      <c r="U11" s="308">
        <v>11</v>
      </c>
      <c r="V11" s="601" t="s">
        <v>410</v>
      </c>
      <c r="W11" s="601" t="s">
        <v>410</v>
      </c>
      <c r="X11" s="996">
        <f t="shared" ref="X11:X16" si="4">H11/F11</f>
        <v>31.739130434782609</v>
      </c>
      <c r="Y11" s="996"/>
      <c r="Z11" s="996">
        <f t="shared" ref="Z11:Z16" si="5">H11/O11</f>
        <v>16.976744186046513</v>
      </c>
      <c r="AA11" s="1001"/>
    </row>
    <row r="12" spans="1:33" ht="21" customHeight="1">
      <c r="A12" s="38" t="s">
        <v>125</v>
      </c>
      <c r="B12" s="596">
        <v>1</v>
      </c>
      <c r="C12" s="595">
        <f t="shared" si="2"/>
        <v>45</v>
      </c>
      <c r="D12" s="595">
        <v>30</v>
      </c>
      <c r="E12" s="595">
        <v>15</v>
      </c>
      <c r="F12" s="598">
        <v>27</v>
      </c>
      <c r="G12" s="357">
        <v>2</v>
      </c>
      <c r="H12" s="598">
        <f t="shared" si="3"/>
        <v>930</v>
      </c>
      <c r="I12" s="356">
        <v>11</v>
      </c>
      <c r="J12" s="931">
        <v>501</v>
      </c>
      <c r="K12" s="931"/>
      <c r="L12" s="931"/>
      <c r="M12" s="931">
        <v>429</v>
      </c>
      <c r="N12" s="931"/>
      <c r="O12" s="308">
        <v>48</v>
      </c>
      <c r="P12" s="723">
        <v>2</v>
      </c>
      <c r="Q12" s="601" t="s">
        <v>410</v>
      </c>
      <c r="R12" s="633" t="s">
        <v>410</v>
      </c>
      <c r="S12" s="601" t="s">
        <v>410</v>
      </c>
      <c r="T12" s="633" t="s">
        <v>410</v>
      </c>
      <c r="U12" s="308">
        <v>11</v>
      </c>
      <c r="V12" s="601" t="s">
        <v>410</v>
      </c>
      <c r="W12" s="601" t="s">
        <v>410</v>
      </c>
      <c r="X12" s="996">
        <f t="shared" si="4"/>
        <v>34.444444444444443</v>
      </c>
      <c r="Y12" s="996"/>
      <c r="Z12" s="996">
        <f t="shared" si="5"/>
        <v>19.375</v>
      </c>
      <c r="AA12" s="1001"/>
    </row>
    <row r="13" spans="1:33" ht="21" customHeight="1">
      <c r="A13" s="38" t="s">
        <v>126</v>
      </c>
      <c r="B13" s="596">
        <v>1</v>
      </c>
      <c r="C13" s="595">
        <f t="shared" si="2"/>
        <v>45</v>
      </c>
      <c r="D13" s="595">
        <v>27</v>
      </c>
      <c r="E13" s="595">
        <v>18</v>
      </c>
      <c r="F13" s="598">
        <v>29</v>
      </c>
      <c r="G13" s="357">
        <v>4</v>
      </c>
      <c r="H13" s="598">
        <f t="shared" si="3"/>
        <v>932</v>
      </c>
      <c r="I13" s="356">
        <v>25</v>
      </c>
      <c r="J13" s="931">
        <v>456</v>
      </c>
      <c r="K13" s="931"/>
      <c r="L13" s="931"/>
      <c r="M13" s="931">
        <v>476</v>
      </c>
      <c r="N13" s="931"/>
      <c r="O13" s="308">
        <v>50</v>
      </c>
      <c r="P13" s="723">
        <v>2</v>
      </c>
      <c r="Q13" s="601" t="s">
        <v>410</v>
      </c>
      <c r="R13" s="633" t="s">
        <v>410</v>
      </c>
      <c r="S13" s="601" t="s">
        <v>410</v>
      </c>
      <c r="T13" s="633" t="s">
        <v>410</v>
      </c>
      <c r="U13" s="308">
        <v>11</v>
      </c>
      <c r="V13" s="601" t="s">
        <v>410</v>
      </c>
      <c r="W13" s="601" t="s">
        <v>410</v>
      </c>
      <c r="X13" s="996">
        <f t="shared" si="4"/>
        <v>32.137931034482762</v>
      </c>
      <c r="Y13" s="996"/>
      <c r="Z13" s="996">
        <f t="shared" si="5"/>
        <v>18.64</v>
      </c>
      <c r="AA13" s="1001"/>
    </row>
    <row r="14" spans="1:33" ht="21" customHeight="1">
      <c r="A14" s="38" t="s">
        <v>127</v>
      </c>
      <c r="B14" s="596">
        <v>1</v>
      </c>
      <c r="C14" s="595">
        <f t="shared" si="2"/>
        <v>46</v>
      </c>
      <c r="D14" s="595">
        <v>31</v>
      </c>
      <c r="E14" s="595">
        <v>15</v>
      </c>
      <c r="F14" s="598">
        <v>27</v>
      </c>
      <c r="G14" s="357">
        <v>3</v>
      </c>
      <c r="H14" s="598">
        <f t="shared" si="3"/>
        <v>838</v>
      </c>
      <c r="I14" s="356">
        <v>17</v>
      </c>
      <c r="J14" s="931">
        <v>421</v>
      </c>
      <c r="K14" s="931"/>
      <c r="L14" s="931"/>
      <c r="M14" s="931">
        <v>417</v>
      </c>
      <c r="N14" s="931"/>
      <c r="O14" s="308">
        <v>48</v>
      </c>
      <c r="P14" s="723">
        <v>2</v>
      </c>
      <c r="Q14" s="601" t="s">
        <v>410</v>
      </c>
      <c r="R14" s="633" t="s">
        <v>410</v>
      </c>
      <c r="S14" s="601" t="s">
        <v>410</v>
      </c>
      <c r="T14" s="633" t="s">
        <v>410</v>
      </c>
      <c r="U14" s="308">
        <v>12</v>
      </c>
      <c r="V14" s="601" t="s">
        <v>410</v>
      </c>
      <c r="W14" s="601" t="s">
        <v>410</v>
      </c>
      <c r="X14" s="996">
        <f t="shared" si="4"/>
        <v>31.037037037037038</v>
      </c>
      <c r="Y14" s="996"/>
      <c r="Z14" s="996">
        <f t="shared" si="5"/>
        <v>17.458333333333332</v>
      </c>
      <c r="AA14" s="1001"/>
    </row>
    <row r="15" spans="1:33" ht="21" customHeight="1">
      <c r="A15" s="38" t="s">
        <v>128</v>
      </c>
      <c r="B15" s="596">
        <v>1</v>
      </c>
      <c r="C15" s="595">
        <f t="shared" si="2"/>
        <v>29</v>
      </c>
      <c r="D15" s="595">
        <v>16</v>
      </c>
      <c r="E15" s="595">
        <v>13</v>
      </c>
      <c r="F15" s="598">
        <v>15</v>
      </c>
      <c r="G15" s="357">
        <v>2</v>
      </c>
      <c r="H15" s="598">
        <f t="shared" si="3"/>
        <v>449</v>
      </c>
      <c r="I15" s="356">
        <v>6</v>
      </c>
      <c r="J15" s="931">
        <v>238</v>
      </c>
      <c r="K15" s="931"/>
      <c r="L15" s="931"/>
      <c r="M15" s="931">
        <v>211</v>
      </c>
      <c r="N15" s="931"/>
      <c r="O15" s="308">
        <v>27</v>
      </c>
      <c r="P15" s="723">
        <v>1</v>
      </c>
      <c r="Q15" s="601" t="s">
        <v>410</v>
      </c>
      <c r="R15" s="633" t="s">
        <v>410</v>
      </c>
      <c r="S15" s="601" t="s">
        <v>410</v>
      </c>
      <c r="T15" s="633" t="s">
        <v>410</v>
      </c>
      <c r="U15" s="308">
        <v>10</v>
      </c>
      <c r="V15" s="601" t="s">
        <v>410</v>
      </c>
      <c r="W15" s="601" t="s">
        <v>410</v>
      </c>
      <c r="X15" s="996">
        <f t="shared" si="4"/>
        <v>29.933333333333334</v>
      </c>
      <c r="Y15" s="996"/>
      <c r="Z15" s="996">
        <f t="shared" si="5"/>
        <v>16.62962962962963</v>
      </c>
      <c r="AA15" s="1001"/>
    </row>
    <row r="16" spans="1:33" ht="21" customHeight="1" thickBot="1">
      <c r="A16" s="274" t="s">
        <v>129</v>
      </c>
      <c r="B16" s="605">
        <v>1</v>
      </c>
      <c r="C16" s="724">
        <f t="shared" si="2"/>
        <v>30</v>
      </c>
      <c r="D16" s="724">
        <v>15</v>
      </c>
      <c r="E16" s="724">
        <v>15</v>
      </c>
      <c r="F16" s="725">
        <v>15</v>
      </c>
      <c r="G16" s="726">
        <v>0</v>
      </c>
      <c r="H16" s="725">
        <f t="shared" si="3"/>
        <v>628</v>
      </c>
      <c r="I16" s="726">
        <v>0</v>
      </c>
      <c r="J16" s="1032">
        <v>307</v>
      </c>
      <c r="K16" s="1032"/>
      <c r="L16" s="1032"/>
      <c r="M16" s="1032">
        <v>321</v>
      </c>
      <c r="N16" s="1032"/>
      <c r="O16" s="727">
        <f t="shared" ref="O16" si="6">SUM(Q16+S16)</f>
        <v>29</v>
      </c>
      <c r="P16" s="728">
        <v>0</v>
      </c>
      <c r="Q16" s="69">
        <v>18</v>
      </c>
      <c r="R16" s="729">
        <v>0</v>
      </c>
      <c r="S16" s="730">
        <v>11</v>
      </c>
      <c r="T16" s="729">
        <v>0</v>
      </c>
      <c r="U16" s="730">
        <f t="shared" ref="U16" si="7">+V16+W16</f>
        <v>5</v>
      </c>
      <c r="V16" s="69">
        <v>3</v>
      </c>
      <c r="W16" s="69">
        <v>2</v>
      </c>
      <c r="X16" s="1003">
        <f t="shared" si="4"/>
        <v>41.866666666666667</v>
      </c>
      <c r="Y16" s="1003"/>
      <c r="Z16" s="1003">
        <f t="shared" si="5"/>
        <v>21.655172413793103</v>
      </c>
      <c r="AA16" s="1004"/>
    </row>
    <row r="17" spans="1:33" ht="21" customHeight="1">
      <c r="A17" s="4" t="s">
        <v>293</v>
      </c>
      <c r="B17" s="4"/>
      <c r="C17" s="4"/>
      <c r="D17" s="4"/>
      <c r="E17" s="4"/>
      <c r="F17" s="4"/>
      <c r="G17" s="4"/>
      <c r="H17" s="4"/>
      <c r="J17" s="4"/>
      <c r="K17" s="4"/>
      <c r="L17" s="4"/>
      <c r="M17" s="4"/>
      <c r="N17" s="4"/>
      <c r="O17" s="4"/>
      <c r="Q17" s="4"/>
      <c r="R17" s="4"/>
      <c r="S17" s="4"/>
      <c r="T17" s="4"/>
      <c r="U17" s="4"/>
      <c r="V17" s="4"/>
      <c r="W17" s="4"/>
      <c r="Y17" s="4"/>
      <c r="Z17" s="4"/>
      <c r="AA17" s="211" t="s">
        <v>334</v>
      </c>
    </row>
    <row r="18" spans="1:33" ht="21" customHeight="1">
      <c r="A18" s="17" t="s">
        <v>409</v>
      </c>
      <c r="P18" s="282"/>
      <c r="Q18" s="4"/>
      <c r="R18" s="4"/>
      <c r="S18" s="4"/>
      <c r="T18" s="4"/>
      <c r="U18" s="4"/>
      <c r="V18" s="4"/>
      <c r="W18" s="4"/>
      <c r="X18" s="1038" t="s">
        <v>389</v>
      </c>
      <c r="Y18" s="1038"/>
      <c r="Z18" s="1038"/>
      <c r="AA18" s="1038"/>
      <c r="AB18" s="4"/>
      <c r="AC18" s="4"/>
    </row>
    <row r="19" spans="1:33" ht="21" customHeight="1">
      <c r="A19" s="17"/>
      <c r="Q19" s="4"/>
      <c r="R19" s="4"/>
      <c r="S19" s="4"/>
      <c r="T19" s="4"/>
      <c r="U19" s="4"/>
      <c r="V19" s="4"/>
      <c r="W19" s="4"/>
      <c r="X19" s="4"/>
      <c r="Z19" s="4"/>
      <c r="AA19" s="20"/>
      <c r="AB19" s="4"/>
      <c r="AC19" s="4"/>
    </row>
    <row r="20" spans="1:33" ht="21" customHeight="1">
      <c r="Q20" s="4"/>
      <c r="R20" s="4"/>
      <c r="S20" s="4"/>
      <c r="T20" s="4"/>
      <c r="U20" s="4"/>
      <c r="V20" s="4"/>
      <c r="W20" s="4"/>
      <c r="X20" s="4"/>
      <c r="Y20" s="4"/>
      <c r="Z20" s="4"/>
      <c r="AA20" s="4"/>
      <c r="AB20" s="4"/>
      <c r="AC20" s="4"/>
    </row>
    <row r="21" spans="1:33" ht="21" customHeight="1" thickBot="1">
      <c r="A21" s="4" t="s">
        <v>335</v>
      </c>
      <c r="B21" s="4"/>
      <c r="C21" s="4"/>
      <c r="D21" s="4"/>
      <c r="E21" s="4"/>
      <c r="F21" s="4"/>
      <c r="G21" s="4"/>
      <c r="H21" s="4"/>
      <c r="J21" s="4"/>
      <c r="K21" s="4"/>
      <c r="L21" s="4"/>
      <c r="M21" s="4"/>
      <c r="N21" s="4"/>
      <c r="O21" s="4"/>
      <c r="Q21" s="4"/>
      <c r="R21" s="4"/>
      <c r="S21" s="4"/>
      <c r="T21" s="4"/>
      <c r="U21" s="4"/>
      <c r="V21" s="4"/>
      <c r="W21" s="4"/>
      <c r="X21" s="4"/>
      <c r="Y21" s="4"/>
      <c r="Z21" s="4"/>
      <c r="AA21" s="20" t="s">
        <v>84</v>
      </c>
      <c r="AB21" s="4"/>
      <c r="AC21" s="4"/>
      <c r="AD21" s="4"/>
      <c r="AE21" s="4"/>
      <c r="AF21" s="4"/>
      <c r="AG21" s="4"/>
    </row>
    <row r="22" spans="1:33" ht="21" customHeight="1" thickBot="1">
      <c r="A22" s="1008" t="s">
        <v>118</v>
      </c>
      <c r="B22" s="1011" t="s">
        <v>52</v>
      </c>
      <c r="C22" s="212" t="s">
        <v>132</v>
      </c>
      <c r="D22" s="213"/>
      <c r="E22" s="214"/>
      <c r="F22" s="1009" t="s">
        <v>133</v>
      </c>
      <c r="G22" s="1010"/>
      <c r="H22" s="1010"/>
      <c r="I22" s="1010"/>
      <c r="J22" s="1010"/>
      <c r="K22" s="1010"/>
      <c r="L22" s="1010"/>
      <c r="M22" s="1010"/>
      <c r="N22" s="1036"/>
      <c r="O22" s="66" t="s">
        <v>134</v>
      </c>
      <c r="P22" s="175"/>
      <c r="Q22" s="215"/>
      <c r="R22" s="215"/>
      <c r="S22" s="215"/>
      <c r="T22" s="852" t="s">
        <v>135</v>
      </c>
      <c r="U22" s="852"/>
      <c r="V22" s="852"/>
      <c r="W22" s="852"/>
      <c r="X22" s="856" t="s">
        <v>136</v>
      </c>
      <c r="Y22" s="856"/>
      <c r="Z22" s="856"/>
      <c r="AA22" s="856"/>
    </row>
    <row r="23" spans="1:33" ht="21" customHeight="1">
      <c r="A23" s="1008"/>
      <c r="B23" s="1011"/>
      <c r="C23" s="15" t="s">
        <v>92</v>
      </c>
      <c r="D23" s="524" t="s">
        <v>54</v>
      </c>
      <c r="E23" s="524" t="s">
        <v>55</v>
      </c>
      <c r="F23" s="859" t="s">
        <v>52</v>
      </c>
      <c r="G23" s="859"/>
      <c r="H23" s="1022" t="s">
        <v>92</v>
      </c>
      <c r="I23" s="1022"/>
      <c r="J23" s="859" t="s">
        <v>54</v>
      </c>
      <c r="K23" s="859"/>
      <c r="L23" s="859"/>
      <c r="M23" s="894" t="s">
        <v>55</v>
      </c>
      <c r="N23" s="1027"/>
      <c r="O23" s="176" t="s">
        <v>52</v>
      </c>
      <c r="P23" s="1022" t="s">
        <v>92</v>
      </c>
      <c r="Q23" s="1022"/>
      <c r="R23" s="159" t="s">
        <v>54</v>
      </c>
      <c r="S23" s="159" t="s">
        <v>55</v>
      </c>
      <c r="T23" s="159" t="s">
        <v>52</v>
      </c>
      <c r="U23" s="14" t="s">
        <v>137</v>
      </c>
      <c r="V23" s="159" t="s">
        <v>54</v>
      </c>
      <c r="W23" s="159" t="s">
        <v>55</v>
      </c>
      <c r="X23" s="894" t="s">
        <v>52</v>
      </c>
      <c r="Y23" s="895"/>
      <c r="Z23" s="894" t="s">
        <v>296</v>
      </c>
      <c r="AA23" s="1030"/>
    </row>
    <row r="24" spans="1:33" s="19" customFormat="1" ht="21" customHeight="1">
      <c r="A24" s="5" t="s">
        <v>322</v>
      </c>
      <c r="B24" s="370">
        <v>131</v>
      </c>
      <c r="C24" s="306">
        <f>+D24+E24</f>
        <v>4667</v>
      </c>
      <c r="D24" s="533">
        <v>2418</v>
      </c>
      <c r="E24" s="533">
        <v>2249</v>
      </c>
      <c r="F24" s="1020">
        <v>41</v>
      </c>
      <c r="G24" s="1020"/>
      <c r="H24" s="1021">
        <v>1549</v>
      </c>
      <c r="I24" s="1021"/>
      <c r="J24" s="1021">
        <v>776</v>
      </c>
      <c r="K24" s="1021"/>
      <c r="L24" s="1021"/>
      <c r="M24" s="1021">
        <v>773</v>
      </c>
      <c r="N24" s="1021"/>
      <c r="O24" s="387">
        <v>40</v>
      </c>
      <c r="P24" s="899">
        <v>1573</v>
      </c>
      <c r="Q24" s="899"/>
      <c r="R24" s="309">
        <v>846</v>
      </c>
      <c r="S24" s="309">
        <v>727</v>
      </c>
      <c r="T24" s="309">
        <v>41</v>
      </c>
      <c r="U24" s="309">
        <v>1545</v>
      </c>
      <c r="V24" s="309">
        <v>796</v>
      </c>
      <c r="W24" s="309">
        <v>749</v>
      </c>
      <c r="X24" s="997">
        <v>9</v>
      </c>
      <c r="Y24" s="997"/>
      <c r="Z24" s="1005">
        <v>39</v>
      </c>
      <c r="AA24" s="1006"/>
    </row>
    <row r="25" spans="1:33" s="19" customFormat="1" ht="21" customHeight="1">
      <c r="A25" s="5">
        <v>25</v>
      </c>
      <c r="B25" s="370">
        <v>134</v>
      </c>
      <c r="C25" s="306">
        <f>+D25+E25</f>
        <v>4633</v>
      </c>
      <c r="D25" s="533">
        <v>2380</v>
      </c>
      <c r="E25" s="533">
        <v>2253</v>
      </c>
      <c r="F25" s="922">
        <v>41</v>
      </c>
      <c r="G25" s="922"/>
      <c r="H25" s="1019">
        <v>1549</v>
      </c>
      <c r="I25" s="1019"/>
      <c r="J25" s="1019">
        <v>785</v>
      </c>
      <c r="K25" s="1019"/>
      <c r="L25" s="1019"/>
      <c r="M25" s="1019">
        <v>764</v>
      </c>
      <c r="N25" s="1019"/>
      <c r="O25" s="387">
        <v>42</v>
      </c>
      <c r="P25" s="871">
        <v>1532</v>
      </c>
      <c r="Q25" s="871"/>
      <c r="R25" s="309">
        <v>763</v>
      </c>
      <c r="S25" s="309">
        <v>769</v>
      </c>
      <c r="T25" s="309">
        <v>40</v>
      </c>
      <c r="U25" s="309">
        <v>1552</v>
      </c>
      <c r="V25" s="309">
        <v>832</v>
      </c>
      <c r="W25" s="309">
        <v>720</v>
      </c>
      <c r="X25" s="998">
        <v>11</v>
      </c>
      <c r="Y25" s="998"/>
      <c r="Z25" s="991">
        <v>49</v>
      </c>
      <c r="AA25" s="992"/>
    </row>
    <row r="26" spans="1:33" ht="21" customHeight="1">
      <c r="A26" s="5">
        <v>26</v>
      </c>
      <c r="B26" s="371">
        <v>139</v>
      </c>
      <c r="C26" s="306">
        <v>4627</v>
      </c>
      <c r="D26" s="306">
        <v>2343</v>
      </c>
      <c r="E26" s="306">
        <v>2284</v>
      </c>
      <c r="F26" s="922">
        <v>42</v>
      </c>
      <c r="G26" s="922"/>
      <c r="H26" s="1019">
        <v>1529</v>
      </c>
      <c r="I26" s="1019"/>
      <c r="J26" s="1019">
        <v>779</v>
      </c>
      <c r="K26" s="1019"/>
      <c r="L26" s="1019"/>
      <c r="M26" s="1019">
        <v>750</v>
      </c>
      <c r="N26" s="1019"/>
      <c r="O26" s="8">
        <v>42</v>
      </c>
      <c r="P26" s="923">
        <v>1550</v>
      </c>
      <c r="Q26" s="923"/>
      <c r="R26" s="8">
        <v>789</v>
      </c>
      <c r="S26" s="8">
        <v>761</v>
      </c>
      <c r="T26" s="8">
        <v>42</v>
      </c>
      <c r="U26" s="8">
        <v>1548</v>
      </c>
      <c r="V26" s="8">
        <v>775</v>
      </c>
      <c r="W26" s="8">
        <v>773</v>
      </c>
      <c r="X26" s="999">
        <v>13</v>
      </c>
      <c r="Y26" s="999"/>
      <c r="Z26" s="991">
        <v>67</v>
      </c>
      <c r="AA26" s="992"/>
    </row>
    <row r="27" spans="1:33" ht="21" customHeight="1">
      <c r="A27" s="5">
        <v>27</v>
      </c>
      <c r="B27" s="371">
        <v>139</v>
      </c>
      <c r="C27" s="306">
        <v>4618</v>
      </c>
      <c r="D27" s="306">
        <v>2339</v>
      </c>
      <c r="E27" s="306">
        <v>2279</v>
      </c>
      <c r="F27" s="922">
        <v>44</v>
      </c>
      <c r="G27" s="922"/>
      <c r="H27" s="922">
        <v>1525</v>
      </c>
      <c r="I27" s="922"/>
      <c r="J27" s="922">
        <v>767</v>
      </c>
      <c r="K27" s="922"/>
      <c r="L27" s="922"/>
      <c r="M27" s="922">
        <v>758</v>
      </c>
      <c r="N27" s="922"/>
      <c r="O27" s="8">
        <v>40</v>
      </c>
      <c r="P27" s="923">
        <v>1544</v>
      </c>
      <c r="Q27" s="923"/>
      <c r="R27" s="8">
        <v>785</v>
      </c>
      <c r="S27" s="8">
        <v>759</v>
      </c>
      <c r="T27" s="8">
        <v>41</v>
      </c>
      <c r="U27" s="8">
        <v>1549</v>
      </c>
      <c r="V27" s="8">
        <v>787</v>
      </c>
      <c r="W27" s="8">
        <v>762</v>
      </c>
      <c r="X27" s="999">
        <v>14</v>
      </c>
      <c r="Y27" s="999"/>
      <c r="Z27" s="991">
        <v>71</v>
      </c>
      <c r="AA27" s="992"/>
    </row>
    <row r="28" spans="1:33" ht="21" customHeight="1">
      <c r="A28" s="10">
        <v>28</v>
      </c>
      <c r="B28" s="474">
        <f>SUM(B30:B35)</f>
        <v>136</v>
      </c>
      <c r="C28" s="722">
        <f>SUM(D28:E28)</f>
        <v>4507</v>
      </c>
      <c r="D28" s="722">
        <f>SUM(D30:D35)</f>
        <v>2295</v>
      </c>
      <c r="E28" s="722">
        <f>SUM(E30:E35)</f>
        <v>2212</v>
      </c>
      <c r="F28" s="1029">
        <f>SUM(F30:G35)</f>
        <v>43</v>
      </c>
      <c r="G28" s="1029"/>
      <c r="H28" s="1029">
        <f>SUM(H30:I35)</f>
        <v>1450</v>
      </c>
      <c r="I28" s="1029"/>
      <c r="J28" s="1029">
        <f>SUM(J30:K35)</f>
        <v>751</v>
      </c>
      <c r="K28" s="1029"/>
      <c r="L28" s="1029"/>
      <c r="M28" s="1029">
        <f>SUM(M30:N35)</f>
        <v>699</v>
      </c>
      <c r="N28" s="1029"/>
      <c r="O28" s="542">
        <f>SUM(O30:O35)</f>
        <v>40</v>
      </c>
      <c r="P28" s="924">
        <f>SUM(P30:Q35)</f>
        <v>1525</v>
      </c>
      <c r="Q28" s="924"/>
      <c r="R28" s="542">
        <f t="shared" ref="R28:X28" si="8">SUM(R30:R35)</f>
        <v>767</v>
      </c>
      <c r="S28" s="542">
        <f t="shared" si="8"/>
        <v>758</v>
      </c>
      <c r="T28" s="542">
        <f t="shared" si="8"/>
        <v>39</v>
      </c>
      <c r="U28" s="542">
        <f t="shared" si="8"/>
        <v>1532</v>
      </c>
      <c r="V28" s="542">
        <f t="shared" si="8"/>
        <v>777</v>
      </c>
      <c r="W28" s="542">
        <f t="shared" si="8"/>
        <v>755</v>
      </c>
      <c r="X28" s="967">
        <f t="shared" si="8"/>
        <v>14</v>
      </c>
      <c r="Y28" s="967"/>
      <c r="Z28" s="993">
        <f>SUM(Z30:AA35)</f>
        <v>73</v>
      </c>
      <c r="AA28" s="994"/>
    </row>
    <row r="29" spans="1:33" ht="21" customHeight="1">
      <c r="A29" s="10"/>
      <c r="B29" s="474"/>
      <c r="C29" s="474"/>
      <c r="D29" s="474"/>
      <c r="E29" s="474"/>
      <c r="F29" s="475"/>
      <c r="G29" s="475"/>
      <c r="H29" s="475"/>
      <c r="I29" s="475"/>
      <c r="J29" s="475"/>
      <c r="K29" s="475"/>
      <c r="L29" s="474"/>
      <c r="M29" s="475"/>
      <c r="N29" s="475"/>
      <c r="O29" s="476"/>
      <c r="P29" s="172"/>
      <c r="Q29" s="172"/>
      <c r="R29" s="476"/>
      <c r="S29" s="476"/>
      <c r="T29" s="476"/>
      <c r="U29" s="476"/>
      <c r="V29" s="476"/>
      <c r="W29" s="476"/>
      <c r="X29" s="172"/>
      <c r="Y29" s="172"/>
      <c r="Z29" s="477"/>
      <c r="AA29" s="478"/>
    </row>
    <row r="30" spans="1:33" ht="21" customHeight="1">
      <c r="A30" s="5" t="s">
        <v>124</v>
      </c>
      <c r="B30" s="253">
        <f t="shared" ref="B30:B35" si="9">F30+O30+T30+X30</f>
        <v>23</v>
      </c>
      <c r="C30" s="253">
        <f t="shared" ref="C30:C35" si="10">SUM(D30:E30)</f>
        <v>730</v>
      </c>
      <c r="D30" s="253">
        <f t="shared" ref="D30:D35" si="11">J30+R30+V30</f>
        <v>372</v>
      </c>
      <c r="E30" s="253">
        <f t="shared" ref="E30:E35" si="12">M30+S30+W30</f>
        <v>358</v>
      </c>
      <c r="F30" s="922">
        <v>7</v>
      </c>
      <c r="G30" s="922"/>
      <c r="H30" s="922">
        <f>SUM(J30:N30)</f>
        <v>239</v>
      </c>
      <c r="I30" s="922"/>
      <c r="J30" s="922">
        <v>132</v>
      </c>
      <c r="K30" s="922"/>
      <c r="L30" s="922"/>
      <c r="M30" s="922">
        <v>107</v>
      </c>
      <c r="N30" s="922"/>
      <c r="O30" s="596">
        <v>7</v>
      </c>
      <c r="P30" s="871">
        <f t="shared" ref="P30:P35" si="13">SUM(R30:S30)</f>
        <v>251</v>
      </c>
      <c r="Q30" s="871"/>
      <c r="R30" s="596">
        <v>117</v>
      </c>
      <c r="S30" s="596">
        <v>134</v>
      </c>
      <c r="T30" s="596">
        <v>6</v>
      </c>
      <c r="U30" s="596">
        <f t="shared" ref="U30:U35" si="14">SUM(V30:W30)</f>
        <v>240</v>
      </c>
      <c r="V30" s="596">
        <v>123</v>
      </c>
      <c r="W30" s="596">
        <v>117</v>
      </c>
      <c r="X30" s="871">
        <v>3</v>
      </c>
      <c r="Y30" s="871"/>
      <c r="Z30" s="991">
        <v>14</v>
      </c>
      <c r="AA30" s="992"/>
    </row>
    <row r="31" spans="1:33" ht="21" customHeight="1">
      <c r="A31" s="5" t="s">
        <v>125</v>
      </c>
      <c r="B31" s="253">
        <f t="shared" si="9"/>
        <v>27</v>
      </c>
      <c r="C31" s="253">
        <f t="shared" si="10"/>
        <v>930</v>
      </c>
      <c r="D31" s="253">
        <f t="shared" si="11"/>
        <v>501</v>
      </c>
      <c r="E31" s="253">
        <f t="shared" si="12"/>
        <v>429</v>
      </c>
      <c r="F31" s="922">
        <v>9</v>
      </c>
      <c r="G31" s="922"/>
      <c r="H31" s="922">
        <f t="shared" ref="H31:H34" si="15">SUM(J31:N31)</f>
        <v>316</v>
      </c>
      <c r="I31" s="922"/>
      <c r="J31" s="922">
        <v>168</v>
      </c>
      <c r="K31" s="922"/>
      <c r="L31" s="922"/>
      <c r="M31" s="922">
        <v>148</v>
      </c>
      <c r="N31" s="922"/>
      <c r="O31" s="596">
        <v>8</v>
      </c>
      <c r="P31" s="871">
        <f t="shared" si="13"/>
        <v>302</v>
      </c>
      <c r="Q31" s="871"/>
      <c r="R31" s="596">
        <v>161</v>
      </c>
      <c r="S31" s="596">
        <v>141</v>
      </c>
      <c r="T31" s="596">
        <v>8</v>
      </c>
      <c r="U31" s="596">
        <f t="shared" si="14"/>
        <v>312</v>
      </c>
      <c r="V31" s="596">
        <v>172</v>
      </c>
      <c r="W31" s="596">
        <v>140</v>
      </c>
      <c r="X31" s="871">
        <v>2</v>
      </c>
      <c r="Y31" s="871"/>
      <c r="Z31" s="991">
        <v>11</v>
      </c>
      <c r="AA31" s="992"/>
    </row>
    <row r="32" spans="1:33" ht="21" customHeight="1">
      <c r="A32" s="5" t="s">
        <v>126</v>
      </c>
      <c r="B32" s="253">
        <f t="shared" si="9"/>
        <v>29</v>
      </c>
      <c r="C32" s="253">
        <f t="shared" si="10"/>
        <v>932</v>
      </c>
      <c r="D32" s="253">
        <f t="shared" si="11"/>
        <v>456</v>
      </c>
      <c r="E32" s="253">
        <f t="shared" si="12"/>
        <v>476</v>
      </c>
      <c r="F32" s="922">
        <v>9</v>
      </c>
      <c r="G32" s="922"/>
      <c r="H32" s="922">
        <f t="shared" si="15"/>
        <v>290</v>
      </c>
      <c r="I32" s="922"/>
      <c r="J32" s="922">
        <v>141</v>
      </c>
      <c r="K32" s="922"/>
      <c r="L32" s="922"/>
      <c r="M32" s="922">
        <v>149</v>
      </c>
      <c r="N32" s="922"/>
      <c r="O32" s="596">
        <v>8</v>
      </c>
      <c r="P32" s="871">
        <f t="shared" si="13"/>
        <v>315</v>
      </c>
      <c r="Q32" s="871"/>
      <c r="R32" s="596">
        <v>156</v>
      </c>
      <c r="S32" s="596">
        <v>159</v>
      </c>
      <c r="T32" s="596">
        <v>8</v>
      </c>
      <c r="U32" s="596">
        <f t="shared" si="14"/>
        <v>327</v>
      </c>
      <c r="V32" s="596">
        <v>159</v>
      </c>
      <c r="W32" s="596">
        <v>168</v>
      </c>
      <c r="X32" s="871">
        <v>4</v>
      </c>
      <c r="Y32" s="871"/>
      <c r="Z32" s="991">
        <v>25</v>
      </c>
      <c r="AA32" s="992"/>
    </row>
    <row r="33" spans="1:33" ht="21" customHeight="1">
      <c r="A33" s="5" t="s">
        <v>127</v>
      </c>
      <c r="B33" s="253">
        <f t="shared" si="9"/>
        <v>27</v>
      </c>
      <c r="C33" s="253">
        <f>SUM(D33:E33)</f>
        <v>838</v>
      </c>
      <c r="D33" s="253">
        <f t="shared" si="11"/>
        <v>421</v>
      </c>
      <c r="E33" s="253">
        <f t="shared" si="12"/>
        <v>417</v>
      </c>
      <c r="F33" s="922">
        <v>8</v>
      </c>
      <c r="G33" s="922"/>
      <c r="H33" s="922">
        <f t="shared" si="15"/>
        <v>255</v>
      </c>
      <c r="I33" s="922"/>
      <c r="J33" s="922">
        <v>125</v>
      </c>
      <c r="K33" s="922"/>
      <c r="L33" s="922"/>
      <c r="M33" s="922">
        <v>130</v>
      </c>
      <c r="N33" s="922"/>
      <c r="O33" s="596">
        <v>8</v>
      </c>
      <c r="P33" s="871">
        <f t="shared" si="13"/>
        <v>291</v>
      </c>
      <c r="Q33" s="871"/>
      <c r="R33" s="596">
        <v>152</v>
      </c>
      <c r="S33" s="596">
        <v>139</v>
      </c>
      <c r="T33" s="596">
        <v>8</v>
      </c>
      <c r="U33" s="596">
        <f t="shared" si="14"/>
        <v>292</v>
      </c>
      <c r="V33" s="596">
        <v>144</v>
      </c>
      <c r="W33" s="596">
        <v>148</v>
      </c>
      <c r="X33" s="871">
        <v>3</v>
      </c>
      <c r="Y33" s="871"/>
      <c r="Z33" s="991">
        <v>17</v>
      </c>
      <c r="AA33" s="992"/>
    </row>
    <row r="34" spans="1:33" ht="21" customHeight="1">
      <c r="A34" s="5" t="s">
        <v>128</v>
      </c>
      <c r="B34" s="253">
        <f t="shared" si="9"/>
        <v>15</v>
      </c>
      <c r="C34" s="253">
        <f>SUM(D34:E34)</f>
        <v>449</v>
      </c>
      <c r="D34" s="253">
        <f>J34+R34+V34</f>
        <v>238</v>
      </c>
      <c r="E34" s="253">
        <f>M34+S34+W34</f>
        <v>211</v>
      </c>
      <c r="F34" s="922">
        <v>5</v>
      </c>
      <c r="G34" s="922"/>
      <c r="H34" s="922">
        <f t="shared" si="15"/>
        <v>147</v>
      </c>
      <c r="I34" s="922"/>
      <c r="J34" s="922">
        <v>81</v>
      </c>
      <c r="K34" s="922"/>
      <c r="L34" s="922"/>
      <c r="M34" s="922">
        <v>66</v>
      </c>
      <c r="N34" s="922"/>
      <c r="O34" s="596">
        <v>4</v>
      </c>
      <c r="P34" s="871">
        <f t="shared" si="13"/>
        <v>153</v>
      </c>
      <c r="Q34" s="871"/>
      <c r="R34" s="596">
        <v>81</v>
      </c>
      <c r="S34" s="596">
        <v>72</v>
      </c>
      <c r="T34" s="596">
        <v>4</v>
      </c>
      <c r="U34" s="596">
        <f t="shared" si="14"/>
        <v>149</v>
      </c>
      <c r="V34" s="596">
        <v>76</v>
      </c>
      <c r="W34" s="596">
        <v>73</v>
      </c>
      <c r="X34" s="871">
        <v>2</v>
      </c>
      <c r="Y34" s="871"/>
      <c r="Z34" s="991">
        <v>6</v>
      </c>
      <c r="AA34" s="992"/>
    </row>
    <row r="35" spans="1:33" ht="21" customHeight="1" thickBot="1">
      <c r="A35" s="275" t="s">
        <v>129</v>
      </c>
      <c r="B35" s="731">
        <f t="shared" si="9"/>
        <v>15</v>
      </c>
      <c r="C35" s="732">
        <f t="shared" si="10"/>
        <v>628</v>
      </c>
      <c r="D35" s="733">
        <f t="shared" si="11"/>
        <v>307</v>
      </c>
      <c r="E35" s="733">
        <f t="shared" si="12"/>
        <v>321</v>
      </c>
      <c r="F35" s="1028">
        <v>5</v>
      </c>
      <c r="G35" s="1028"/>
      <c r="H35" s="1028">
        <f>SUM(J35:N35)</f>
        <v>203</v>
      </c>
      <c r="I35" s="1028"/>
      <c r="J35" s="1003">
        <v>104</v>
      </c>
      <c r="K35" s="1003"/>
      <c r="L35" s="1003"/>
      <c r="M35" s="1003">
        <v>99</v>
      </c>
      <c r="N35" s="1003"/>
      <c r="O35" s="732">
        <v>5</v>
      </c>
      <c r="P35" s="1003">
        <f t="shared" si="13"/>
        <v>213</v>
      </c>
      <c r="Q35" s="1003"/>
      <c r="R35" s="732">
        <v>100</v>
      </c>
      <c r="S35" s="732">
        <v>113</v>
      </c>
      <c r="T35" s="732">
        <v>5</v>
      </c>
      <c r="U35" s="734">
        <f t="shared" si="14"/>
        <v>212</v>
      </c>
      <c r="V35" s="732">
        <v>103</v>
      </c>
      <c r="W35" s="732">
        <v>109</v>
      </c>
      <c r="X35" s="1044">
        <v>0</v>
      </c>
      <c r="Y35" s="1044"/>
      <c r="Z35" s="1049">
        <v>0</v>
      </c>
      <c r="AA35" s="1050"/>
    </row>
    <row r="36" spans="1:33" ht="21" customHeight="1">
      <c r="A36" s="4" t="s">
        <v>378</v>
      </c>
      <c r="B36" s="4"/>
      <c r="C36" s="4"/>
      <c r="D36" s="4"/>
      <c r="E36" s="4"/>
      <c r="F36" s="4"/>
      <c r="G36" s="4"/>
      <c r="H36" s="4"/>
      <c r="J36" s="4"/>
      <c r="K36" s="4"/>
      <c r="L36" s="4"/>
      <c r="M36" s="4"/>
      <c r="N36" s="4"/>
      <c r="O36" s="4"/>
      <c r="Q36" s="4"/>
      <c r="R36" s="4"/>
      <c r="S36" s="4"/>
      <c r="T36" s="4"/>
      <c r="U36" s="4"/>
      <c r="V36" s="4"/>
      <c r="W36" s="4"/>
      <c r="Y36" s="4"/>
      <c r="Z36" s="4"/>
      <c r="AA36" s="20" t="s">
        <v>131</v>
      </c>
      <c r="AB36" s="4"/>
      <c r="AC36" s="21"/>
    </row>
    <row r="37" spans="1:33" ht="21" customHeight="1">
      <c r="A37" s="4"/>
      <c r="B37" s="4"/>
      <c r="Q37" s="4"/>
      <c r="R37" s="4"/>
      <c r="S37" s="4"/>
      <c r="T37" s="4"/>
      <c r="U37" s="4"/>
      <c r="V37" s="4"/>
      <c r="W37" s="4"/>
      <c r="X37" s="4"/>
      <c r="Y37" s="1042" t="s">
        <v>336</v>
      </c>
      <c r="Z37" s="1042"/>
      <c r="AA37" s="1042"/>
      <c r="AB37" s="173"/>
      <c r="AC37" s="173"/>
    </row>
    <row r="38" spans="1:33" ht="21" customHeight="1">
      <c r="A38" s="4"/>
      <c r="B38" s="4"/>
      <c r="Q38" s="4"/>
      <c r="R38" s="4"/>
      <c r="S38" s="4"/>
      <c r="T38" s="4"/>
      <c r="U38" s="4"/>
      <c r="V38" s="4"/>
      <c r="W38" s="4"/>
      <c r="X38" s="4"/>
      <c r="Z38" s="4"/>
      <c r="AA38" s="173"/>
      <c r="AB38" s="4"/>
      <c r="AC38" s="4"/>
    </row>
    <row r="39" spans="1:33" ht="21" customHeight="1" thickBot="1">
      <c r="A39" s="4" t="s">
        <v>337</v>
      </c>
      <c r="B39" s="4"/>
      <c r="C39" s="4"/>
      <c r="D39" s="4"/>
      <c r="E39" s="4"/>
      <c r="F39" s="4"/>
      <c r="G39" s="4"/>
      <c r="H39" s="4"/>
      <c r="J39" s="4"/>
      <c r="K39" s="4"/>
      <c r="L39" s="4"/>
      <c r="M39" s="4"/>
      <c r="N39" s="4"/>
      <c r="O39" s="4"/>
      <c r="Q39" s="4"/>
      <c r="R39" s="4"/>
      <c r="S39" s="4"/>
      <c r="T39" s="4"/>
      <c r="U39" s="4"/>
      <c r="V39" s="4"/>
      <c r="W39" s="4"/>
      <c r="X39" s="4"/>
      <c r="Z39" s="4"/>
      <c r="AA39" s="20" t="s">
        <v>68</v>
      </c>
      <c r="AB39" s="4"/>
      <c r="AC39" s="4"/>
      <c r="AD39" s="4"/>
      <c r="AE39" s="4"/>
      <c r="AF39" s="4"/>
      <c r="AG39" s="4"/>
    </row>
    <row r="40" spans="1:33" ht="21" customHeight="1" thickBot="1">
      <c r="A40" s="1008" t="s">
        <v>138</v>
      </c>
      <c r="B40" s="1009" t="s">
        <v>383</v>
      </c>
      <c r="C40" s="1010"/>
      <c r="D40" s="1010"/>
      <c r="E40" s="1011"/>
      <c r="F40" s="1009" t="s">
        <v>384</v>
      </c>
      <c r="G40" s="1010"/>
      <c r="H40" s="1010"/>
      <c r="I40" s="1010"/>
      <c r="J40" s="1010"/>
      <c r="K40" s="1010"/>
      <c r="L40" s="1010"/>
      <c r="M40" s="1010"/>
      <c r="N40" s="1011"/>
      <c r="O40" s="1023" t="s">
        <v>385</v>
      </c>
      <c r="P40" s="1010"/>
      <c r="Q40" s="1010"/>
      <c r="R40" s="1010"/>
      <c r="S40" s="1011"/>
      <c r="T40" s="1023" t="s">
        <v>399</v>
      </c>
      <c r="U40" s="1010"/>
      <c r="V40" s="1010"/>
      <c r="W40" s="1011"/>
      <c r="X40" s="1045" t="s">
        <v>400</v>
      </c>
      <c r="Y40" s="1045"/>
      <c r="Z40" s="1045"/>
      <c r="AA40" s="1045"/>
      <c r="AB40" s="4"/>
      <c r="AC40" s="4"/>
      <c r="AD40" s="4"/>
      <c r="AE40" s="4"/>
      <c r="AF40" s="4"/>
      <c r="AG40" s="4"/>
    </row>
    <row r="41" spans="1:33" ht="21" customHeight="1">
      <c r="A41" s="1008"/>
      <c r="B41" s="14" t="s">
        <v>139</v>
      </c>
      <c r="C41" s="21"/>
      <c r="D41" s="524" t="s">
        <v>54</v>
      </c>
      <c r="E41" s="524" t="s">
        <v>55</v>
      </c>
      <c r="F41" s="894" t="s">
        <v>140</v>
      </c>
      <c r="G41" s="1012"/>
      <c r="H41" s="895"/>
      <c r="I41" s="894" t="s">
        <v>54</v>
      </c>
      <c r="J41" s="1012"/>
      <c r="K41" s="895"/>
      <c r="L41" s="894" t="s">
        <v>55</v>
      </c>
      <c r="M41" s="1012"/>
      <c r="N41" s="1027"/>
      <c r="O41" s="1024" t="s">
        <v>338</v>
      </c>
      <c r="P41" s="1025"/>
      <c r="Q41" s="1026"/>
      <c r="R41" s="386" t="s">
        <v>54</v>
      </c>
      <c r="S41" s="381" t="s">
        <v>55</v>
      </c>
      <c r="T41" s="1051" t="s">
        <v>338</v>
      </c>
      <c r="U41" s="1026"/>
      <c r="V41" s="386" t="s">
        <v>54</v>
      </c>
      <c r="W41" s="386" t="s">
        <v>55</v>
      </c>
      <c r="X41" s="1046" t="s">
        <v>338</v>
      </c>
      <c r="Y41" s="1047"/>
      <c r="Z41" s="543" t="s">
        <v>54</v>
      </c>
      <c r="AA41" s="544" t="s">
        <v>55</v>
      </c>
      <c r="AB41" s="4"/>
    </row>
    <row r="42" spans="1:33" ht="21" customHeight="1">
      <c r="A42" s="3" t="s">
        <v>124</v>
      </c>
      <c r="B42" s="1017">
        <f t="shared" ref="B42:B47" si="16">SUM(D42:E42)</f>
        <v>755</v>
      </c>
      <c r="C42" s="899"/>
      <c r="D42" s="530">
        <v>397</v>
      </c>
      <c r="E42" s="68">
        <v>358</v>
      </c>
      <c r="F42" s="899">
        <f t="shared" ref="F42:F47" si="17">SUM(I42:N42)</f>
        <v>742</v>
      </c>
      <c r="G42" s="899"/>
      <c r="H42" s="899"/>
      <c r="I42" s="899">
        <v>401</v>
      </c>
      <c r="J42" s="899"/>
      <c r="K42" s="899"/>
      <c r="L42" s="1013">
        <v>341</v>
      </c>
      <c r="M42" s="1013"/>
      <c r="N42" s="1013"/>
      <c r="O42" s="1007">
        <f t="shared" ref="O42:O47" si="18">SUM(R42:S42)</f>
        <v>712</v>
      </c>
      <c r="P42" s="1007"/>
      <c r="Q42" s="1007"/>
      <c r="R42" s="393">
        <v>376</v>
      </c>
      <c r="S42" s="68">
        <v>336</v>
      </c>
      <c r="T42" s="1007">
        <f t="shared" ref="T42:T47" si="19">SUM(V42:W42)</f>
        <v>741</v>
      </c>
      <c r="U42" s="1007"/>
      <c r="V42" s="393">
        <v>370</v>
      </c>
      <c r="W42" s="68">
        <v>371</v>
      </c>
      <c r="X42" s="1048">
        <f t="shared" ref="X42:X47" si="20">SUM(Z42:AA42)</f>
        <v>730</v>
      </c>
      <c r="Y42" s="1048"/>
      <c r="Z42" s="40">
        <v>372</v>
      </c>
      <c r="AA42" s="735">
        <v>358</v>
      </c>
      <c r="AB42" s="4"/>
    </row>
    <row r="43" spans="1:33" ht="21" customHeight="1">
      <c r="A43" s="3" t="s">
        <v>125</v>
      </c>
      <c r="B43" s="1016">
        <f t="shared" si="16"/>
        <v>1033</v>
      </c>
      <c r="C43" s="871"/>
      <c r="D43" s="528">
        <v>518</v>
      </c>
      <c r="E43" s="24">
        <v>515</v>
      </c>
      <c r="F43" s="871">
        <f t="shared" si="17"/>
        <v>1007</v>
      </c>
      <c r="G43" s="871"/>
      <c r="H43" s="871"/>
      <c r="I43" s="871">
        <v>499</v>
      </c>
      <c r="J43" s="871"/>
      <c r="K43" s="871"/>
      <c r="L43" s="996">
        <v>508</v>
      </c>
      <c r="M43" s="996"/>
      <c r="N43" s="996"/>
      <c r="O43" s="923">
        <f t="shared" si="18"/>
        <v>975</v>
      </c>
      <c r="P43" s="923"/>
      <c r="Q43" s="923"/>
      <c r="R43" s="387">
        <v>482</v>
      </c>
      <c r="S43" s="24">
        <v>493</v>
      </c>
      <c r="T43" s="923">
        <f t="shared" si="19"/>
        <v>912</v>
      </c>
      <c r="U43" s="923"/>
      <c r="V43" s="387">
        <v>481</v>
      </c>
      <c r="W43" s="24">
        <v>431</v>
      </c>
      <c r="X43" s="924">
        <f t="shared" si="20"/>
        <v>930</v>
      </c>
      <c r="Y43" s="924"/>
      <c r="Z43" s="607">
        <v>501</v>
      </c>
      <c r="AA43" s="736">
        <v>429</v>
      </c>
      <c r="AB43" s="4"/>
    </row>
    <row r="44" spans="1:33" ht="21" customHeight="1">
      <c r="A44" s="3" t="s">
        <v>126</v>
      </c>
      <c r="B44" s="1016">
        <f t="shared" si="16"/>
        <v>924</v>
      </c>
      <c r="C44" s="871"/>
      <c r="D44" s="528">
        <v>481</v>
      </c>
      <c r="E44" s="24">
        <v>443</v>
      </c>
      <c r="F44" s="871">
        <f t="shared" si="17"/>
        <v>928</v>
      </c>
      <c r="G44" s="871"/>
      <c r="H44" s="871"/>
      <c r="I44" s="871">
        <v>494</v>
      </c>
      <c r="J44" s="871"/>
      <c r="K44" s="871"/>
      <c r="L44" s="996">
        <v>434</v>
      </c>
      <c r="M44" s="996"/>
      <c r="N44" s="996"/>
      <c r="O44" s="923">
        <f t="shared" si="18"/>
        <v>947</v>
      </c>
      <c r="P44" s="923"/>
      <c r="Q44" s="923"/>
      <c r="R44" s="387">
        <v>484</v>
      </c>
      <c r="S44" s="24">
        <v>463</v>
      </c>
      <c r="T44" s="923">
        <f t="shared" si="19"/>
        <v>976</v>
      </c>
      <c r="U44" s="923"/>
      <c r="V44" s="387">
        <v>495</v>
      </c>
      <c r="W44" s="24">
        <v>481</v>
      </c>
      <c r="X44" s="924">
        <f t="shared" si="20"/>
        <v>932</v>
      </c>
      <c r="Y44" s="924"/>
      <c r="Z44" s="607">
        <v>456</v>
      </c>
      <c r="AA44" s="736">
        <v>476</v>
      </c>
      <c r="AB44" s="4"/>
    </row>
    <row r="45" spans="1:33" ht="21" customHeight="1">
      <c r="A45" s="3" t="s">
        <v>127</v>
      </c>
      <c r="B45" s="1016">
        <f t="shared" si="16"/>
        <v>833</v>
      </c>
      <c r="C45" s="871"/>
      <c r="D45" s="528">
        <v>423</v>
      </c>
      <c r="E45" s="24">
        <v>410</v>
      </c>
      <c r="F45" s="871">
        <f t="shared" si="17"/>
        <v>843</v>
      </c>
      <c r="G45" s="871"/>
      <c r="H45" s="871"/>
      <c r="I45" s="871">
        <v>429</v>
      </c>
      <c r="J45" s="871"/>
      <c r="K45" s="871"/>
      <c r="L45" s="996">
        <v>414</v>
      </c>
      <c r="M45" s="996"/>
      <c r="N45" s="996"/>
      <c r="O45" s="923">
        <f t="shared" si="18"/>
        <v>848</v>
      </c>
      <c r="P45" s="923"/>
      <c r="Q45" s="923"/>
      <c r="R45" s="387">
        <v>426</v>
      </c>
      <c r="S45" s="24">
        <v>422</v>
      </c>
      <c r="T45" s="923">
        <f t="shared" si="19"/>
        <v>858</v>
      </c>
      <c r="U45" s="923"/>
      <c r="V45" s="387">
        <v>436</v>
      </c>
      <c r="W45" s="24">
        <v>422</v>
      </c>
      <c r="X45" s="924">
        <f t="shared" si="20"/>
        <v>838</v>
      </c>
      <c r="Y45" s="924"/>
      <c r="Z45" s="607">
        <v>421</v>
      </c>
      <c r="AA45" s="736">
        <v>417</v>
      </c>
      <c r="AB45" s="4"/>
    </row>
    <row r="46" spans="1:33" ht="21" customHeight="1">
      <c r="A46" s="3" t="s">
        <v>128</v>
      </c>
      <c r="B46" s="1016">
        <f t="shared" si="16"/>
        <v>469</v>
      </c>
      <c r="C46" s="871"/>
      <c r="D46" s="528">
        <v>259</v>
      </c>
      <c r="E46" s="24">
        <v>210</v>
      </c>
      <c r="F46" s="871">
        <f t="shared" si="17"/>
        <v>503</v>
      </c>
      <c r="G46" s="871"/>
      <c r="H46" s="871"/>
      <c r="I46" s="871">
        <v>270</v>
      </c>
      <c r="J46" s="871"/>
      <c r="K46" s="871"/>
      <c r="L46" s="996">
        <v>233</v>
      </c>
      <c r="M46" s="996"/>
      <c r="N46" s="996"/>
      <c r="O46" s="923">
        <f t="shared" si="18"/>
        <v>495</v>
      </c>
      <c r="P46" s="923"/>
      <c r="Q46" s="923"/>
      <c r="R46" s="387">
        <v>256</v>
      </c>
      <c r="S46" s="24">
        <v>239</v>
      </c>
      <c r="T46" s="923">
        <f t="shared" si="19"/>
        <v>485</v>
      </c>
      <c r="U46" s="923"/>
      <c r="V46" s="387">
        <v>243</v>
      </c>
      <c r="W46" s="24">
        <v>242</v>
      </c>
      <c r="X46" s="924">
        <f t="shared" si="20"/>
        <v>449</v>
      </c>
      <c r="Y46" s="924"/>
      <c r="Z46" s="607">
        <v>238</v>
      </c>
      <c r="AA46" s="736">
        <v>211</v>
      </c>
      <c r="AB46" s="4"/>
    </row>
    <row r="47" spans="1:33" ht="21" customHeight="1" thickBot="1">
      <c r="A47" s="22" t="s">
        <v>129</v>
      </c>
      <c r="B47" s="1014">
        <f t="shared" si="16"/>
        <v>653</v>
      </c>
      <c r="C47" s="1015"/>
      <c r="D47" s="535">
        <v>340</v>
      </c>
      <c r="E47" s="69">
        <v>313</v>
      </c>
      <c r="F47" s="954">
        <f t="shared" si="17"/>
        <v>659</v>
      </c>
      <c r="G47" s="954"/>
      <c r="H47" s="954"/>
      <c r="I47" s="954">
        <v>324</v>
      </c>
      <c r="J47" s="954"/>
      <c r="K47" s="954"/>
      <c r="L47" s="1018">
        <v>335</v>
      </c>
      <c r="M47" s="1018"/>
      <c r="N47" s="1018"/>
      <c r="O47" s="936">
        <f t="shared" si="18"/>
        <v>650</v>
      </c>
      <c r="P47" s="936"/>
      <c r="Q47" s="936"/>
      <c r="R47" s="390">
        <v>319</v>
      </c>
      <c r="S47" s="69">
        <v>331</v>
      </c>
      <c r="T47" s="936">
        <f t="shared" si="19"/>
        <v>646</v>
      </c>
      <c r="U47" s="936"/>
      <c r="V47" s="390">
        <v>314</v>
      </c>
      <c r="W47" s="69">
        <v>332</v>
      </c>
      <c r="X47" s="1043">
        <f t="shared" si="20"/>
        <v>628</v>
      </c>
      <c r="Y47" s="1043"/>
      <c r="Z47" s="737">
        <v>307</v>
      </c>
      <c r="AA47" s="738">
        <v>321</v>
      </c>
      <c r="AB47" s="4"/>
    </row>
    <row r="48" spans="1:33" ht="21" customHeight="1">
      <c r="P48" s="23"/>
      <c r="Q48" s="4"/>
      <c r="R48" s="4"/>
      <c r="S48" s="4"/>
      <c r="T48" s="4"/>
      <c r="U48" s="4"/>
      <c r="V48" s="4"/>
      <c r="W48" s="4"/>
      <c r="Y48" s="4"/>
      <c r="Z48" s="4"/>
      <c r="AA48" s="20" t="s">
        <v>131</v>
      </c>
      <c r="AB48" s="4"/>
    </row>
    <row r="49" spans="25:27" ht="21" customHeight="1">
      <c r="Y49" s="1042" t="s">
        <v>339</v>
      </c>
      <c r="Z49" s="1042"/>
      <c r="AA49" s="1042"/>
    </row>
  </sheetData>
  <sheetProtection selectLockedCells="1" selectUnlockedCells="1"/>
  <mergeCells count="205">
    <mergeCell ref="O46:Q46"/>
    <mergeCell ref="X46:Y46"/>
    <mergeCell ref="X44:Y44"/>
    <mergeCell ref="T44:U44"/>
    <mergeCell ref="T46:U46"/>
    <mergeCell ref="Z34:AA34"/>
    <mergeCell ref="Z35:AA35"/>
    <mergeCell ref="Z14:AA14"/>
    <mergeCell ref="X14:Y14"/>
    <mergeCell ref="T40:W40"/>
    <mergeCell ref="T41:U41"/>
    <mergeCell ref="T45:U45"/>
    <mergeCell ref="P31:Q31"/>
    <mergeCell ref="P30:Q30"/>
    <mergeCell ref="T42:U42"/>
    <mergeCell ref="Y49:AA49"/>
    <mergeCell ref="X22:AA22"/>
    <mergeCell ref="X23:Y23"/>
    <mergeCell ref="X47:Y47"/>
    <mergeCell ref="X34:Y34"/>
    <mergeCell ref="X35:Y35"/>
    <mergeCell ref="X43:Y43"/>
    <mergeCell ref="X27:Y27"/>
    <mergeCell ref="Z26:AA26"/>
    <mergeCell ref="X40:AA40"/>
    <mergeCell ref="Z33:AA33"/>
    <mergeCell ref="Y37:AA37"/>
    <mergeCell ref="X41:Y41"/>
    <mergeCell ref="X42:Y42"/>
    <mergeCell ref="X45:Y45"/>
    <mergeCell ref="U3:W3"/>
    <mergeCell ref="M4:N4"/>
    <mergeCell ref="Q4:R4"/>
    <mergeCell ref="O4:P4"/>
    <mergeCell ref="M5:N5"/>
    <mergeCell ref="S4:T4"/>
    <mergeCell ref="O3:T3"/>
    <mergeCell ref="H3:N3"/>
    <mergeCell ref="X5:Y5"/>
    <mergeCell ref="Z5:AA5"/>
    <mergeCell ref="P26:Q26"/>
    <mergeCell ref="Z8:AA8"/>
    <mergeCell ref="Z9:AA9"/>
    <mergeCell ref="X12:Y12"/>
    <mergeCell ref="M12:N12"/>
    <mergeCell ref="F22:N22"/>
    <mergeCell ref="F23:G23"/>
    <mergeCell ref="J15:L15"/>
    <mergeCell ref="M16:N16"/>
    <mergeCell ref="J12:L12"/>
    <mergeCell ref="J6:L6"/>
    <mergeCell ref="J5:L5"/>
    <mergeCell ref="M26:N26"/>
    <mergeCell ref="M24:N24"/>
    <mergeCell ref="M25:N25"/>
    <mergeCell ref="M23:N23"/>
    <mergeCell ref="Z12:AA12"/>
    <mergeCell ref="X16:Y16"/>
    <mergeCell ref="T22:W22"/>
    <mergeCell ref="X26:Y26"/>
    <mergeCell ref="X18:AA18"/>
    <mergeCell ref="Z13:AA13"/>
    <mergeCell ref="Z15:AA15"/>
    <mergeCell ref="A3:A4"/>
    <mergeCell ref="B3:B4"/>
    <mergeCell ref="C3:E3"/>
    <mergeCell ref="F3:G4"/>
    <mergeCell ref="J8:L8"/>
    <mergeCell ref="H4:I4"/>
    <mergeCell ref="J16:L16"/>
    <mergeCell ref="M13:N13"/>
    <mergeCell ref="M11:N11"/>
    <mergeCell ref="J11:L11"/>
    <mergeCell ref="J13:L13"/>
    <mergeCell ref="J7:L7"/>
    <mergeCell ref="M9:N9"/>
    <mergeCell ref="J4:L4"/>
    <mergeCell ref="M8:N8"/>
    <mergeCell ref="M14:N14"/>
    <mergeCell ref="J14:L14"/>
    <mergeCell ref="M15:N15"/>
    <mergeCell ref="M6:N6"/>
    <mergeCell ref="M7:N7"/>
    <mergeCell ref="F32:G32"/>
    <mergeCell ref="F31:G31"/>
    <mergeCell ref="H27:I27"/>
    <mergeCell ref="F26:G26"/>
    <mergeCell ref="J9:L9"/>
    <mergeCell ref="X11:Y11"/>
    <mergeCell ref="Z11:AA11"/>
    <mergeCell ref="Z23:AA23"/>
    <mergeCell ref="P32:Q32"/>
    <mergeCell ref="M28:N28"/>
    <mergeCell ref="P27:Q27"/>
    <mergeCell ref="P28:Q28"/>
    <mergeCell ref="X13:Y13"/>
    <mergeCell ref="L43:N43"/>
    <mergeCell ref="L45:N45"/>
    <mergeCell ref="M30:N30"/>
    <mergeCell ref="B43:C43"/>
    <mergeCell ref="F43:H43"/>
    <mergeCell ref="H26:I26"/>
    <mergeCell ref="J26:L26"/>
    <mergeCell ref="F27:G27"/>
    <mergeCell ref="H30:I30"/>
    <mergeCell ref="H35:I35"/>
    <mergeCell ref="J32:L32"/>
    <mergeCell ref="F33:G33"/>
    <mergeCell ref="F28:G28"/>
    <mergeCell ref="H28:I28"/>
    <mergeCell ref="F34:G34"/>
    <mergeCell ref="J27:L27"/>
    <mergeCell ref="J35:L35"/>
    <mergeCell ref="H34:I34"/>
    <mergeCell ref="F35:G35"/>
    <mergeCell ref="J28:L28"/>
    <mergeCell ref="J31:L31"/>
    <mergeCell ref="M27:N27"/>
    <mergeCell ref="F30:G30"/>
    <mergeCell ref="H31:I31"/>
    <mergeCell ref="M34:N34"/>
    <mergeCell ref="J30:L30"/>
    <mergeCell ref="J34:L34"/>
    <mergeCell ref="O40:S40"/>
    <mergeCell ref="I46:K46"/>
    <mergeCell ref="O41:Q41"/>
    <mergeCell ref="H32:I32"/>
    <mergeCell ref="J33:L33"/>
    <mergeCell ref="M33:N33"/>
    <mergeCell ref="M31:N31"/>
    <mergeCell ref="H33:I33"/>
    <mergeCell ref="P33:Q33"/>
    <mergeCell ref="O45:Q45"/>
    <mergeCell ref="P34:Q34"/>
    <mergeCell ref="F45:H45"/>
    <mergeCell ref="I43:K43"/>
    <mergeCell ref="L41:N41"/>
    <mergeCell ref="F40:N40"/>
    <mergeCell ref="I45:K45"/>
    <mergeCell ref="M35:N35"/>
    <mergeCell ref="M32:N32"/>
    <mergeCell ref="P35:Q35"/>
    <mergeCell ref="L46:N46"/>
    <mergeCell ref="L44:N44"/>
    <mergeCell ref="A22:A23"/>
    <mergeCell ref="B22:B23"/>
    <mergeCell ref="H25:I25"/>
    <mergeCell ref="F24:G24"/>
    <mergeCell ref="H24:I24"/>
    <mergeCell ref="F25:G25"/>
    <mergeCell ref="J25:L25"/>
    <mergeCell ref="P24:Q24"/>
    <mergeCell ref="P25:Q25"/>
    <mergeCell ref="H23:I23"/>
    <mergeCell ref="J23:L23"/>
    <mergeCell ref="J24:L24"/>
    <mergeCell ref="P23:Q23"/>
    <mergeCell ref="T47:U47"/>
    <mergeCell ref="T43:U43"/>
    <mergeCell ref="O43:Q43"/>
    <mergeCell ref="O42:Q42"/>
    <mergeCell ref="O44:Q44"/>
    <mergeCell ref="O47:Q47"/>
    <mergeCell ref="I47:K47"/>
    <mergeCell ref="A40:A41"/>
    <mergeCell ref="B40:E40"/>
    <mergeCell ref="I41:K41"/>
    <mergeCell ref="F41:H41"/>
    <mergeCell ref="F42:H42"/>
    <mergeCell ref="L42:N42"/>
    <mergeCell ref="B47:C47"/>
    <mergeCell ref="F47:H47"/>
    <mergeCell ref="B44:C44"/>
    <mergeCell ref="B46:C46"/>
    <mergeCell ref="F46:H46"/>
    <mergeCell ref="F44:H44"/>
    <mergeCell ref="I44:K44"/>
    <mergeCell ref="I42:K42"/>
    <mergeCell ref="B42:C42"/>
    <mergeCell ref="L47:N47"/>
    <mergeCell ref="B45:C45"/>
    <mergeCell ref="Z3:AA4"/>
    <mergeCell ref="X33:Y33"/>
    <mergeCell ref="X28:Y28"/>
    <mergeCell ref="X30:Y30"/>
    <mergeCell ref="X31:Y31"/>
    <mergeCell ref="X3:Y4"/>
    <mergeCell ref="Z27:AA27"/>
    <mergeCell ref="Z28:AA28"/>
    <mergeCell ref="Z31:AA31"/>
    <mergeCell ref="Z32:AA32"/>
    <mergeCell ref="Z6:AA6"/>
    <mergeCell ref="X15:Y15"/>
    <mergeCell ref="X24:Y24"/>
    <mergeCell ref="X25:Y25"/>
    <mergeCell ref="X7:Y7"/>
    <mergeCell ref="Z7:AA7"/>
    <mergeCell ref="X6:Y6"/>
    <mergeCell ref="X32:Y32"/>
    <mergeCell ref="X9:Y9"/>
    <mergeCell ref="X8:Y8"/>
    <mergeCell ref="Z16:AA16"/>
    <mergeCell ref="Z24:AA24"/>
    <mergeCell ref="Z25:AA25"/>
    <mergeCell ref="Z30:AA30"/>
  </mergeCells>
  <phoneticPr fontId="5"/>
  <printOptions horizontalCentered="1"/>
  <pageMargins left="0.59055118110236227" right="0.59055118110236227" top="0.59055118110236227" bottom="0.59055118110236227" header="0.39370078740157483" footer="0.39370078740157483"/>
  <pageSetup paperSize="9" scale="80" firstPageNumber="136" orientation="portrait" useFirstPageNumber="1" verticalDpi="300" r:id="rId1"/>
  <headerFooter scaleWithDoc="0" alignWithMargins="0">
    <oddHeader>&amp;L教　育</oddHeader>
    <oddFooter>&amp;C&amp;12&amp;A</oddFooter>
  </headerFooter>
  <ignoredErrors>
    <ignoredError sqref="C12:C16 C35 H30:I35 P30:Q35 U30:U35" formulaRange="1"/>
  </ignoredErrors>
  <extLst>
    <ext xmlns:mx="http://schemas.microsoft.com/office/mac/excel/2008/main" uri="{64002731-A6B0-56B0-2670-7721B7C09600}">
      <mx:PLV Mode="0" OnePage="0" WScale="95"/>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view="pageBreakPreview" zoomScale="90" zoomScaleNormal="90" zoomScaleSheetLayoutView="90" zoomScalePageLayoutView="90" workbookViewId="0">
      <pane xSplit="1" topLeftCell="B1" activePane="topRight" state="frozen"/>
      <selection activeCell="O31" sqref="O31:R31"/>
      <selection pane="topRight" activeCell="U3" sqref="U3:W3"/>
    </sheetView>
  </sheetViews>
  <sheetFormatPr defaultColWidth="8.85546875" defaultRowHeight="17.45" customHeight="1"/>
  <cols>
    <col min="1" max="1" width="19.42578125" style="1" customWidth="1"/>
    <col min="2" max="2" width="8.140625" style="1" customWidth="1"/>
    <col min="3" max="5" width="9.85546875" style="1" customWidth="1"/>
    <col min="6" max="7" width="5.28515625" style="1" customWidth="1"/>
    <col min="8" max="8" width="10.85546875" style="1" customWidth="1"/>
    <col min="9" max="9" width="7.85546875" style="18" customWidth="1"/>
    <col min="10" max="10" width="4.42578125" style="1" customWidth="1"/>
    <col min="11" max="11" width="4" style="1" customWidth="1"/>
    <col min="12" max="12" width="2.28515625" style="1" customWidth="1"/>
    <col min="13" max="13" width="5" style="1" customWidth="1"/>
    <col min="14" max="14" width="4.140625" style="1" customWidth="1"/>
    <col min="15" max="15" width="7" style="1" customWidth="1"/>
    <col min="16" max="16" width="6.85546875" style="12" customWidth="1"/>
    <col min="17" max="17" width="6.85546875" style="1" customWidth="1"/>
    <col min="18" max="18" width="6" style="1" customWidth="1"/>
    <col min="19" max="19" width="6.140625" style="1" customWidth="1"/>
    <col min="20" max="20" width="6.42578125" style="1" customWidth="1"/>
    <col min="21" max="21" width="9.7109375" style="1" customWidth="1"/>
    <col min="22" max="27" width="8.28515625" style="1" customWidth="1"/>
    <col min="28" max="16384" width="8.85546875" style="1"/>
  </cols>
  <sheetData>
    <row r="1" spans="1:33" ht="5.0999999999999996" customHeight="1">
      <c r="A1" s="4"/>
      <c r="B1" s="4"/>
      <c r="C1" s="4"/>
      <c r="D1" s="4"/>
      <c r="E1" s="4"/>
      <c r="F1" s="4"/>
      <c r="G1" s="4"/>
      <c r="H1" s="4"/>
      <c r="J1" s="4"/>
      <c r="K1" s="4"/>
      <c r="L1" s="4"/>
      <c r="M1" s="4"/>
      <c r="N1" s="4"/>
      <c r="O1" s="4"/>
      <c r="Q1" s="4"/>
      <c r="R1" s="4"/>
      <c r="S1" s="4"/>
      <c r="T1" s="4"/>
      <c r="U1" s="4"/>
      <c r="V1" s="4"/>
      <c r="W1" s="4"/>
      <c r="X1" s="4"/>
      <c r="Z1" s="4"/>
      <c r="AA1" s="488"/>
      <c r="AB1" s="4"/>
      <c r="AC1" s="4"/>
      <c r="AD1" s="4"/>
      <c r="AE1" s="4"/>
      <c r="AF1" s="4"/>
      <c r="AG1" s="4"/>
    </row>
    <row r="2" spans="1:33" ht="21" customHeight="1" thickBot="1">
      <c r="A2" s="4" t="s">
        <v>309</v>
      </c>
      <c r="B2" s="4"/>
      <c r="C2" s="4"/>
      <c r="D2" s="4"/>
      <c r="E2" s="4"/>
      <c r="F2" s="4"/>
      <c r="G2" s="4"/>
      <c r="H2" s="4"/>
      <c r="J2" s="4"/>
      <c r="K2" s="4"/>
      <c r="L2" s="4"/>
      <c r="M2" s="4"/>
      <c r="N2" s="4"/>
      <c r="O2" s="4"/>
      <c r="Q2" s="4"/>
      <c r="R2" s="4"/>
      <c r="S2" s="4"/>
      <c r="T2" s="4"/>
      <c r="U2" s="4"/>
      <c r="V2" s="4"/>
      <c r="W2" s="4"/>
      <c r="X2" s="4"/>
      <c r="Z2" s="4"/>
      <c r="AA2" s="532" t="s">
        <v>117</v>
      </c>
      <c r="AB2" s="4"/>
      <c r="AC2" s="4"/>
      <c r="AD2" s="4"/>
      <c r="AE2" s="4"/>
      <c r="AF2" s="4"/>
      <c r="AG2" s="4"/>
    </row>
    <row r="3" spans="1:33" ht="21" customHeight="1" thickBot="1">
      <c r="A3" s="1031" t="s">
        <v>118</v>
      </c>
      <c r="B3" s="1011" t="s">
        <v>86</v>
      </c>
      <c r="C3" s="852" t="s">
        <v>87</v>
      </c>
      <c r="D3" s="852"/>
      <c r="E3" s="852"/>
      <c r="F3" s="852" t="s">
        <v>88</v>
      </c>
      <c r="G3" s="852"/>
      <c r="H3" s="1009" t="s">
        <v>119</v>
      </c>
      <c r="I3" s="1010"/>
      <c r="J3" s="1010"/>
      <c r="K3" s="1010"/>
      <c r="L3" s="1010"/>
      <c r="M3" s="1010"/>
      <c r="N3" s="1010"/>
      <c r="O3" s="1041" t="s">
        <v>120</v>
      </c>
      <c r="P3" s="852"/>
      <c r="Q3" s="852"/>
      <c r="R3" s="852"/>
      <c r="S3" s="852"/>
      <c r="T3" s="852"/>
      <c r="U3" s="852" t="s">
        <v>121</v>
      </c>
      <c r="V3" s="852"/>
      <c r="W3" s="852"/>
      <c r="X3" s="987" t="s">
        <v>122</v>
      </c>
      <c r="Y3" s="988"/>
      <c r="Z3" s="983" t="s">
        <v>123</v>
      </c>
      <c r="AA3" s="984"/>
    </row>
    <row r="4" spans="1:33" ht="21" customHeight="1">
      <c r="A4" s="1031"/>
      <c r="B4" s="1011"/>
      <c r="C4" s="481" t="s">
        <v>92</v>
      </c>
      <c r="D4" s="481" t="s">
        <v>93</v>
      </c>
      <c r="E4" s="481" t="s">
        <v>94</v>
      </c>
      <c r="F4" s="852"/>
      <c r="G4" s="852"/>
      <c r="H4" s="1022" t="s">
        <v>92</v>
      </c>
      <c r="I4" s="1022"/>
      <c r="J4" s="859" t="s">
        <v>54</v>
      </c>
      <c r="K4" s="859"/>
      <c r="L4" s="859"/>
      <c r="M4" s="894" t="s">
        <v>55</v>
      </c>
      <c r="N4" s="1012"/>
      <c r="O4" s="1040" t="s">
        <v>2</v>
      </c>
      <c r="P4" s="859"/>
      <c r="Q4" s="1039" t="s">
        <v>54</v>
      </c>
      <c r="R4" s="1039"/>
      <c r="S4" s="1039" t="s">
        <v>55</v>
      </c>
      <c r="T4" s="1039"/>
      <c r="U4" s="524" t="s">
        <v>53</v>
      </c>
      <c r="V4" s="524" t="s">
        <v>54</v>
      </c>
      <c r="W4" s="524" t="s">
        <v>55</v>
      </c>
      <c r="X4" s="989"/>
      <c r="Y4" s="990"/>
      <c r="Z4" s="985"/>
      <c r="AA4" s="986"/>
    </row>
    <row r="5" spans="1:33" ht="21" customHeight="1">
      <c r="A5" s="240" t="s">
        <v>322</v>
      </c>
      <c r="B5" s="483">
        <v>6</v>
      </c>
      <c r="C5" s="483">
        <f>+D5+E5</f>
        <v>229</v>
      </c>
      <c r="D5" s="359">
        <v>130</v>
      </c>
      <c r="E5" s="483">
        <v>99</v>
      </c>
      <c r="F5" s="480">
        <v>131</v>
      </c>
      <c r="G5" s="304">
        <v>9</v>
      </c>
      <c r="H5" s="480">
        <f>+J5+M5</f>
        <v>4667</v>
      </c>
      <c r="I5" s="360">
        <v>39</v>
      </c>
      <c r="J5" s="1054">
        <v>2418</v>
      </c>
      <c r="K5" s="1054"/>
      <c r="L5" s="1054"/>
      <c r="M5" s="899">
        <v>2249</v>
      </c>
      <c r="N5" s="899"/>
      <c r="O5" s="526">
        <v>256</v>
      </c>
      <c r="P5" s="304">
        <v>8</v>
      </c>
      <c r="Q5" s="24">
        <v>129</v>
      </c>
      <c r="R5" s="307">
        <v>0</v>
      </c>
      <c r="S5" s="308">
        <v>127</v>
      </c>
      <c r="T5" s="307">
        <v>0</v>
      </c>
      <c r="U5" s="536">
        <v>27</v>
      </c>
      <c r="V5" s="536">
        <v>6</v>
      </c>
      <c r="W5" s="536">
        <v>21</v>
      </c>
      <c r="X5" s="999">
        <f>H5/F5</f>
        <v>35.625954198473281</v>
      </c>
      <c r="Y5" s="999"/>
      <c r="Z5" s="899">
        <v>18.234375</v>
      </c>
      <c r="AA5" s="1033"/>
    </row>
    <row r="6" spans="1:33" s="19" customFormat="1" ht="21" customHeight="1">
      <c r="A6" s="38">
        <v>25</v>
      </c>
      <c r="B6" s="483">
        <v>6</v>
      </c>
      <c r="C6" s="483">
        <f>+D6+E6</f>
        <v>235</v>
      </c>
      <c r="D6" s="359">
        <v>140</v>
      </c>
      <c r="E6" s="483">
        <v>95</v>
      </c>
      <c r="F6" s="480">
        <v>134</v>
      </c>
      <c r="G6" s="304">
        <v>11</v>
      </c>
      <c r="H6" s="479">
        <f>+J6+M6</f>
        <v>4682</v>
      </c>
      <c r="I6" s="360">
        <v>49</v>
      </c>
      <c r="J6" s="871">
        <v>2417</v>
      </c>
      <c r="K6" s="871"/>
      <c r="L6" s="871"/>
      <c r="M6" s="871">
        <v>2265</v>
      </c>
      <c r="N6" s="871"/>
      <c r="O6" s="526">
        <v>272</v>
      </c>
      <c r="P6" s="304">
        <v>9</v>
      </c>
      <c r="Q6" s="24">
        <v>142</v>
      </c>
      <c r="R6" s="307">
        <v>0</v>
      </c>
      <c r="S6" s="308">
        <v>130</v>
      </c>
      <c r="T6" s="305">
        <v>9</v>
      </c>
      <c r="U6" s="536">
        <v>37</v>
      </c>
      <c r="V6" s="536">
        <v>11</v>
      </c>
      <c r="W6" s="536">
        <v>26</v>
      </c>
      <c r="X6" s="999">
        <f>H6/F6</f>
        <v>34.940298507462686</v>
      </c>
      <c r="Y6" s="999"/>
      <c r="Z6" s="995">
        <v>17.213235000000001</v>
      </c>
      <c r="AA6" s="962"/>
    </row>
    <row r="7" spans="1:33" ht="21" customHeight="1">
      <c r="A7" s="38">
        <v>26</v>
      </c>
      <c r="B7" s="483">
        <v>6</v>
      </c>
      <c r="C7" s="483">
        <f>+D7+E7</f>
        <v>235</v>
      </c>
      <c r="D7" s="482">
        <v>140</v>
      </c>
      <c r="E7" s="482">
        <v>95</v>
      </c>
      <c r="F7" s="352">
        <v>124</v>
      </c>
      <c r="G7" s="361">
        <v>13</v>
      </c>
      <c r="H7" s="480">
        <f>+J7+M7</f>
        <v>4627</v>
      </c>
      <c r="I7" s="350">
        <v>67</v>
      </c>
      <c r="J7" s="946">
        <v>2343</v>
      </c>
      <c r="K7" s="946"/>
      <c r="L7" s="946"/>
      <c r="M7" s="946">
        <v>2284</v>
      </c>
      <c r="N7" s="946"/>
      <c r="O7" s="527">
        <v>263</v>
      </c>
      <c r="P7" s="305">
        <v>9</v>
      </c>
      <c r="Q7" s="24">
        <v>135</v>
      </c>
      <c r="R7" s="307">
        <v>0</v>
      </c>
      <c r="S7" s="24">
        <v>128</v>
      </c>
      <c r="T7" s="305">
        <v>9</v>
      </c>
      <c r="U7" s="531">
        <v>33</v>
      </c>
      <c r="V7" s="306">
        <v>11</v>
      </c>
      <c r="W7" s="531">
        <v>22</v>
      </c>
      <c r="X7" s="999">
        <f>H7/F7</f>
        <v>37.314516129032256</v>
      </c>
      <c r="Y7" s="999"/>
      <c r="Z7" s="1000">
        <f>H7/O7</f>
        <v>17.593155893536121</v>
      </c>
      <c r="AA7" s="1001"/>
    </row>
    <row r="8" spans="1:33" ht="21" customHeight="1">
      <c r="A8" s="38">
        <v>27</v>
      </c>
      <c r="B8" s="351">
        <v>6</v>
      </c>
      <c r="C8" s="482">
        <v>236</v>
      </c>
      <c r="D8" s="482">
        <v>141</v>
      </c>
      <c r="E8" s="482">
        <v>95</v>
      </c>
      <c r="F8" s="352">
        <v>139</v>
      </c>
      <c r="G8" s="361">
        <v>14</v>
      </c>
      <c r="H8" s="352">
        <v>4618</v>
      </c>
      <c r="I8" s="350">
        <v>71</v>
      </c>
      <c r="J8" s="946">
        <v>2339</v>
      </c>
      <c r="K8" s="946"/>
      <c r="L8" s="946"/>
      <c r="M8" s="946">
        <v>2279</v>
      </c>
      <c r="N8" s="946"/>
      <c r="O8" s="527">
        <v>264</v>
      </c>
      <c r="P8" s="305">
        <v>9</v>
      </c>
      <c r="Q8" s="24">
        <v>138</v>
      </c>
      <c r="R8" s="307">
        <v>0</v>
      </c>
      <c r="S8" s="24">
        <v>126</v>
      </c>
      <c r="T8" s="305">
        <v>9</v>
      </c>
      <c r="U8" s="531">
        <v>56</v>
      </c>
      <c r="V8" s="306">
        <v>8</v>
      </c>
      <c r="W8" s="531">
        <v>48</v>
      </c>
      <c r="X8" s="996">
        <f>H8/F8</f>
        <v>33.223021582733814</v>
      </c>
      <c r="Y8" s="996"/>
      <c r="Z8" s="1000">
        <f>H8/O8</f>
        <v>17.492424242424242</v>
      </c>
      <c r="AA8" s="1001"/>
    </row>
    <row r="9" spans="1:33" ht="21" customHeight="1">
      <c r="A9" s="251">
        <v>28</v>
      </c>
      <c r="B9" s="372">
        <f t="shared" ref="B9:I9" si="0">SUM(B11:B16)</f>
        <v>6</v>
      </c>
      <c r="C9" s="373">
        <f t="shared" si="0"/>
        <v>236</v>
      </c>
      <c r="D9" s="373">
        <f>SUM(D11:D16)</f>
        <v>141</v>
      </c>
      <c r="E9" s="373">
        <f t="shared" si="0"/>
        <v>95</v>
      </c>
      <c r="F9" s="374">
        <f t="shared" si="0"/>
        <v>136</v>
      </c>
      <c r="G9" s="375">
        <f t="shared" si="0"/>
        <v>14</v>
      </c>
      <c r="H9" s="374">
        <f t="shared" si="0"/>
        <v>4507</v>
      </c>
      <c r="I9" s="376">
        <f t="shared" si="0"/>
        <v>73</v>
      </c>
      <c r="J9" s="1052">
        <f>SUM(J11:K16)</f>
        <v>2295</v>
      </c>
      <c r="K9" s="1052"/>
      <c r="L9" s="1052"/>
      <c r="M9" s="1052">
        <f>SUM(M11:N16)</f>
        <v>2212</v>
      </c>
      <c r="N9" s="1052"/>
      <c r="O9" s="539">
        <f t="shared" ref="O9:U9" si="1">SUM(O11:O16)</f>
        <v>245</v>
      </c>
      <c r="P9" s="538">
        <f t="shared" si="1"/>
        <v>8</v>
      </c>
      <c r="Q9" s="533" t="s">
        <v>416</v>
      </c>
      <c r="R9" s="540" t="s">
        <v>410</v>
      </c>
      <c r="S9" s="533" t="s">
        <v>414</v>
      </c>
      <c r="T9" s="540" t="s">
        <v>410</v>
      </c>
      <c r="U9" s="541">
        <f t="shared" si="1"/>
        <v>60</v>
      </c>
      <c r="V9" s="534" t="s">
        <v>410</v>
      </c>
      <c r="W9" s="534" t="s">
        <v>410</v>
      </c>
      <c r="X9" s="1002">
        <f>H9/F9</f>
        <v>33.139705882352942</v>
      </c>
      <c r="Y9" s="1002"/>
      <c r="Z9" s="1034">
        <f>H9/O9</f>
        <v>18.39591836734694</v>
      </c>
      <c r="AA9" s="1035"/>
    </row>
    <row r="10" spans="1:33" ht="21" customHeight="1">
      <c r="A10" s="38"/>
      <c r="B10" s="483"/>
      <c r="C10" s="359"/>
      <c r="D10" s="359"/>
      <c r="E10" s="359"/>
      <c r="F10" s="469"/>
      <c r="G10" s="305"/>
      <c r="H10" s="469"/>
      <c r="I10" s="470"/>
      <c r="J10" s="469"/>
      <c r="K10" s="469"/>
      <c r="L10" s="488"/>
      <c r="M10" s="469"/>
      <c r="N10" s="469"/>
      <c r="O10" s="308"/>
      <c r="P10" s="471"/>
      <c r="Q10" s="24"/>
      <c r="R10" s="24"/>
      <c r="S10" s="24"/>
      <c r="T10" s="24"/>
      <c r="U10" s="472"/>
      <c r="V10" s="24"/>
      <c r="W10" s="24"/>
      <c r="X10" s="531"/>
      <c r="Y10" s="531"/>
      <c r="Z10" s="531"/>
      <c r="AA10" s="473"/>
    </row>
    <row r="11" spans="1:33" ht="21" customHeight="1">
      <c r="A11" s="38" t="s">
        <v>124</v>
      </c>
      <c r="B11" s="596">
        <v>1</v>
      </c>
      <c r="C11" s="595">
        <f t="shared" ref="C11:C16" si="2">SUM(D11:E11)</f>
        <v>41</v>
      </c>
      <c r="D11" s="595">
        <v>22</v>
      </c>
      <c r="E11" s="595">
        <v>19</v>
      </c>
      <c r="F11" s="598">
        <v>23</v>
      </c>
      <c r="G11" s="357">
        <v>3</v>
      </c>
      <c r="H11" s="598">
        <f t="shared" ref="H11:H16" si="3">SUM(J11,M11)</f>
        <v>730</v>
      </c>
      <c r="I11" s="356">
        <v>14</v>
      </c>
      <c r="J11" s="931">
        <v>372</v>
      </c>
      <c r="K11" s="931"/>
      <c r="L11" s="931"/>
      <c r="M11" s="931">
        <v>358</v>
      </c>
      <c r="N11" s="931"/>
      <c r="O11" s="308">
        <v>43</v>
      </c>
      <c r="P11" s="723">
        <v>1</v>
      </c>
      <c r="Q11" s="601" t="s">
        <v>410</v>
      </c>
      <c r="R11" s="633" t="s">
        <v>410</v>
      </c>
      <c r="S11" s="601" t="s">
        <v>410</v>
      </c>
      <c r="T11" s="633" t="s">
        <v>410</v>
      </c>
      <c r="U11" s="308">
        <v>11</v>
      </c>
      <c r="V11" s="601" t="s">
        <v>410</v>
      </c>
      <c r="W11" s="601" t="s">
        <v>410</v>
      </c>
      <c r="X11" s="996">
        <f t="shared" ref="X11:X16" si="4">H11/F11</f>
        <v>31.739130434782609</v>
      </c>
      <c r="Y11" s="996"/>
      <c r="Z11" s="996">
        <f t="shared" ref="Z11:Z16" si="5">H11/O11</f>
        <v>16.976744186046513</v>
      </c>
      <c r="AA11" s="1001"/>
    </row>
    <row r="12" spans="1:33" ht="21" customHeight="1">
      <c r="A12" s="38" t="s">
        <v>125</v>
      </c>
      <c r="B12" s="596">
        <v>1</v>
      </c>
      <c r="C12" s="595">
        <f t="shared" si="2"/>
        <v>45</v>
      </c>
      <c r="D12" s="595">
        <v>30</v>
      </c>
      <c r="E12" s="595">
        <v>15</v>
      </c>
      <c r="F12" s="598">
        <v>27</v>
      </c>
      <c r="G12" s="357">
        <v>2</v>
      </c>
      <c r="H12" s="598">
        <f t="shared" si="3"/>
        <v>930</v>
      </c>
      <c r="I12" s="356">
        <v>11</v>
      </c>
      <c r="J12" s="931">
        <v>501</v>
      </c>
      <c r="K12" s="931"/>
      <c r="L12" s="931"/>
      <c r="M12" s="931">
        <v>429</v>
      </c>
      <c r="N12" s="931"/>
      <c r="O12" s="308">
        <v>48</v>
      </c>
      <c r="P12" s="723">
        <v>2</v>
      </c>
      <c r="Q12" s="601" t="s">
        <v>410</v>
      </c>
      <c r="R12" s="633" t="s">
        <v>410</v>
      </c>
      <c r="S12" s="601" t="s">
        <v>410</v>
      </c>
      <c r="T12" s="633" t="s">
        <v>410</v>
      </c>
      <c r="U12" s="308">
        <v>11</v>
      </c>
      <c r="V12" s="601" t="s">
        <v>410</v>
      </c>
      <c r="W12" s="601" t="s">
        <v>410</v>
      </c>
      <c r="X12" s="996">
        <f t="shared" si="4"/>
        <v>34.444444444444443</v>
      </c>
      <c r="Y12" s="996"/>
      <c r="Z12" s="996">
        <f t="shared" si="5"/>
        <v>19.375</v>
      </c>
      <c r="AA12" s="1001"/>
    </row>
    <row r="13" spans="1:33" ht="21" customHeight="1">
      <c r="A13" s="38" t="s">
        <v>126</v>
      </c>
      <c r="B13" s="596">
        <v>1</v>
      </c>
      <c r="C13" s="595">
        <f t="shared" si="2"/>
        <v>45</v>
      </c>
      <c r="D13" s="595">
        <v>27</v>
      </c>
      <c r="E13" s="595">
        <v>18</v>
      </c>
      <c r="F13" s="598">
        <v>29</v>
      </c>
      <c r="G13" s="357">
        <v>4</v>
      </c>
      <c r="H13" s="598">
        <f t="shared" si="3"/>
        <v>932</v>
      </c>
      <c r="I13" s="356">
        <v>25</v>
      </c>
      <c r="J13" s="931">
        <v>456</v>
      </c>
      <c r="K13" s="931"/>
      <c r="L13" s="931"/>
      <c r="M13" s="931">
        <v>476</v>
      </c>
      <c r="N13" s="931"/>
      <c r="O13" s="308">
        <v>50</v>
      </c>
      <c r="P13" s="723">
        <v>2</v>
      </c>
      <c r="Q13" s="601" t="s">
        <v>410</v>
      </c>
      <c r="R13" s="633" t="s">
        <v>410</v>
      </c>
      <c r="S13" s="601" t="s">
        <v>410</v>
      </c>
      <c r="T13" s="633" t="s">
        <v>410</v>
      </c>
      <c r="U13" s="308">
        <v>11</v>
      </c>
      <c r="V13" s="601" t="s">
        <v>410</v>
      </c>
      <c r="W13" s="601" t="s">
        <v>410</v>
      </c>
      <c r="X13" s="996">
        <f t="shared" si="4"/>
        <v>32.137931034482762</v>
      </c>
      <c r="Y13" s="996"/>
      <c r="Z13" s="996">
        <f t="shared" si="5"/>
        <v>18.64</v>
      </c>
      <c r="AA13" s="1001"/>
    </row>
    <row r="14" spans="1:33" ht="21" customHeight="1">
      <c r="A14" s="38" t="s">
        <v>127</v>
      </c>
      <c r="B14" s="596">
        <v>1</v>
      </c>
      <c r="C14" s="595">
        <f t="shared" si="2"/>
        <v>46</v>
      </c>
      <c r="D14" s="595">
        <v>31</v>
      </c>
      <c r="E14" s="595">
        <v>15</v>
      </c>
      <c r="F14" s="598">
        <v>27</v>
      </c>
      <c r="G14" s="357">
        <v>3</v>
      </c>
      <c r="H14" s="598">
        <f t="shared" si="3"/>
        <v>838</v>
      </c>
      <c r="I14" s="356">
        <v>17</v>
      </c>
      <c r="J14" s="931">
        <v>421</v>
      </c>
      <c r="K14" s="931"/>
      <c r="L14" s="931"/>
      <c r="M14" s="931">
        <v>417</v>
      </c>
      <c r="N14" s="931"/>
      <c r="O14" s="308">
        <v>48</v>
      </c>
      <c r="P14" s="723">
        <v>2</v>
      </c>
      <c r="Q14" s="601" t="s">
        <v>410</v>
      </c>
      <c r="R14" s="633" t="s">
        <v>410</v>
      </c>
      <c r="S14" s="601" t="s">
        <v>410</v>
      </c>
      <c r="T14" s="633" t="s">
        <v>410</v>
      </c>
      <c r="U14" s="308">
        <v>12</v>
      </c>
      <c r="V14" s="601" t="s">
        <v>410</v>
      </c>
      <c r="W14" s="601" t="s">
        <v>410</v>
      </c>
      <c r="X14" s="996">
        <f t="shared" si="4"/>
        <v>31.037037037037038</v>
      </c>
      <c r="Y14" s="996"/>
      <c r="Z14" s="996">
        <f t="shared" si="5"/>
        <v>17.458333333333332</v>
      </c>
      <c r="AA14" s="1001"/>
    </row>
    <row r="15" spans="1:33" ht="21" customHeight="1">
      <c r="A15" s="38" t="s">
        <v>128</v>
      </c>
      <c r="B15" s="596">
        <v>1</v>
      </c>
      <c r="C15" s="595">
        <f t="shared" si="2"/>
        <v>29</v>
      </c>
      <c r="D15" s="595">
        <v>16</v>
      </c>
      <c r="E15" s="595">
        <v>13</v>
      </c>
      <c r="F15" s="598">
        <v>15</v>
      </c>
      <c r="G15" s="357">
        <v>2</v>
      </c>
      <c r="H15" s="598">
        <f t="shared" si="3"/>
        <v>449</v>
      </c>
      <c r="I15" s="356">
        <v>6</v>
      </c>
      <c r="J15" s="931">
        <v>238</v>
      </c>
      <c r="K15" s="931"/>
      <c r="L15" s="931"/>
      <c r="M15" s="931">
        <v>211</v>
      </c>
      <c r="N15" s="931"/>
      <c r="O15" s="308">
        <v>27</v>
      </c>
      <c r="P15" s="723">
        <v>1</v>
      </c>
      <c r="Q15" s="601" t="s">
        <v>410</v>
      </c>
      <c r="R15" s="633" t="s">
        <v>410</v>
      </c>
      <c r="S15" s="601" t="s">
        <v>410</v>
      </c>
      <c r="T15" s="633" t="s">
        <v>410</v>
      </c>
      <c r="U15" s="308">
        <v>10</v>
      </c>
      <c r="V15" s="601" t="s">
        <v>410</v>
      </c>
      <c r="W15" s="601" t="s">
        <v>410</v>
      </c>
      <c r="X15" s="996">
        <f t="shared" si="4"/>
        <v>29.933333333333334</v>
      </c>
      <c r="Y15" s="996"/>
      <c r="Z15" s="996">
        <f t="shared" si="5"/>
        <v>16.62962962962963</v>
      </c>
      <c r="AA15" s="1001"/>
    </row>
    <row r="16" spans="1:33" ht="21" customHeight="1" thickBot="1">
      <c r="A16" s="274" t="s">
        <v>129</v>
      </c>
      <c r="B16" s="605">
        <v>1</v>
      </c>
      <c r="C16" s="724">
        <f t="shared" si="2"/>
        <v>30</v>
      </c>
      <c r="D16" s="724">
        <v>15</v>
      </c>
      <c r="E16" s="724">
        <v>15</v>
      </c>
      <c r="F16" s="725">
        <v>15</v>
      </c>
      <c r="G16" s="726">
        <v>0</v>
      </c>
      <c r="H16" s="725">
        <f t="shared" si="3"/>
        <v>628</v>
      </c>
      <c r="I16" s="726">
        <v>0</v>
      </c>
      <c r="J16" s="1032">
        <v>307</v>
      </c>
      <c r="K16" s="1032"/>
      <c r="L16" s="1032"/>
      <c r="M16" s="1032">
        <v>321</v>
      </c>
      <c r="N16" s="1032"/>
      <c r="O16" s="727">
        <f t="shared" ref="O16" si="6">SUM(Q16+S16)</f>
        <v>29</v>
      </c>
      <c r="P16" s="728">
        <v>0</v>
      </c>
      <c r="Q16" s="69">
        <v>18</v>
      </c>
      <c r="R16" s="729">
        <v>0</v>
      </c>
      <c r="S16" s="730">
        <v>11</v>
      </c>
      <c r="T16" s="729">
        <v>0</v>
      </c>
      <c r="U16" s="730">
        <f t="shared" ref="U16" si="7">+V16+W16</f>
        <v>5</v>
      </c>
      <c r="V16" s="69">
        <v>3</v>
      </c>
      <c r="W16" s="69">
        <v>2</v>
      </c>
      <c r="X16" s="1003">
        <f t="shared" si="4"/>
        <v>41.866666666666667</v>
      </c>
      <c r="Y16" s="1003"/>
      <c r="Z16" s="1003">
        <f t="shared" si="5"/>
        <v>21.655172413793103</v>
      </c>
      <c r="AA16" s="1004"/>
    </row>
    <row r="17" spans="1:33" ht="21" customHeight="1">
      <c r="A17" s="4" t="s">
        <v>293</v>
      </c>
      <c r="B17" s="4"/>
      <c r="C17" s="4"/>
      <c r="D17" s="4"/>
      <c r="E17" s="4"/>
      <c r="F17" s="4"/>
      <c r="G17" s="4"/>
      <c r="H17" s="4"/>
      <c r="J17" s="4"/>
      <c r="K17" s="4"/>
      <c r="L17" s="4"/>
      <c r="M17" s="4"/>
      <c r="N17" s="4"/>
      <c r="O17" s="4"/>
      <c r="Q17" s="4"/>
      <c r="R17" s="4"/>
      <c r="S17" s="4"/>
      <c r="T17" s="4"/>
      <c r="U17" s="4"/>
      <c r="V17" s="4"/>
      <c r="W17" s="4"/>
      <c r="Y17" s="4"/>
      <c r="Z17" s="4"/>
      <c r="AA17" s="211" t="s">
        <v>334</v>
      </c>
    </row>
    <row r="18" spans="1:33" ht="21" customHeight="1">
      <c r="A18" s="17" t="s">
        <v>409</v>
      </c>
      <c r="Q18" s="4"/>
      <c r="R18" s="4"/>
      <c r="S18" s="4"/>
      <c r="T18" s="4"/>
      <c r="U18" s="4"/>
      <c r="V18" s="4"/>
      <c r="W18" s="4"/>
      <c r="X18" s="1038" t="s">
        <v>389</v>
      </c>
      <c r="Y18" s="1038"/>
      <c r="Z18" s="1038"/>
      <c r="AA18" s="1038"/>
      <c r="AB18" s="4"/>
      <c r="AC18" s="4"/>
    </row>
    <row r="19" spans="1:33" ht="21" customHeight="1">
      <c r="A19" s="17"/>
      <c r="Q19" s="4"/>
      <c r="R19" s="4"/>
      <c r="S19" s="4"/>
      <c r="T19" s="4"/>
      <c r="U19" s="4"/>
      <c r="V19" s="4"/>
      <c r="W19" s="4"/>
      <c r="X19" s="4"/>
      <c r="Z19" s="4"/>
      <c r="AA19" s="532"/>
      <c r="AB19" s="4"/>
      <c r="AC19" s="4"/>
    </row>
    <row r="20" spans="1:33" ht="21" customHeight="1">
      <c r="Q20" s="4"/>
      <c r="R20" s="4"/>
      <c r="S20" s="4"/>
      <c r="T20" s="4"/>
      <c r="U20" s="4"/>
      <c r="V20" s="4"/>
      <c r="W20" s="4"/>
      <c r="X20" s="4"/>
      <c r="Y20" s="4"/>
      <c r="Z20" s="4"/>
      <c r="AA20" s="4"/>
      <c r="AB20" s="4"/>
      <c r="AC20" s="4"/>
    </row>
    <row r="21" spans="1:33" ht="21" customHeight="1" thickBot="1">
      <c r="A21" s="4" t="s">
        <v>335</v>
      </c>
      <c r="B21" s="4"/>
      <c r="C21" s="4"/>
      <c r="D21" s="4"/>
      <c r="E21" s="4"/>
      <c r="F21" s="4"/>
      <c r="G21" s="4"/>
      <c r="H21" s="4"/>
      <c r="J21" s="4"/>
      <c r="K21" s="4"/>
      <c r="L21" s="4"/>
      <c r="M21" s="4"/>
      <c r="N21" s="4"/>
      <c r="O21" s="4"/>
      <c r="Q21" s="4"/>
      <c r="R21" s="4"/>
      <c r="S21" s="4"/>
      <c r="T21" s="4"/>
      <c r="U21" s="4"/>
      <c r="V21" s="4"/>
      <c r="W21" s="4"/>
      <c r="X21" s="4"/>
      <c r="Y21" s="4"/>
      <c r="Z21" s="4"/>
      <c r="AA21" s="532" t="s">
        <v>84</v>
      </c>
      <c r="AB21" s="4"/>
      <c r="AC21" s="4"/>
      <c r="AD21" s="4"/>
      <c r="AE21" s="4"/>
      <c r="AF21" s="4"/>
      <c r="AG21" s="4"/>
    </row>
    <row r="22" spans="1:33" ht="21" customHeight="1" thickBot="1">
      <c r="A22" s="1008" t="s">
        <v>118</v>
      </c>
      <c r="B22" s="1011" t="s">
        <v>52</v>
      </c>
      <c r="C22" s="212" t="s">
        <v>132</v>
      </c>
      <c r="D22" s="213"/>
      <c r="E22" s="214"/>
      <c r="F22" s="1009" t="s">
        <v>133</v>
      </c>
      <c r="G22" s="1010"/>
      <c r="H22" s="1010"/>
      <c r="I22" s="1010"/>
      <c r="J22" s="1010"/>
      <c r="K22" s="1010"/>
      <c r="L22" s="1010"/>
      <c r="M22" s="1010"/>
      <c r="N22" s="1036"/>
      <c r="O22" s="66" t="s">
        <v>134</v>
      </c>
      <c r="P22" s="529"/>
      <c r="Q22" s="215"/>
      <c r="R22" s="215"/>
      <c r="S22" s="215"/>
      <c r="T22" s="852" t="s">
        <v>135</v>
      </c>
      <c r="U22" s="852"/>
      <c r="V22" s="852"/>
      <c r="W22" s="852"/>
      <c r="X22" s="856" t="s">
        <v>136</v>
      </c>
      <c r="Y22" s="856"/>
      <c r="Z22" s="856"/>
      <c r="AA22" s="856"/>
    </row>
    <row r="23" spans="1:33" ht="21" customHeight="1">
      <c r="A23" s="1008"/>
      <c r="B23" s="1011"/>
      <c r="C23" s="15" t="s">
        <v>92</v>
      </c>
      <c r="D23" s="481" t="s">
        <v>54</v>
      </c>
      <c r="E23" s="481" t="s">
        <v>55</v>
      </c>
      <c r="F23" s="859" t="s">
        <v>52</v>
      </c>
      <c r="G23" s="859"/>
      <c r="H23" s="1022" t="s">
        <v>92</v>
      </c>
      <c r="I23" s="1022"/>
      <c r="J23" s="859" t="s">
        <v>54</v>
      </c>
      <c r="K23" s="859"/>
      <c r="L23" s="859"/>
      <c r="M23" s="894" t="s">
        <v>55</v>
      </c>
      <c r="N23" s="1027"/>
      <c r="O23" s="230" t="s">
        <v>52</v>
      </c>
      <c r="P23" s="1022" t="s">
        <v>92</v>
      </c>
      <c r="Q23" s="1022"/>
      <c r="R23" s="524" t="s">
        <v>54</v>
      </c>
      <c r="S23" s="524" t="s">
        <v>55</v>
      </c>
      <c r="T23" s="524" t="s">
        <v>52</v>
      </c>
      <c r="U23" s="14" t="s">
        <v>137</v>
      </c>
      <c r="V23" s="524" t="s">
        <v>54</v>
      </c>
      <c r="W23" s="524" t="s">
        <v>55</v>
      </c>
      <c r="X23" s="894" t="s">
        <v>52</v>
      </c>
      <c r="Y23" s="895"/>
      <c r="Z23" s="894" t="s">
        <v>296</v>
      </c>
      <c r="AA23" s="1030"/>
    </row>
    <row r="24" spans="1:33" s="19" customFormat="1" ht="21" customHeight="1">
      <c r="A24" s="241" t="s">
        <v>322</v>
      </c>
      <c r="B24" s="370">
        <v>131</v>
      </c>
      <c r="C24" s="306">
        <f>+D24+E24</f>
        <v>4667</v>
      </c>
      <c r="D24" s="487">
        <v>2418</v>
      </c>
      <c r="E24" s="487">
        <v>2249</v>
      </c>
      <c r="F24" s="1020">
        <v>41</v>
      </c>
      <c r="G24" s="1020"/>
      <c r="H24" s="1021">
        <v>1549</v>
      </c>
      <c r="I24" s="1021"/>
      <c r="J24" s="1021">
        <v>776</v>
      </c>
      <c r="K24" s="1021"/>
      <c r="L24" s="1021"/>
      <c r="M24" s="1021">
        <v>773</v>
      </c>
      <c r="N24" s="1021"/>
      <c r="O24" s="528">
        <v>40</v>
      </c>
      <c r="P24" s="899">
        <v>1573</v>
      </c>
      <c r="Q24" s="899"/>
      <c r="R24" s="309">
        <v>846</v>
      </c>
      <c r="S24" s="309">
        <v>727</v>
      </c>
      <c r="T24" s="309">
        <v>41</v>
      </c>
      <c r="U24" s="309">
        <v>1545</v>
      </c>
      <c r="V24" s="309">
        <v>796</v>
      </c>
      <c r="W24" s="309">
        <v>749</v>
      </c>
      <c r="X24" s="997">
        <v>9</v>
      </c>
      <c r="Y24" s="997"/>
      <c r="Z24" s="1005">
        <v>39</v>
      </c>
      <c r="AA24" s="1006"/>
    </row>
    <row r="25" spans="1:33" s="19" customFormat="1" ht="21" customHeight="1">
      <c r="A25" s="5">
        <v>25</v>
      </c>
      <c r="B25" s="370">
        <v>134</v>
      </c>
      <c r="C25" s="306">
        <f>+D25+E25</f>
        <v>4633</v>
      </c>
      <c r="D25" s="487">
        <v>2380</v>
      </c>
      <c r="E25" s="487">
        <v>2253</v>
      </c>
      <c r="F25" s="922">
        <v>41</v>
      </c>
      <c r="G25" s="922"/>
      <c r="H25" s="1019">
        <v>1549</v>
      </c>
      <c r="I25" s="1019"/>
      <c r="J25" s="1019">
        <v>785</v>
      </c>
      <c r="K25" s="1019"/>
      <c r="L25" s="1019"/>
      <c r="M25" s="1019">
        <v>764</v>
      </c>
      <c r="N25" s="1019"/>
      <c r="O25" s="528">
        <v>42</v>
      </c>
      <c r="P25" s="871">
        <v>1532</v>
      </c>
      <c r="Q25" s="871"/>
      <c r="R25" s="309">
        <v>763</v>
      </c>
      <c r="S25" s="309">
        <v>769</v>
      </c>
      <c r="T25" s="309">
        <v>40</v>
      </c>
      <c r="U25" s="309">
        <v>1552</v>
      </c>
      <c r="V25" s="309">
        <v>832</v>
      </c>
      <c r="W25" s="309">
        <v>720</v>
      </c>
      <c r="X25" s="998">
        <v>11</v>
      </c>
      <c r="Y25" s="998"/>
      <c r="Z25" s="991">
        <v>49</v>
      </c>
      <c r="AA25" s="992"/>
    </row>
    <row r="26" spans="1:33" ht="21" customHeight="1">
      <c r="A26" s="5">
        <v>26</v>
      </c>
      <c r="B26" s="371">
        <v>139</v>
      </c>
      <c r="C26" s="306">
        <v>4627</v>
      </c>
      <c r="D26" s="306">
        <v>2343</v>
      </c>
      <c r="E26" s="306">
        <v>2284</v>
      </c>
      <c r="F26" s="922">
        <v>42</v>
      </c>
      <c r="G26" s="922"/>
      <c r="H26" s="1019">
        <v>1529</v>
      </c>
      <c r="I26" s="1019"/>
      <c r="J26" s="1019">
        <v>779</v>
      </c>
      <c r="K26" s="1019"/>
      <c r="L26" s="1019"/>
      <c r="M26" s="1019">
        <v>750</v>
      </c>
      <c r="N26" s="1019"/>
      <c r="O26" s="8">
        <v>42</v>
      </c>
      <c r="P26" s="923">
        <v>1550</v>
      </c>
      <c r="Q26" s="923"/>
      <c r="R26" s="8">
        <v>789</v>
      </c>
      <c r="S26" s="8">
        <v>761</v>
      </c>
      <c r="T26" s="8">
        <v>42</v>
      </c>
      <c r="U26" s="8">
        <v>1548</v>
      </c>
      <c r="V26" s="8">
        <v>775</v>
      </c>
      <c r="W26" s="8">
        <v>773</v>
      </c>
      <c r="X26" s="999">
        <v>13</v>
      </c>
      <c r="Y26" s="999"/>
      <c r="Z26" s="991">
        <v>67</v>
      </c>
      <c r="AA26" s="992"/>
    </row>
    <row r="27" spans="1:33" ht="21" customHeight="1">
      <c r="A27" s="5">
        <v>27</v>
      </c>
      <c r="B27" s="371">
        <v>139</v>
      </c>
      <c r="C27" s="306">
        <v>4618</v>
      </c>
      <c r="D27" s="306">
        <v>2339</v>
      </c>
      <c r="E27" s="306">
        <v>2279</v>
      </c>
      <c r="F27" s="922">
        <v>44</v>
      </c>
      <c r="G27" s="922"/>
      <c r="H27" s="922">
        <v>1525</v>
      </c>
      <c r="I27" s="922"/>
      <c r="J27" s="922">
        <v>767</v>
      </c>
      <c r="K27" s="922"/>
      <c r="L27" s="922"/>
      <c r="M27" s="922">
        <v>758</v>
      </c>
      <c r="N27" s="922"/>
      <c r="O27" s="8">
        <v>40</v>
      </c>
      <c r="P27" s="923">
        <v>1544</v>
      </c>
      <c r="Q27" s="923"/>
      <c r="R27" s="8">
        <v>785</v>
      </c>
      <c r="S27" s="8">
        <v>759</v>
      </c>
      <c r="T27" s="8">
        <v>41</v>
      </c>
      <c r="U27" s="8">
        <v>1549</v>
      </c>
      <c r="V27" s="8">
        <v>787</v>
      </c>
      <c r="W27" s="8">
        <v>762</v>
      </c>
      <c r="X27" s="999">
        <v>14</v>
      </c>
      <c r="Y27" s="999"/>
      <c r="Z27" s="991">
        <v>71</v>
      </c>
      <c r="AA27" s="992"/>
    </row>
    <row r="28" spans="1:33" ht="21" customHeight="1">
      <c r="A28" s="252">
        <v>28</v>
      </c>
      <c r="B28" s="409">
        <f>SUM(B30:B35)</f>
        <v>136</v>
      </c>
      <c r="C28" s="408">
        <f>SUM(D28:E28)</f>
        <v>4507</v>
      </c>
      <c r="D28" s="408">
        <f>SUM(D30:D35)</f>
        <v>2295</v>
      </c>
      <c r="E28" s="408">
        <f>SUM(E30:E35)</f>
        <v>2212</v>
      </c>
      <c r="F28" s="1053">
        <f>SUM(F30:G35)</f>
        <v>43</v>
      </c>
      <c r="G28" s="1053"/>
      <c r="H28" s="1053">
        <f>SUM(H30:I35)</f>
        <v>1450</v>
      </c>
      <c r="I28" s="1053"/>
      <c r="J28" s="1053">
        <f>SUM(J30:K35)</f>
        <v>751</v>
      </c>
      <c r="K28" s="1053"/>
      <c r="L28" s="1053"/>
      <c r="M28" s="1053">
        <f>SUM(M30:N35)</f>
        <v>699</v>
      </c>
      <c r="N28" s="1053"/>
      <c r="O28" s="542">
        <f>SUM(O30:O35)</f>
        <v>40</v>
      </c>
      <c r="P28" s="924">
        <f>SUM(P30:Q35)</f>
        <v>1525</v>
      </c>
      <c r="Q28" s="924"/>
      <c r="R28" s="542">
        <f t="shared" ref="R28:X28" si="8">SUM(R30:R35)</f>
        <v>767</v>
      </c>
      <c r="S28" s="542">
        <f t="shared" si="8"/>
        <v>758</v>
      </c>
      <c r="T28" s="542">
        <f t="shared" si="8"/>
        <v>39</v>
      </c>
      <c r="U28" s="542">
        <f t="shared" si="8"/>
        <v>1532</v>
      </c>
      <c r="V28" s="542">
        <f t="shared" si="8"/>
        <v>777</v>
      </c>
      <c r="W28" s="542">
        <f t="shared" si="8"/>
        <v>755</v>
      </c>
      <c r="X28" s="967">
        <f t="shared" si="8"/>
        <v>14</v>
      </c>
      <c r="Y28" s="967"/>
      <c r="Z28" s="993">
        <f>SUM(Z30:AA35)</f>
        <v>73</v>
      </c>
      <c r="AA28" s="994"/>
    </row>
    <row r="29" spans="1:33" ht="21" customHeight="1">
      <c r="A29" s="10"/>
      <c r="B29" s="474"/>
      <c r="C29" s="474"/>
      <c r="D29" s="474"/>
      <c r="E29" s="474"/>
      <c r="F29" s="475"/>
      <c r="G29" s="475"/>
      <c r="H29" s="475"/>
      <c r="I29" s="475"/>
      <c r="J29" s="475"/>
      <c r="K29" s="475"/>
      <c r="L29" s="474"/>
      <c r="M29" s="475"/>
      <c r="N29" s="475"/>
      <c r="O29" s="476"/>
      <c r="P29" s="172"/>
      <c r="Q29" s="172"/>
      <c r="R29" s="476"/>
      <c r="S29" s="476"/>
      <c r="T29" s="476"/>
      <c r="U29" s="476"/>
      <c r="V29" s="476"/>
      <c r="W29" s="476"/>
      <c r="X29" s="172"/>
      <c r="Y29" s="172"/>
      <c r="Z29" s="477"/>
      <c r="AA29" s="478"/>
    </row>
    <row r="30" spans="1:33" ht="21" customHeight="1">
      <c r="A30" s="5" t="s">
        <v>124</v>
      </c>
      <c r="B30" s="253">
        <f t="shared" ref="B30:B35" si="9">F30+O30+T30+X30</f>
        <v>23</v>
      </c>
      <c r="C30" s="253">
        <f t="shared" ref="C30:C35" si="10">SUM(D30:E30)</f>
        <v>730</v>
      </c>
      <c r="D30" s="253">
        <f t="shared" ref="D30:D35" si="11">J30+R30+V30</f>
        <v>372</v>
      </c>
      <c r="E30" s="253">
        <f t="shared" ref="E30:E35" si="12">M30+S30+W30</f>
        <v>358</v>
      </c>
      <c r="F30" s="922">
        <v>7</v>
      </c>
      <c r="G30" s="922"/>
      <c r="H30" s="922">
        <f>SUM(J30:N30)</f>
        <v>239</v>
      </c>
      <c r="I30" s="922"/>
      <c r="J30" s="922">
        <v>132</v>
      </c>
      <c r="K30" s="922"/>
      <c r="L30" s="922"/>
      <c r="M30" s="922">
        <v>107</v>
      </c>
      <c r="N30" s="922"/>
      <c r="O30" s="596">
        <v>7</v>
      </c>
      <c r="P30" s="871">
        <f t="shared" ref="P30:P35" si="13">SUM(R30:S30)</f>
        <v>251</v>
      </c>
      <c r="Q30" s="871"/>
      <c r="R30" s="596">
        <v>117</v>
      </c>
      <c r="S30" s="596">
        <v>134</v>
      </c>
      <c r="T30" s="596">
        <v>6</v>
      </c>
      <c r="U30" s="596">
        <f t="shared" ref="U30:U35" si="14">SUM(V30:W30)</f>
        <v>240</v>
      </c>
      <c r="V30" s="596">
        <v>123</v>
      </c>
      <c r="W30" s="596">
        <v>117</v>
      </c>
      <c r="X30" s="871">
        <v>3</v>
      </c>
      <c r="Y30" s="871"/>
      <c r="Z30" s="991">
        <v>14</v>
      </c>
      <c r="AA30" s="992"/>
    </row>
    <row r="31" spans="1:33" ht="21" customHeight="1">
      <c r="A31" s="5" t="s">
        <v>125</v>
      </c>
      <c r="B31" s="253">
        <f t="shared" si="9"/>
        <v>27</v>
      </c>
      <c r="C31" s="253">
        <f t="shared" si="10"/>
        <v>930</v>
      </c>
      <c r="D31" s="253">
        <f t="shared" si="11"/>
        <v>501</v>
      </c>
      <c r="E31" s="253">
        <f t="shared" si="12"/>
        <v>429</v>
      </c>
      <c r="F31" s="922">
        <v>9</v>
      </c>
      <c r="G31" s="922"/>
      <c r="H31" s="922">
        <f t="shared" ref="H31:H34" si="15">SUM(J31:N31)</f>
        <v>316</v>
      </c>
      <c r="I31" s="922"/>
      <c r="J31" s="922">
        <v>168</v>
      </c>
      <c r="K31" s="922"/>
      <c r="L31" s="922"/>
      <c r="M31" s="922">
        <v>148</v>
      </c>
      <c r="N31" s="922"/>
      <c r="O31" s="596">
        <v>8</v>
      </c>
      <c r="P31" s="871">
        <f t="shared" si="13"/>
        <v>302</v>
      </c>
      <c r="Q31" s="871"/>
      <c r="R31" s="596">
        <v>161</v>
      </c>
      <c r="S31" s="596">
        <v>141</v>
      </c>
      <c r="T31" s="596">
        <v>8</v>
      </c>
      <c r="U31" s="596">
        <f t="shared" si="14"/>
        <v>312</v>
      </c>
      <c r="V31" s="596">
        <v>172</v>
      </c>
      <c r="W31" s="596">
        <v>140</v>
      </c>
      <c r="X31" s="871">
        <v>2</v>
      </c>
      <c r="Y31" s="871"/>
      <c r="Z31" s="991">
        <v>11</v>
      </c>
      <c r="AA31" s="992"/>
    </row>
    <row r="32" spans="1:33" ht="21" customHeight="1">
      <c r="A32" s="5" t="s">
        <v>126</v>
      </c>
      <c r="B32" s="253">
        <f t="shared" si="9"/>
        <v>29</v>
      </c>
      <c r="C32" s="253">
        <f t="shared" si="10"/>
        <v>932</v>
      </c>
      <c r="D32" s="253">
        <f t="shared" si="11"/>
        <v>456</v>
      </c>
      <c r="E32" s="253">
        <f t="shared" si="12"/>
        <v>476</v>
      </c>
      <c r="F32" s="922">
        <v>9</v>
      </c>
      <c r="G32" s="922"/>
      <c r="H32" s="922">
        <f t="shared" si="15"/>
        <v>290</v>
      </c>
      <c r="I32" s="922"/>
      <c r="J32" s="922">
        <v>141</v>
      </c>
      <c r="K32" s="922"/>
      <c r="L32" s="922"/>
      <c r="M32" s="922">
        <v>149</v>
      </c>
      <c r="N32" s="922"/>
      <c r="O32" s="596">
        <v>8</v>
      </c>
      <c r="P32" s="871">
        <f t="shared" si="13"/>
        <v>315</v>
      </c>
      <c r="Q32" s="871"/>
      <c r="R32" s="596">
        <v>156</v>
      </c>
      <c r="S32" s="596">
        <v>159</v>
      </c>
      <c r="T32" s="596">
        <v>8</v>
      </c>
      <c r="U32" s="596">
        <f t="shared" si="14"/>
        <v>327</v>
      </c>
      <c r="V32" s="596">
        <v>159</v>
      </c>
      <c r="W32" s="596">
        <v>168</v>
      </c>
      <c r="X32" s="871">
        <v>4</v>
      </c>
      <c r="Y32" s="871"/>
      <c r="Z32" s="991">
        <v>25</v>
      </c>
      <c r="AA32" s="992"/>
    </row>
    <row r="33" spans="1:33" ht="21" customHeight="1">
      <c r="A33" s="5" t="s">
        <v>127</v>
      </c>
      <c r="B33" s="253">
        <f t="shared" si="9"/>
        <v>27</v>
      </c>
      <c r="C33" s="253">
        <f>SUM(D33:E33)</f>
        <v>838</v>
      </c>
      <c r="D33" s="253">
        <f t="shared" si="11"/>
        <v>421</v>
      </c>
      <c r="E33" s="253">
        <f t="shared" si="12"/>
        <v>417</v>
      </c>
      <c r="F33" s="922">
        <v>8</v>
      </c>
      <c r="G33" s="922"/>
      <c r="H33" s="922">
        <f t="shared" si="15"/>
        <v>255</v>
      </c>
      <c r="I33" s="922"/>
      <c r="J33" s="922">
        <v>125</v>
      </c>
      <c r="K33" s="922"/>
      <c r="L33" s="922"/>
      <c r="M33" s="922">
        <v>130</v>
      </c>
      <c r="N33" s="922"/>
      <c r="O33" s="596">
        <v>8</v>
      </c>
      <c r="P33" s="871">
        <f t="shared" si="13"/>
        <v>291</v>
      </c>
      <c r="Q33" s="871"/>
      <c r="R33" s="596">
        <v>152</v>
      </c>
      <c r="S33" s="596">
        <v>139</v>
      </c>
      <c r="T33" s="596">
        <v>8</v>
      </c>
      <c r="U33" s="596">
        <f t="shared" si="14"/>
        <v>292</v>
      </c>
      <c r="V33" s="596">
        <v>144</v>
      </c>
      <c r="W33" s="596">
        <v>148</v>
      </c>
      <c r="X33" s="871">
        <v>3</v>
      </c>
      <c r="Y33" s="871"/>
      <c r="Z33" s="991">
        <v>17</v>
      </c>
      <c r="AA33" s="992"/>
    </row>
    <row r="34" spans="1:33" ht="21" customHeight="1">
      <c r="A34" s="5" t="s">
        <v>128</v>
      </c>
      <c r="B34" s="253">
        <f t="shared" si="9"/>
        <v>15</v>
      </c>
      <c r="C34" s="253">
        <f>SUM(D34:E34)</f>
        <v>449</v>
      </c>
      <c r="D34" s="253">
        <f>J34+R34+V34</f>
        <v>238</v>
      </c>
      <c r="E34" s="253">
        <f>M34+S34+W34</f>
        <v>211</v>
      </c>
      <c r="F34" s="922">
        <v>5</v>
      </c>
      <c r="G34" s="922"/>
      <c r="H34" s="922">
        <f t="shared" si="15"/>
        <v>147</v>
      </c>
      <c r="I34" s="922"/>
      <c r="J34" s="922">
        <v>81</v>
      </c>
      <c r="K34" s="922"/>
      <c r="L34" s="922"/>
      <c r="M34" s="922">
        <v>66</v>
      </c>
      <c r="N34" s="922"/>
      <c r="O34" s="596">
        <v>4</v>
      </c>
      <c r="P34" s="871">
        <f t="shared" si="13"/>
        <v>153</v>
      </c>
      <c r="Q34" s="871"/>
      <c r="R34" s="596">
        <v>81</v>
      </c>
      <c r="S34" s="596">
        <v>72</v>
      </c>
      <c r="T34" s="596">
        <v>4</v>
      </c>
      <c r="U34" s="596">
        <f t="shared" si="14"/>
        <v>149</v>
      </c>
      <c r="V34" s="596">
        <v>76</v>
      </c>
      <c r="W34" s="596">
        <v>73</v>
      </c>
      <c r="X34" s="871">
        <v>2</v>
      </c>
      <c r="Y34" s="871"/>
      <c r="Z34" s="991">
        <v>6</v>
      </c>
      <c r="AA34" s="992"/>
    </row>
    <row r="35" spans="1:33" ht="21" customHeight="1" thickBot="1">
      <c r="A35" s="275" t="s">
        <v>129</v>
      </c>
      <c r="B35" s="731">
        <f t="shared" si="9"/>
        <v>15</v>
      </c>
      <c r="C35" s="732">
        <f t="shared" si="10"/>
        <v>628</v>
      </c>
      <c r="D35" s="733">
        <f t="shared" si="11"/>
        <v>307</v>
      </c>
      <c r="E35" s="733">
        <f t="shared" si="12"/>
        <v>321</v>
      </c>
      <c r="F35" s="1028">
        <v>5</v>
      </c>
      <c r="G35" s="1028"/>
      <c r="H35" s="1028">
        <f>SUM(J35:N35)</f>
        <v>203</v>
      </c>
      <c r="I35" s="1028"/>
      <c r="J35" s="1003">
        <v>104</v>
      </c>
      <c r="K35" s="1003"/>
      <c r="L35" s="1003"/>
      <c r="M35" s="1003">
        <v>99</v>
      </c>
      <c r="N35" s="1003"/>
      <c r="O35" s="732">
        <v>5</v>
      </c>
      <c r="P35" s="1003">
        <f t="shared" si="13"/>
        <v>213</v>
      </c>
      <c r="Q35" s="1003"/>
      <c r="R35" s="732">
        <v>100</v>
      </c>
      <c r="S35" s="732">
        <v>113</v>
      </c>
      <c r="T35" s="732">
        <v>5</v>
      </c>
      <c r="U35" s="734">
        <f t="shared" si="14"/>
        <v>212</v>
      </c>
      <c r="V35" s="732">
        <v>103</v>
      </c>
      <c r="W35" s="732">
        <v>109</v>
      </c>
      <c r="X35" s="1044">
        <v>0</v>
      </c>
      <c r="Y35" s="1044"/>
      <c r="Z35" s="1049">
        <v>0</v>
      </c>
      <c r="AA35" s="1050"/>
    </row>
    <row r="36" spans="1:33" ht="21" customHeight="1">
      <c r="A36" s="232" t="s">
        <v>378</v>
      </c>
      <c r="B36" s="4"/>
      <c r="C36" s="4"/>
      <c r="D36" s="4"/>
      <c r="E36" s="4"/>
      <c r="F36" s="4"/>
      <c r="G36" s="4"/>
      <c r="H36" s="4"/>
      <c r="J36" s="4"/>
      <c r="K36" s="4"/>
      <c r="L36" s="4"/>
      <c r="M36" s="4"/>
      <c r="N36" s="4"/>
      <c r="O36" s="4"/>
      <c r="Q36" s="4"/>
      <c r="R36" s="4"/>
      <c r="S36" s="4"/>
      <c r="T36" s="4"/>
      <c r="U36" s="4"/>
      <c r="V36" s="4"/>
      <c r="W36" s="4"/>
      <c r="Y36" s="4"/>
      <c r="Z36" s="4"/>
      <c r="AA36" s="532" t="s">
        <v>131</v>
      </c>
      <c r="AB36" s="4"/>
      <c r="AC36" s="21"/>
    </row>
    <row r="37" spans="1:33" ht="21" customHeight="1">
      <c r="A37" s="4"/>
      <c r="B37" s="4"/>
      <c r="Q37" s="4"/>
      <c r="R37" s="4"/>
      <c r="S37" s="4"/>
      <c r="T37" s="4"/>
      <c r="U37" s="4"/>
      <c r="V37" s="4"/>
      <c r="W37" s="4"/>
      <c r="X37" s="4"/>
      <c r="Y37" s="1038" t="s">
        <v>336</v>
      </c>
      <c r="Z37" s="1038"/>
      <c r="AA37" s="1038"/>
      <c r="AB37" s="277"/>
      <c r="AC37" s="277"/>
    </row>
    <row r="38" spans="1:33" ht="21" customHeight="1">
      <c r="A38" s="4"/>
      <c r="B38" s="4"/>
      <c r="Q38" s="4"/>
      <c r="R38" s="4"/>
      <c r="S38" s="4"/>
      <c r="T38" s="4"/>
      <c r="U38" s="4"/>
      <c r="V38" s="4"/>
      <c r="W38" s="4"/>
      <c r="X38" s="4"/>
      <c r="Z38" s="4"/>
      <c r="AA38" s="532"/>
      <c r="AB38" s="4"/>
      <c r="AC38" s="4"/>
    </row>
    <row r="39" spans="1:33" ht="21" customHeight="1" thickBot="1">
      <c r="A39" s="4" t="s">
        <v>337</v>
      </c>
      <c r="B39" s="4"/>
      <c r="C39" s="4"/>
      <c r="D39" s="4"/>
      <c r="E39" s="4"/>
      <c r="F39" s="4"/>
      <c r="G39" s="4"/>
      <c r="H39" s="4"/>
      <c r="J39" s="4"/>
      <c r="K39" s="4"/>
      <c r="L39" s="4"/>
      <c r="M39" s="4"/>
      <c r="N39" s="4"/>
      <c r="O39" s="4"/>
      <c r="Q39" s="4"/>
      <c r="R39" s="4"/>
      <c r="S39" s="4"/>
      <c r="T39" s="4"/>
      <c r="U39" s="4"/>
      <c r="V39" s="4"/>
      <c r="W39" s="4"/>
      <c r="X39" s="4"/>
      <c r="Z39" s="4"/>
      <c r="AA39" s="532" t="s">
        <v>68</v>
      </c>
      <c r="AB39" s="4"/>
      <c r="AC39" s="4"/>
      <c r="AD39" s="4"/>
      <c r="AE39" s="4"/>
      <c r="AF39" s="4"/>
      <c r="AG39" s="4"/>
    </row>
    <row r="40" spans="1:33" ht="21" customHeight="1" thickBot="1">
      <c r="A40" s="1008" t="s">
        <v>138</v>
      </c>
      <c r="B40" s="1023" t="s">
        <v>383</v>
      </c>
      <c r="C40" s="1010"/>
      <c r="D40" s="1010"/>
      <c r="E40" s="1011"/>
      <c r="F40" s="1023" t="s">
        <v>384</v>
      </c>
      <c r="G40" s="1010"/>
      <c r="H40" s="1010"/>
      <c r="I40" s="1010"/>
      <c r="J40" s="1010"/>
      <c r="K40" s="1010"/>
      <c r="L40" s="1010"/>
      <c r="M40" s="1010"/>
      <c r="N40" s="1011"/>
      <c r="O40" s="1009" t="s">
        <v>385</v>
      </c>
      <c r="P40" s="1010"/>
      <c r="Q40" s="1010"/>
      <c r="R40" s="1010"/>
      <c r="S40" s="1011"/>
      <c r="T40" s="1009" t="s">
        <v>399</v>
      </c>
      <c r="U40" s="1010"/>
      <c r="V40" s="1010"/>
      <c r="W40" s="1011"/>
      <c r="X40" s="1045" t="s">
        <v>400</v>
      </c>
      <c r="Y40" s="1045"/>
      <c r="Z40" s="1045"/>
      <c r="AA40" s="1045"/>
      <c r="AB40" s="4"/>
      <c r="AC40" s="4"/>
      <c r="AD40" s="4"/>
      <c r="AE40" s="4"/>
      <c r="AF40" s="4"/>
      <c r="AG40" s="4"/>
    </row>
    <row r="41" spans="1:33" ht="21" customHeight="1">
      <c r="A41" s="1008"/>
      <c r="B41" s="14" t="s">
        <v>139</v>
      </c>
      <c r="C41" s="21"/>
      <c r="D41" s="481" t="s">
        <v>54</v>
      </c>
      <c r="E41" s="481" t="s">
        <v>55</v>
      </c>
      <c r="F41" s="894" t="s">
        <v>140</v>
      </c>
      <c r="G41" s="1012"/>
      <c r="H41" s="895"/>
      <c r="I41" s="894" t="s">
        <v>54</v>
      </c>
      <c r="J41" s="1012"/>
      <c r="K41" s="895"/>
      <c r="L41" s="894" t="s">
        <v>55</v>
      </c>
      <c r="M41" s="1012"/>
      <c r="N41" s="1027"/>
      <c r="O41" s="1024" t="s">
        <v>338</v>
      </c>
      <c r="P41" s="1025"/>
      <c r="Q41" s="1026"/>
      <c r="R41" s="524" t="s">
        <v>54</v>
      </c>
      <c r="S41" s="523" t="s">
        <v>55</v>
      </c>
      <c r="T41" s="1051" t="s">
        <v>338</v>
      </c>
      <c r="U41" s="1026"/>
      <c r="V41" s="524" t="s">
        <v>54</v>
      </c>
      <c r="W41" s="524" t="s">
        <v>55</v>
      </c>
      <c r="X41" s="1046" t="s">
        <v>338</v>
      </c>
      <c r="Y41" s="1047"/>
      <c r="Z41" s="543" t="s">
        <v>54</v>
      </c>
      <c r="AA41" s="544" t="s">
        <v>55</v>
      </c>
      <c r="AB41" s="4"/>
    </row>
    <row r="42" spans="1:33" ht="21" customHeight="1">
      <c r="A42" s="3" t="s">
        <v>124</v>
      </c>
      <c r="B42" s="1017">
        <f t="shared" ref="B42:B47" si="16">SUM(D42:E42)</f>
        <v>755</v>
      </c>
      <c r="C42" s="899"/>
      <c r="D42" s="486">
        <v>397</v>
      </c>
      <c r="E42" s="68">
        <v>358</v>
      </c>
      <c r="F42" s="899">
        <f t="shared" ref="F42:F47" si="17">SUM(I42:N42)</f>
        <v>742</v>
      </c>
      <c r="G42" s="899"/>
      <c r="H42" s="899"/>
      <c r="I42" s="899">
        <v>401</v>
      </c>
      <c r="J42" s="899"/>
      <c r="K42" s="899"/>
      <c r="L42" s="1013">
        <v>341</v>
      </c>
      <c r="M42" s="1013"/>
      <c r="N42" s="1013"/>
      <c r="O42" s="1007">
        <f t="shared" ref="O42:O47" si="18">SUM(R42:S42)</f>
        <v>712</v>
      </c>
      <c r="P42" s="1007"/>
      <c r="Q42" s="1007"/>
      <c r="R42" s="530">
        <v>376</v>
      </c>
      <c r="S42" s="68">
        <v>336</v>
      </c>
      <c r="T42" s="1007">
        <f t="shared" ref="T42:T47" si="19">SUM(V42:W42)</f>
        <v>741</v>
      </c>
      <c r="U42" s="1007"/>
      <c r="V42" s="530">
        <v>370</v>
      </c>
      <c r="W42" s="68">
        <v>371</v>
      </c>
      <c r="X42" s="1048">
        <f t="shared" ref="X42:X47" si="20">SUM(Z42:AA42)</f>
        <v>730</v>
      </c>
      <c r="Y42" s="1048"/>
      <c r="Z42" s="40">
        <v>372</v>
      </c>
      <c r="AA42" s="735">
        <v>358</v>
      </c>
      <c r="AB42" s="4"/>
    </row>
    <row r="43" spans="1:33" ht="21" customHeight="1">
      <c r="A43" s="3" t="s">
        <v>125</v>
      </c>
      <c r="B43" s="1016">
        <f t="shared" si="16"/>
        <v>1033</v>
      </c>
      <c r="C43" s="871"/>
      <c r="D43" s="485">
        <v>518</v>
      </c>
      <c r="E43" s="24">
        <v>515</v>
      </c>
      <c r="F43" s="871">
        <f t="shared" si="17"/>
        <v>1007</v>
      </c>
      <c r="G43" s="871"/>
      <c r="H43" s="871"/>
      <c r="I43" s="871">
        <v>499</v>
      </c>
      <c r="J43" s="871"/>
      <c r="K43" s="871"/>
      <c r="L43" s="996">
        <v>508</v>
      </c>
      <c r="M43" s="996"/>
      <c r="N43" s="996"/>
      <c r="O43" s="923">
        <f t="shared" si="18"/>
        <v>975</v>
      </c>
      <c r="P43" s="923"/>
      <c r="Q43" s="923"/>
      <c r="R43" s="528">
        <v>482</v>
      </c>
      <c r="S43" s="24">
        <v>493</v>
      </c>
      <c r="T43" s="923">
        <f t="shared" si="19"/>
        <v>912</v>
      </c>
      <c r="U43" s="923"/>
      <c r="V43" s="528">
        <v>481</v>
      </c>
      <c r="W43" s="24">
        <v>431</v>
      </c>
      <c r="X43" s="924">
        <f t="shared" si="20"/>
        <v>930</v>
      </c>
      <c r="Y43" s="924"/>
      <c r="Z43" s="607">
        <v>501</v>
      </c>
      <c r="AA43" s="736">
        <v>429</v>
      </c>
      <c r="AB43" s="4"/>
    </row>
    <row r="44" spans="1:33" ht="21" customHeight="1">
      <c r="A44" s="3" t="s">
        <v>126</v>
      </c>
      <c r="B44" s="1016">
        <f t="shared" si="16"/>
        <v>924</v>
      </c>
      <c r="C44" s="871"/>
      <c r="D44" s="485">
        <v>481</v>
      </c>
      <c r="E44" s="24">
        <v>443</v>
      </c>
      <c r="F44" s="871">
        <f t="shared" si="17"/>
        <v>928</v>
      </c>
      <c r="G44" s="871"/>
      <c r="H44" s="871"/>
      <c r="I44" s="871">
        <v>494</v>
      </c>
      <c r="J44" s="871"/>
      <c r="K44" s="871"/>
      <c r="L44" s="996">
        <v>434</v>
      </c>
      <c r="M44" s="996"/>
      <c r="N44" s="996"/>
      <c r="O44" s="923">
        <f t="shared" si="18"/>
        <v>947</v>
      </c>
      <c r="P44" s="923"/>
      <c r="Q44" s="923"/>
      <c r="R44" s="528">
        <v>484</v>
      </c>
      <c r="S44" s="24">
        <v>463</v>
      </c>
      <c r="T44" s="923">
        <f t="shared" si="19"/>
        <v>976</v>
      </c>
      <c r="U44" s="923"/>
      <c r="V44" s="528">
        <v>495</v>
      </c>
      <c r="W44" s="24">
        <v>481</v>
      </c>
      <c r="X44" s="924">
        <f t="shared" si="20"/>
        <v>932</v>
      </c>
      <c r="Y44" s="924"/>
      <c r="Z44" s="607">
        <v>456</v>
      </c>
      <c r="AA44" s="736">
        <v>476</v>
      </c>
      <c r="AB44" s="4"/>
    </row>
    <row r="45" spans="1:33" ht="21" customHeight="1">
      <c r="A45" s="3" t="s">
        <v>127</v>
      </c>
      <c r="B45" s="1016">
        <f t="shared" si="16"/>
        <v>833</v>
      </c>
      <c r="C45" s="871"/>
      <c r="D45" s="485">
        <v>423</v>
      </c>
      <c r="E45" s="24">
        <v>410</v>
      </c>
      <c r="F45" s="871">
        <f t="shared" si="17"/>
        <v>843</v>
      </c>
      <c r="G45" s="871"/>
      <c r="H45" s="871"/>
      <c r="I45" s="871">
        <v>429</v>
      </c>
      <c r="J45" s="871"/>
      <c r="K45" s="871"/>
      <c r="L45" s="996">
        <v>414</v>
      </c>
      <c r="M45" s="996"/>
      <c r="N45" s="996"/>
      <c r="O45" s="923">
        <f t="shared" si="18"/>
        <v>848</v>
      </c>
      <c r="P45" s="923"/>
      <c r="Q45" s="923"/>
      <c r="R45" s="528">
        <v>426</v>
      </c>
      <c r="S45" s="24">
        <v>422</v>
      </c>
      <c r="T45" s="923">
        <f t="shared" si="19"/>
        <v>858</v>
      </c>
      <c r="U45" s="923"/>
      <c r="V45" s="528">
        <v>436</v>
      </c>
      <c r="W45" s="24">
        <v>422</v>
      </c>
      <c r="X45" s="924">
        <f t="shared" si="20"/>
        <v>838</v>
      </c>
      <c r="Y45" s="924"/>
      <c r="Z45" s="607">
        <v>421</v>
      </c>
      <c r="AA45" s="736">
        <v>417</v>
      </c>
      <c r="AB45" s="4"/>
    </row>
    <row r="46" spans="1:33" ht="21" customHeight="1">
      <c r="A46" s="3" t="s">
        <v>128</v>
      </c>
      <c r="B46" s="1016">
        <f t="shared" si="16"/>
        <v>469</v>
      </c>
      <c r="C46" s="871"/>
      <c r="D46" s="485">
        <v>259</v>
      </c>
      <c r="E46" s="24">
        <v>210</v>
      </c>
      <c r="F46" s="871">
        <f t="shared" si="17"/>
        <v>503</v>
      </c>
      <c r="G46" s="871"/>
      <c r="H46" s="871"/>
      <c r="I46" s="871">
        <v>270</v>
      </c>
      <c r="J46" s="871"/>
      <c r="K46" s="871"/>
      <c r="L46" s="996">
        <v>233</v>
      </c>
      <c r="M46" s="996"/>
      <c r="N46" s="996"/>
      <c r="O46" s="923">
        <f t="shared" si="18"/>
        <v>495</v>
      </c>
      <c r="P46" s="923"/>
      <c r="Q46" s="923"/>
      <c r="R46" s="528">
        <v>256</v>
      </c>
      <c r="S46" s="24">
        <v>239</v>
      </c>
      <c r="T46" s="923">
        <f t="shared" si="19"/>
        <v>485</v>
      </c>
      <c r="U46" s="923"/>
      <c r="V46" s="528">
        <v>243</v>
      </c>
      <c r="W46" s="24">
        <v>242</v>
      </c>
      <c r="X46" s="924">
        <f t="shared" si="20"/>
        <v>449</v>
      </c>
      <c r="Y46" s="924"/>
      <c r="Z46" s="607">
        <v>238</v>
      </c>
      <c r="AA46" s="736">
        <v>211</v>
      </c>
      <c r="AB46" s="4"/>
    </row>
    <row r="47" spans="1:33" ht="21" customHeight="1" thickBot="1">
      <c r="A47" s="22" t="s">
        <v>129</v>
      </c>
      <c r="B47" s="1014">
        <f t="shared" si="16"/>
        <v>653</v>
      </c>
      <c r="C47" s="1015"/>
      <c r="D47" s="484">
        <v>340</v>
      </c>
      <c r="E47" s="69">
        <v>313</v>
      </c>
      <c r="F47" s="954">
        <f t="shared" si="17"/>
        <v>659</v>
      </c>
      <c r="G47" s="954"/>
      <c r="H47" s="954"/>
      <c r="I47" s="954">
        <v>324</v>
      </c>
      <c r="J47" s="954"/>
      <c r="K47" s="954"/>
      <c r="L47" s="1018">
        <v>335</v>
      </c>
      <c r="M47" s="1018"/>
      <c r="N47" s="1018"/>
      <c r="O47" s="936">
        <f t="shared" si="18"/>
        <v>650</v>
      </c>
      <c r="P47" s="936"/>
      <c r="Q47" s="936"/>
      <c r="R47" s="535">
        <v>319</v>
      </c>
      <c r="S47" s="69">
        <v>331</v>
      </c>
      <c r="T47" s="936">
        <f t="shared" si="19"/>
        <v>646</v>
      </c>
      <c r="U47" s="936"/>
      <c r="V47" s="535">
        <v>314</v>
      </c>
      <c r="W47" s="69">
        <v>332</v>
      </c>
      <c r="X47" s="1043">
        <f t="shared" si="20"/>
        <v>628</v>
      </c>
      <c r="Y47" s="1043"/>
      <c r="Z47" s="737">
        <v>307</v>
      </c>
      <c r="AA47" s="738">
        <v>321</v>
      </c>
      <c r="AB47" s="4"/>
    </row>
    <row r="48" spans="1:33" ht="21" customHeight="1">
      <c r="P48" s="23"/>
      <c r="Q48" s="4"/>
      <c r="R48" s="4"/>
      <c r="S48" s="4"/>
      <c r="T48" s="4"/>
      <c r="U48" s="4"/>
      <c r="V48" s="4"/>
      <c r="W48" s="4"/>
      <c r="Y48" s="4"/>
      <c r="Z48" s="4"/>
      <c r="AA48" s="532" t="s">
        <v>131</v>
      </c>
      <c r="AB48" s="4"/>
    </row>
    <row r="49" spans="25:27" ht="15.95" customHeight="1">
      <c r="Y49" s="1042" t="s">
        <v>339</v>
      </c>
      <c r="Z49" s="1042"/>
      <c r="AA49" s="1042"/>
    </row>
  </sheetData>
  <sheetProtection selectLockedCells="1" selectUnlockedCells="1"/>
  <mergeCells count="205">
    <mergeCell ref="P33:Q33"/>
    <mergeCell ref="X6:Y6"/>
    <mergeCell ref="X15:Y15"/>
    <mergeCell ref="Z25:AA25"/>
    <mergeCell ref="Z14:AA14"/>
    <mergeCell ref="Z15:AA15"/>
    <mergeCell ref="Z13:AA13"/>
    <mergeCell ref="Z24:AA24"/>
    <mergeCell ref="P25:Q25"/>
    <mergeCell ref="P28:Q28"/>
    <mergeCell ref="P27:Q27"/>
    <mergeCell ref="P26:Q26"/>
    <mergeCell ref="P31:Q31"/>
    <mergeCell ref="X31:Y31"/>
    <mergeCell ref="P30:Q30"/>
    <mergeCell ref="X30:Y30"/>
    <mergeCell ref="X33:Y33"/>
    <mergeCell ref="P32:Q32"/>
    <mergeCell ref="X18:AA18"/>
    <mergeCell ref="X14:Y14"/>
    <mergeCell ref="Z16:AA16"/>
    <mergeCell ref="X13:Y13"/>
    <mergeCell ref="X16:Y16"/>
    <mergeCell ref="Z33:AA33"/>
    <mergeCell ref="Z3:AA4"/>
    <mergeCell ref="Z5:AA5"/>
    <mergeCell ref="Z6:AA6"/>
    <mergeCell ref="X5:Y5"/>
    <mergeCell ref="X3:Y4"/>
    <mergeCell ref="X8:Y8"/>
    <mergeCell ref="X7:Y7"/>
    <mergeCell ref="Z12:AA12"/>
    <mergeCell ref="Z8:AA8"/>
    <mergeCell ref="Z11:AA11"/>
    <mergeCell ref="X12:Y12"/>
    <mergeCell ref="X11:Y11"/>
    <mergeCell ref="X9:Y9"/>
    <mergeCell ref="Z7:AA7"/>
    <mergeCell ref="Z9:AA9"/>
    <mergeCell ref="Z23:AA23"/>
    <mergeCell ref="Z32:AA32"/>
    <mergeCell ref="Z28:AA28"/>
    <mergeCell ref="Z27:AA27"/>
    <mergeCell ref="Z30:AA30"/>
    <mergeCell ref="Z31:AA31"/>
    <mergeCell ref="X28:Y28"/>
    <mergeCell ref="X24:Y24"/>
    <mergeCell ref="X25:Y25"/>
    <mergeCell ref="X26:Y26"/>
    <mergeCell ref="X27:Y27"/>
    <mergeCell ref="Z26:AA26"/>
    <mergeCell ref="X23:Y23"/>
    <mergeCell ref="X22:AA22"/>
    <mergeCell ref="X32:Y32"/>
    <mergeCell ref="L42:N42"/>
    <mergeCell ref="B47:C47"/>
    <mergeCell ref="F47:H47"/>
    <mergeCell ref="F46:H46"/>
    <mergeCell ref="B42:C42"/>
    <mergeCell ref="B45:C45"/>
    <mergeCell ref="F45:H45"/>
    <mergeCell ref="F44:H44"/>
    <mergeCell ref="B44:C44"/>
    <mergeCell ref="L47:N47"/>
    <mergeCell ref="I47:K47"/>
    <mergeCell ref="B46:C46"/>
    <mergeCell ref="F42:H42"/>
    <mergeCell ref="B43:C43"/>
    <mergeCell ref="F43:H43"/>
    <mergeCell ref="I44:K44"/>
    <mergeCell ref="I46:K46"/>
    <mergeCell ref="I45:K45"/>
    <mergeCell ref="I43:K43"/>
    <mergeCell ref="I42:K42"/>
    <mergeCell ref="L43:N43"/>
    <mergeCell ref="L46:N46"/>
    <mergeCell ref="L45:N45"/>
    <mergeCell ref="L44:N44"/>
    <mergeCell ref="H30:I30"/>
    <mergeCell ref="F28:G28"/>
    <mergeCell ref="H25:I25"/>
    <mergeCell ref="H26:I26"/>
    <mergeCell ref="H27:I27"/>
    <mergeCell ref="H28:I28"/>
    <mergeCell ref="M31:N31"/>
    <mergeCell ref="J31:L31"/>
    <mergeCell ref="F35:G35"/>
    <mergeCell ref="H35:I35"/>
    <mergeCell ref="H33:I33"/>
    <mergeCell ref="F25:G25"/>
    <mergeCell ref="F26:G26"/>
    <mergeCell ref="F27:G27"/>
    <mergeCell ref="A40:A41"/>
    <mergeCell ref="B40:E40"/>
    <mergeCell ref="F40:N40"/>
    <mergeCell ref="L41:N41"/>
    <mergeCell ref="F41:H41"/>
    <mergeCell ref="I41:K41"/>
    <mergeCell ref="H34:I34"/>
    <mergeCell ref="F30:G30"/>
    <mergeCell ref="J30:L30"/>
    <mergeCell ref="F34:G34"/>
    <mergeCell ref="H32:I32"/>
    <mergeCell ref="J34:L34"/>
    <mergeCell ref="J32:L32"/>
    <mergeCell ref="J33:L33"/>
    <mergeCell ref="F32:G32"/>
    <mergeCell ref="F33:G33"/>
    <mergeCell ref="M34:N34"/>
    <mergeCell ref="M33:N33"/>
    <mergeCell ref="M32:N32"/>
    <mergeCell ref="M30:N30"/>
    <mergeCell ref="F31:G31"/>
    <mergeCell ref="H31:I31"/>
    <mergeCell ref="M35:N35"/>
    <mergeCell ref="J35:L35"/>
    <mergeCell ref="B22:B23"/>
    <mergeCell ref="F22:N22"/>
    <mergeCell ref="M23:N23"/>
    <mergeCell ref="F23:G23"/>
    <mergeCell ref="H23:I23"/>
    <mergeCell ref="J23:L23"/>
    <mergeCell ref="F24:G24"/>
    <mergeCell ref="H24:I24"/>
    <mergeCell ref="J24:L24"/>
    <mergeCell ref="M7:N7"/>
    <mergeCell ref="J4:L4"/>
    <mergeCell ref="M4:N4"/>
    <mergeCell ref="O4:P4"/>
    <mergeCell ref="J25:L25"/>
    <mergeCell ref="M26:N26"/>
    <mergeCell ref="M28:N28"/>
    <mergeCell ref="M27:N27"/>
    <mergeCell ref="J26:L26"/>
    <mergeCell ref="J5:L5"/>
    <mergeCell ref="M5:N5"/>
    <mergeCell ref="J12:L12"/>
    <mergeCell ref="M16:N16"/>
    <mergeCell ref="M25:N25"/>
    <mergeCell ref="J9:L9"/>
    <mergeCell ref="J6:L6"/>
    <mergeCell ref="J28:L28"/>
    <mergeCell ref="J8:L8"/>
    <mergeCell ref="J7:L7"/>
    <mergeCell ref="J16:L16"/>
    <mergeCell ref="J15:L15"/>
    <mergeCell ref="J14:L14"/>
    <mergeCell ref="J11:L11"/>
    <mergeCell ref="J27:L27"/>
    <mergeCell ref="A3:A4"/>
    <mergeCell ref="B3:B4"/>
    <mergeCell ref="C3:E3"/>
    <mergeCell ref="F3:G4"/>
    <mergeCell ref="T22:W22"/>
    <mergeCell ref="P24:Q24"/>
    <mergeCell ref="P23:Q23"/>
    <mergeCell ref="M24:N24"/>
    <mergeCell ref="U3:W3"/>
    <mergeCell ref="Q4:R4"/>
    <mergeCell ref="S4:T4"/>
    <mergeCell ref="H3:N3"/>
    <mergeCell ref="O3:T3"/>
    <mergeCell ref="H4:I4"/>
    <mergeCell ref="M15:N15"/>
    <mergeCell ref="A22:A23"/>
    <mergeCell ref="M14:N14"/>
    <mergeCell ref="M8:N8"/>
    <mergeCell ref="M11:N11"/>
    <mergeCell ref="M9:N9"/>
    <mergeCell ref="M13:N13"/>
    <mergeCell ref="J13:L13"/>
    <mergeCell ref="M12:N12"/>
    <mergeCell ref="M6:N6"/>
    <mergeCell ref="Y49:AA49"/>
    <mergeCell ref="X47:Y47"/>
    <mergeCell ref="O47:Q47"/>
    <mergeCell ref="T47:U47"/>
    <mergeCell ref="X41:Y41"/>
    <mergeCell ref="T43:U43"/>
    <mergeCell ref="T44:U44"/>
    <mergeCell ref="O46:Q46"/>
    <mergeCell ref="X46:Y46"/>
    <mergeCell ref="T46:U46"/>
    <mergeCell ref="X44:Y44"/>
    <mergeCell ref="O44:Q44"/>
    <mergeCell ref="O41:Q41"/>
    <mergeCell ref="T45:U45"/>
    <mergeCell ref="T42:U42"/>
    <mergeCell ref="X42:Y42"/>
    <mergeCell ref="O42:Q42"/>
    <mergeCell ref="X35:Y35"/>
    <mergeCell ref="X34:Y34"/>
    <mergeCell ref="T41:U41"/>
    <mergeCell ref="O40:S40"/>
    <mergeCell ref="X45:Y45"/>
    <mergeCell ref="O45:Q45"/>
    <mergeCell ref="O43:Q43"/>
    <mergeCell ref="X43:Y43"/>
    <mergeCell ref="Y37:AA37"/>
    <mergeCell ref="Z35:AA35"/>
    <mergeCell ref="P35:Q35"/>
    <mergeCell ref="P34:Q34"/>
    <mergeCell ref="Z34:AA34"/>
    <mergeCell ref="X40:AA40"/>
    <mergeCell ref="T40:W40"/>
  </mergeCells>
  <phoneticPr fontId="5"/>
  <printOptions horizontalCentered="1"/>
  <pageMargins left="0.59055118110236227" right="0.59055118110236227" top="0.59055118110236227" bottom="0.59055118110236227" header="0.39370078740157483" footer="0.39370078740157483"/>
  <pageSetup paperSize="9" scale="80" firstPageNumber="137" orientation="portrait" useFirstPageNumber="1" verticalDpi="300" r:id="rId1"/>
  <headerFooter scaleWithDoc="0" alignWithMargins="0">
    <oddHeader>&amp;R教　育</oddHeader>
    <oddFooter>&amp;C&amp;12&amp;A</oddFooter>
  </headerFooter>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2"/>
  <sheetViews>
    <sheetView view="pageBreakPreview" zoomScaleSheetLayoutView="100" workbookViewId="0">
      <pane xSplit="1" topLeftCell="B1" activePane="topRight" state="frozen"/>
      <selection activeCell="O31" sqref="O31:R31"/>
      <selection pane="topRight" activeCell="A2" sqref="A2"/>
    </sheetView>
  </sheetViews>
  <sheetFormatPr defaultColWidth="8.85546875" defaultRowHeight="17.100000000000001" customHeight="1"/>
  <cols>
    <col min="1" max="1" width="10.7109375" style="74" customWidth="1"/>
    <col min="2" max="2" width="4.28515625" style="74" customWidth="1"/>
    <col min="3" max="3" width="6.7109375" style="74" customWidth="1"/>
    <col min="4" max="4" width="5.7109375" style="74" customWidth="1"/>
    <col min="5" max="5" width="5.42578125" style="74" customWidth="1"/>
    <col min="6" max="6" width="5.7109375" style="74" customWidth="1"/>
    <col min="7" max="7" width="5.85546875" style="74" customWidth="1"/>
    <col min="8" max="8" width="5.42578125" style="74" customWidth="1"/>
    <col min="9" max="9" width="5.28515625" style="74" customWidth="1"/>
    <col min="10" max="10" width="4.42578125" style="74" customWidth="1"/>
    <col min="11" max="11" width="4.85546875" style="74" customWidth="1"/>
    <col min="12" max="12" width="5.7109375" style="74" customWidth="1"/>
    <col min="13" max="13" width="6.42578125" style="74" customWidth="1"/>
    <col min="14" max="16" width="6.7109375" style="74" customWidth="1"/>
    <col min="17" max="17" width="4.85546875" style="74" customWidth="1"/>
    <col min="18" max="18" width="3.7109375" style="74" customWidth="1"/>
    <col min="19" max="19" width="4.28515625" style="74" customWidth="1"/>
    <col min="20" max="20" width="5.28515625" style="74" customWidth="1"/>
    <col min="21" max="21" width="4.28515625" style="74" customWidth="1"/>
    <col min="22" max="22" width="4.7109375" style="74" customWidth="1"/>
    <col min="23" max="23" width="4.28515625" style="74" customWidth="1"/>
    <col min="24" max="24" width="4.7109375" style="74" customWidth="1"/>
    <col min="25" max="25" width="4.28515625" style="74" customWidth="1"/>
    <col min="26" max="26" width="3.7109375" style="74" customWidth="1"/>
    <col min="27" max="27" width="4.7109375" style="74" customWidth="1"/>
    <col min="28" max="28" width="5.42578125" style="74" customWidth="1"/>
    <col min="29" max="29" width="4.28515625" style="74" customWidth="1"/>
    <col min="30" max="30" width="3.7109375" style="74" customWidth="1"/>
    <col min="31" max="31" width="4.28515625" style="74" customWidth="1"/>
    <col min="32" max="32" width="3.7109375" style="74" customWidth="1"/>
    <col min="33" max="33" width="4.28515625" style="74" customWidth="1"/>
    <col min="34" max="34" width="3.7109375" style="74" customWidth="1"/>
    <col min="35" max="35" width="4.28515625" style="74" customWidth="1"/>
    <col min="36" max="36" width="3.7109375" style="74" customWidth="1"/>
    <col min="37" max="37" width="4.28515625" style="74" customWidth="1"/>
    <col min="38" max="38" width="3.7109375" style="74" customWidth="1"/>
    <col min="39" max="39" width="6.140625" style="74" customWidth="1"/>
    <col min="40" max="40" width="3.7109375" style="74" customWidth="1"/>
    <col min="41" max="41" width="5.42578125" style="74" customWidth="1"/>
    <col min="42" max="16384" width="8.85546875" style="74"/>
  </cols>
  <sheetData>
    <row r="1" spans="1:41" ht="5.0999999999999996" customHeight="1">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L1" s="73"/>
      <c r="AM1" s="73"/>
      <c r="AN1" s="73"/>
      <c r="AO1" s="75"/>
    </row>
    <row r="2" spans="1:41" ht="15" customHeight="1" thickBot="1">
      <c r="A2" s="73" t="s">
        <v>314</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L2" s="73"/>
      <c r="AM2" s="73"/>
      <c r="AN2" s="73"/>
      <c r="AO2" s="75" t="s">
        <v>117</v>
      </c>
    </row>
    <row r="3" spans="1:41" ht="18.75" customHeight="1" thickBot="1">
      <c r="A3" s="1132" t="s">
        <v>276</v>
      </c>
      <c r="B3" s="1134" t="s">
        <v>86</v>
      </c>
      <c r="C3" s="1135"/>
      <c r="D3" s="1138" t="s">
        <v>141</v>
      </c>
      <c r="E3" s="1138"/>
      <c r="F3" s="1138"/>
      <c r="G3" s="1138"/>
      <c r="H3" s="1138"/>
      <c r="I3" s="1138"/>
      <c r="J3" s="1139" t="s">
        <v>52</v>
      </c>
      <c r="K3" s="1139"/>
      <c r="L3" s="1141" t="s">
        <v>119</v>
      </c>
      <c r="M3" s="1141"/>
      <c r="N3" s="1141"/>
      <c r="O3" s="1141"/>
      <c r="P3" s="1141"/>
      <c r="Q3" s="1139"/>
      <c r="R3" s="1097" t="s">
        <v>142</v>
      </c>
      <c r="S3" s="1098"/>
      <c r="T3" s="1098"/>
      <c r="U3" s="1098"/>
      <c r="V3" s="1098"/>
      <c r="W3" s="1098"/>
      <c r="X3" s="1098"/>
      <c r="Y3" s="1099"/>
      <c r="Z3" s="1097" t="s">
        <v>121</v>
      </c>
      <c r="AA3" s="1098"/>
      <c r="AB3" s="1098"/>
      <c r="AC3" s="1098"/>
      <c r="AD3" s="1098"/>
      <c r="AE3" s="1098"/>
      <c r="AF3" s="1098"/>
      <c r="AG3" s="1099"/>
      <c r="AH3" s="1097" t="s">
        <v>122</v>
      </c>
      <c r="AI3" s="1098"/>
      <c r="AJ3" s="1098"/>
      <c r="AK3" s="1099"/>
      <c r="AL3" s="1097" t="s">
        <v>123</v>
      </c>
      <c r="AM3" s="1098"/>
      <c r="AN3" s="1098"/>
      <c r="AO3" s="1100"/>
    </row>
    <row r="4" spans="1:41" ht="18.75" customHeight="1">
      <c r="A4" s="1133"/>
      <c r="B4" s="1136"/>
      <c r="C4" s="1137"/>
      <c r="D4" s="1129" t="s">
        <v>92</v>
      </c>
      <c r="E4" s="1129"/>
      <c r="F4" s="1129" t="s">
        <v>93</v>
      </c>
      <c r="G4" s="1129"/>
      <c r="H4" s="1129" t="s">
        <v>94</v>
      </c>
      <c r="I4" s="1129"/>
      <c r="J4" s="1140"/>
      <c r="K4" s="1140"/>
      <c r="L4" s="1130" t="s">
        <v>92</v>
      </c>
      <c r="M4" s="1130"/>
      <c r="N4" s="1129" t="s">
        <v>54</v>
      </c>
      <c r="O4" s="1129"/>
      <c r="P4" s="1131" t="s">
        <v>55</v>
      </c>
      <c r="Q4" s="1129"/>
      <c r="R4" s="1081" t="s">
        <v>82</v>
      </c>
      <c r="S4" s="1082"/>
      <c r="T4" s="1082"/>
      <c r="U4" s="1083"/>
      <c r="V4" s="1081" t="s">
        <v>54</v>
      </c>
      <c r="W4" s="1083"/>
      <c r="X4" s="1081" t="s">
        <v>55</v>
      </c>
      <c r="Y4" s="1083"/>
      <c r="Z4" s="1081" t="s">
        <v>82</v>
      </c>
      <c r="AA4" s="1082"/>
      <c r="AB4" s="1082"/>
      <c r="AC4" s="1083"/>
      <c r="AD4" s="1081" t="s">
        <v>54</v>
      </c>
      <c r="AE4" s="1083"/>
      <c r="AF4" s="1081" t="s">
        <v>55</v>
      </c>
      <c r="AG4" s="1083"/>
      <c r="AH4" s="1081" t="s">
        <v>143</v>
      </c>
      <c r="AI4" s="1083"/>
      <c r="AJ4" s="1081" t="s">
        <v>144</v>
      </c>
      <c r="AK4" s="1083"/>
      <c r="AL4" s="1081" t="s">
        <v>143</v>
      </c>
      <c r="AM4" s="1083"/>
      <c r="AN4" s="1081" t="s">
        <v>144</v>
      </c>
      <c r="AO4" s="1107"/>
    </row>
    <row r="5" spans="1:41" ht="18" customHeight="1">
      <c r="A5" s="76" t="s">
        <v>322</v>
      </c>
      <c r="B5" s="311">
        <v>6</v>
      </c>
      <c r="C5" s="312">
        <v>-1</v>
      </c>
      <c r="D5" s="313">
        <f t="shared" ref="D5:D6" si="0">+F5+H5</f>
        <v>253</v>
      </c>
      <c r="E5" s="320">
        <f t="shared" ref="E5:E6" si="1">+G5+I5</f>
        <v>11</v>
      </c>
      <c r="F5" s="315">
        <v>129</v>
      </c>
      <c r="G5" s="320">
        <v>11</v>
      </c>
      <c r="H5" s="315">
        <v>124</v>
      </c>
      <c r="I5" s="321">
        <v>0</v>
      </c>
      <c r="J5" s="317">
        <v>129</v>
      </c>
      <c r="K5" s="316">
        <v>11</v>
      </c>
      <c r="L5" s="315">
        <v>4973</v>
      </c>
      <c r="M5" s="316">
        <v>400</v>
      </c>
      <c r="N5" s="315">
        <v>2470</v>
      </c>
      <c r="O5" s="316">
        <v>386</v>
      </c>
      <c r="P5" s="315">
        <v>2503</v>
      </c>
      <c r="Q5" s="316">
        <v>14</v>
      </c>
      <c r="R5" s="318"/>
      <c r="S5" s="1124">
        <f>SUM(V5+X5)</f>
        <v>380</v>
      </c>
      <c r="T5" s="1124"/>
      <c r="U5" s="314">
        <f>SUM(W5,Y5)</f>
        <v>33</v>
      </c>
      <c r="V5" s="397">
        <v>207</v>
      </c>
      <c r="W5" s="314">
        <v>27</v>
      </c>
      <c r="X5" s="397">
        <v>173</v>
      </c>
      <c r="Y5" s="314">
        <v>6</v>
      </c>
      <c r="Z5" s="1120">
        <f>SUM(AD5,AF5)</f>
        <v>79</v>
      </c>
      <c r="AA5" s="1120"/>
      <c r="AB5" s="1120"/>
      <c r="AC5" s="314">
        <f>SUM(AE5,AG5)</f>
        <v>6</v>
      </c>
      <c r="AD5" s="397">
        <v>36</v>
      </c>
      <c r="AE5" s="314">
        <v>4</v>
      </c>
      <c r="AF5" s="397">
        <v>43</v>
      </c>
      <c r="AG5" s="314">
        <v>2</v>
      </c>
      <c r="AH5" s="1125">
        <f>L5/J5</f>
        <v>38.550387596899228</v>
      </c>
      <c r="AI5" s="1125"/>
      <c r="AJ5" s="1126">
        <f>M5/K5</f>
        <v>36.363636363636367</v>
      </c>
      <c r="AK5" s="1126"/>
      <c r="AL5" s="1127">
        <f>L5/S5</f>
        <v>13.086842105263157</v>
      </c>
      <c r="AM5" s="1127"/>
      <c r="AN5" s="1127">
        <f>M5/U5</f>
        <v>12.121212121212121</v>
      </c>
      <c r="AO5" s="1128"/>
    </row>
    <row r="6" spans="1:41" ht="18" customHeight="1">
      <c r="A6" s="78">
        <v>25</v>
      </c>
      <c r="B6" s="311">
        <v>6</v>
      </c>
      <c r="C6" s="312">
        <v>-1</v>
      </c>
      <c r="D6" s="313">
        <f t="shared" si="0"/>
        <v>253</v>
      </c>
      <c r="E6" s="320">
        <f t="shared" si="1"/>
        <v>12</v>
      </c>
      <c r="F6" s="315">
        <v>129</v>
      </c>
      <c r="G6" s="320">
        <v>12</v>
      </c>
      <c r="H6" s="315">
        <v>124</v>
      </c>
      <c r="I6" s="321">
        <v>0</v>
      </c>
      <c r="J6" s="317">
        <v>129</v>
      </c>
      <c r="K6" s="316">
        <v>12</v>
      </c>
      <c r="L6" s="315">
        <v>4911</v>
      </c>
      <c r="M6" s="316">
        <v>410</v>
      </c>
      <c r="N6" s="315">
        <v>2430</v>
      </c>
      <c r="O6" s="316">
        <v>399</v>
      </c>
      <c r="P6" s="315">
        <v>2481</v>
      </c>
      <c r="Q6" s="316">
        <v>11</v>
      </c>
      <c r="R6" s="322"/>
      <c r="S6" s="1120">
        <f>SUM(V6,X6)</f>
        <v>375</v>
      </c>
      <c r="T6" s="1120"/>
      <c r="U6" s="314">
        <f>SUM(W6,Y6)</f>
        <v>43</v>
      </c>
      <c r="V6" s="397">
        <v>191</v>
      </c>
      <c r="W6" s="314">
        <v>33</v>
      </c>
      <c r="X6" s="397">
        <v>184</v>
      </c>
      <c r="Y6" s="314">
        <v>10</v>
      </c>
      <c r="Z6" s="1120">
        <f>SUM(AD6,AF6)</f>
        <v>290</v>
      </c>
      <c r="AA6" s="1120"/>
      <c r="AB6" s="1120"/>
      <c r="AC6" s="314">
        <f>SUM(AE6,AG6)</f>
        <v>50</v>
      </c>
      <c r="AD6" s="397">
        <v>143</v>
      </c>
      <c r="AE6" s="314">
        <v>37</v>
      </c>
      <c r="AF6" s="397">
        <v>147</v>
      </c>
      <c r="AG6" s="314">
        <v>13</v>
      </c>
      <c r="AH6" s="1109">
        <f>L6/J6</f>
        <v>38.069767441860463</v>
      </c>
      <c r="AI6" s="1109"/>
      <c r="AJ6" s="1123">
        <f>M6/K6</f>
        <v>34.166666666666664</v>
      </c>
      <c r="AK6" s="1123"/>
      <c r="AL6" s="1121">
        <f>L6/S6</f>
        <v>13.096</v>
      </c>
      <c r="AM6" s="1121"/>
      <c r="AN6" s="1121">
        <f>M6/U6</f>
        <v>9.5348837209302317</v>
      </c>
      <c r="AO6" s="1122"/>
    </row>
    <row r="7" spans="1:41" ht="18" customHeight="1">
      <c r="A7" s="78">
        <v>26</v>
      </c>
      <c r="B7" s="311">
        <v>6</v>
      </c>
      <c r="C7" s="312">
        <v>-1</v>
      </c>
      <c r="D7" s="313">
        <v>269</v>
      </c>
      <c r="E7" s="321">
        <v>0</v>
      </c>
      <c r="F7" s="315">
        <v>133</v>
      </c>
      <c r="G7" s="321">
        <v>0</v>
      </c>
      <c r="H7" s="315">
        <v>136</v>
      </c>
      <c r="I7" s="321">
        <v>0</v>
      </c>
      <c r="J7" s="317">
        <v>129</v>
      </c>
      <c r="K7" s="316">
        <v>12</v>
      </c>
      <c r="L7" s="315">
        <v>4893</v>
      </c>
      <c r="M7" s="316">
        <v>361</v>
      </c>
      <c r="N7" s="315">
        <v>2398</v>
      </c>
      <c r="O7" s="316">
        <v>352</v>
      </c>
      <c r="P7" s="315">
        <v>2495</v>
      </c>
      <c r="Q7" s="316">
        <v>9</v>
      </c>
      <c r="R7" s="322"/>
      <c r="S7" s="1120">
        <f>SUM(V7,X7)</f>
        <v>366</v>
      </c>
      <c r="T7" s="1120"/>
      <c r="U7" s="314">
        <f>SUM(W7,Y7)</f>
        <v>41</v>
      </c>
      <c r="V7" s="397">
        <v>194</v>
      </c>
      <c r="W7" s="314">
        <v>34</v>
      </c>
      <c r="X7" s="397">
        <v>172</v>
      </c>
      <c r="Y7" s="314">
        <v>7</v>
      </c>
      <c r="Z7" s="1120">
        <f>SUM(AD7,AF7)</f>
        <v>212</v>
      </c>
      <c r="AA7" s="1120"/>
      <c r="AB7" s="1120"/>
      <c r="AC7" s="314">
        <f>SUM(AE7,AG7)</f>
        <v>7</v>
      </c>
      <c r="AD7" s="397">
        <v>98</v>
      </c>
      <c r="AE7" s="314">
        <v>5</v>
      </c>
      <c r="AF7" s="397">
        <v>114</v>
      </c>
      <c r="AG7" s="314">
        <v>2</v>
      </c>
      <c r="AH7" s="1109">
        <v>38</v>
      </c>
      <c r="AI7" s="1109"/>
      <c r="AJ7" s="1110">
        <v>30</v>
      </c>
      <c r="AK7" s="1110"/>
      <c r="AL7" s="1121">
        <v>13</v>
      </c>
      <c r="AM7" s="1121"/>
      <c r="AN7" s="1121">
        <v>9</v>
      </c>
      <c r="AO7" s="1122"/>
    </row>
    <row r="8" spans="1:41" ht="18" customHeight="1">
      <c r="A8" s="78">
        <v>27</v>
      </c>
      <c r="B8" s="311">
        <v>6</v>
      </c>
      <c r="C8" s="312">
        <v>-1</v>
      </c>
      <c r="D8" s="313">
        <v>275</v>
      </c>
      <c r="E8" s="321">
        <v>0</v>
      </c>
      <c r="F8" s="315">
        <v>134</v>
      </c>
      <c r="G8" s="321">
        <v>0</v>
      </c>
      <c r="H8" s="315">
        <v>141</v>
      </c>
      <c r="I8" s="321">
        <v>0</v>
      </c>
      <c r="J8" s="317">
        <v>129</v>
      </c>
      <c r="K8" s="316">
        <v>12</v>
      </c>
      <c r="L8" s="315">
        <v>4810</v>
      </c>
      <c r="M8" s="316">
        <v>324</v>
      </c>
      <c r="N8" s="315">
        <v>2276</v>
      </c>
      <c r="O8" s="316">
        <v>318</v>
      </c>
      <c r="P8" s="315">
        <v>2534</v>
      </c>
      <c r="Q8" s="316">
        <v>6</v>
      </c>
      <c r="R8" s="322"/>
      <c r="S8" s="1120">
        <v>381</v>
      </c>
      <c r="T8" s="1120"/>
      <c r="U8" s="314">
        <v>36</v>
      </c>
      <c r="V8" s="319">
        <v>200</v>
      </c>
      <c r="W8" s="314">
        <v>30</v>
      </c>
      <c r="X8" s="319">
        <v>181</v>
      </c>
      <c r="Y8" s="314">
        <v>6</v>
      </c>
      <c r="Z8" s="1120">
        <v>164</v>
      </c>
      <c r="AA8" s="1120"/>
      <c r="AB8" s="1120"/>
      <c r="AC8" s="314">
        <v>7</v>
      </c>
      <c r="AD8" s="397">
        <v>71</v>
      </c>
      <c r="AE8" s="314">
        <v>5</v>
      </c>
      <c r="AF8" s="397">
        <v>93</v>
      </c>
      <c r="AG8" s="314">
        <v>2</v>
      </c>
      <c r="AH8" s="1109">
        <v>37</v>
      </c>
      <c r="AI8" s="1109"/>
      <c r="AJ8" s="1110">
        <v>27</v>
      </c>
      <c r="AK8" s="1110"/>
      <c r="AL8" s="1121">
        <v>13</v>
      </c>
      <c r="AM8" s="1121"/>
      <c r="AN8" s="1121">
        <v>9</v>
      </c>
      <c r="AO8" s="1122"/>
    </row>
    <row r="9" spans="1:41" ht="18" customHeight="1">
      <c r="A9" s="545">
        <v>28</v>
      </c>
      <c r="B9" s="547">
        <v>6</v>
      </c>
      <c r="C9" s="583">
        <v>-1</v>
      </c>
      <c r="D9" s="549">
        <f t="shared" ref="D9:J9" si="2">SUM(D11:D16)</f>
        <v>289</v>
      </c>
      <c r="E9" s="546">
        <f>SUM(E11:E16)</f>
        <v>12</v>
      </c>
      <c r="F9" s="551">
        <f t="shared" si="2"/>
        <v>134</v>
      </c>
      <c r="G9" s="546">
        <f t="shared" si="2"/>
        <v>12</v>
      </c>
      <c r="H9" s="551">
        <f t="shared" si="2"/>
        <v>155</v>
      </c>
      <c r="I9" s="584">
        <f>SUM(I11:I16)</f>
        <v>0</v>
      </c>
      <c r="J9" s="552">
        <f t="shared" si="2"/>
        <v>129</v>
      </c>
      <c r="K9" s="550">
        <f>SUM(K11:K16)</f>
        <v>12</v>
      </c>
      <c r="L9" s="551">
        <f t="shared" ref="L9:Q9" si="3">SUM(L11:L16)</f>
        <v>4843</v>
      </c>
      <c r="M9" s="550">
        <f t="shared" si="3"/>
        <v>285</v>
      </c>
      <c r="N9" s="551">
        <f t="shared" si="3"/>
        <v>2279</v>
      </c>
      <c r="O9" s="550">
        <f t="shared" si="3"/>
        <v>281</v>
      </c>
      <c r="P9" s="551">
        <f t="shared" si="3"/>
        <v>2564</v>
      </c>
      <c r="Q9" s="550">
        <f t="shared" si="3"/>
        <v>4</v>
      </c>
      <c r="R9" s="411"/>
      <c r="S9" s="1115">
        <f>SUM(S11:T16)</f>
        <v>386</v>
      </c>
      <c r="T9" s="1115"/>
      <c r="U9" s="412">
        <f>SUM(U11:U16)</f>
        <v>33</v>
      </c>
      <c r="V9" s="413">
        <f>SUM(V11:V16)</f>
        <v>197</v>
      </c>
      <c r="W9" s="412">
        <f>SUM(W11:W16)</f>
        <v>28</v>
      </c>
      <c r="X9" s="413">
        <f>SUM(X11:X16)</f>
        <v>189</v>
      </c>
      <c r="Y9" s="412">
        <f>SUM(Y11:Y16)</f>
        <v>5</v>
      </c>
      <c r="Z9" s="1115">
        <f>SUM(AA11:AB16)</f>
        <v>242</v>
      </c>
      <c r="AA9" s="1115"/>
      <c r="AB9" s="1115"/>
      <c r="AC9" s="412">
        <f>SUM(AC11:AC16)</f>
        <v>7</v>
      </c>
      <c r="AD9" s="413">
        <f>SUM(AD11:AD16)</f>
        <v>132</v>
      </c>
      <c r="AE9" s="412">
        <f>SUM(AE11:AE16)</f>
        <v>5</v>
      </c>
      <c r="AF9" s="413">
        <f>SUM(AF11:AF16)</f>
        <v>110</v>
      </c>
      <c r="AG9" s="412">
        <f>SUM(AG11:AG16)</f>
        <v>2</v>
      </c>
      <c r="AH9" s="1116">
        <f>L9/J9</f>
        <v>37.542635658914726</v>
      </c>
      <c r="AI9" s="1116"/>
      <c r="AJ9" s="1117">
        <f>M9/K9</f>
        <v>23.75</v>
      </c>
      <c r="AK9" s="1117"/>
      <c r="AL9" s="1118">
        <f>L9/S9</f>
        <v>12.546632124352332</v>
      </c>
      <c r="AM9" s="1118"/>
      <c r="AN9" s="1118">
        <f>M9/U9</f>
        <v>8.6363636363636367</v>
      </c>
      <c r="AO9" s="1119"/>
    </row>
    <row r="10" spans="1:41" ht="9" customHeight="1">
      <c r="A10" s="545"/>
      <c r="B10" s="547"/>
      <c r="C10" s="548"/>
      <c r="D10" s="549"/>
      <c r="E10" s="550"/>
      <c r="F10" s="551"/>
      <c r="G10" s="550"/>
      <c r="H10" s="551"/>
      <c r="I10" s="550"/>
      <c r="J10" s="552"/>
      <c r="K10" s="550"/>
      <c r="L10" s="551"/>
      <c r="M10" s="550"/>
      <c r="N10" s="551"/>
      <c r="O10" s="550"/>
      <c r="P10" s="551"/>
      <c r="Q10" s="550"/>
      <c r="R10" s="514"/>
      <c r="S10" s="502"/>
      <c r="T10" s="502"/>
      <c r="U10" s="507"/>
      <c r="V10" s="502"/>
      <c r="W10" s="507"/>
      <c r="X10" s="502"/>
      <c r="Y10" s="507"/>
      <c r="Z10" s="507"/>
      <c r="AA10" s="502"/>
      <c r="AB10" s="502"/>
      <c r="AC10" s="507"/>
      <c r="AD10" s="502"/>
      <c r="AE10" s="503"/>
      <c r="AF10" s="502"/>
      <c r="AG10" s="507"/>
      <c r="AH10" s="507"/>
      <c r="AI10" s="508"/>
      <c r="AJ10" s="508"/>
      <c r="AK10" s="515"/>
      <c r="AL10" s="508"/>
      <c r="AM10" s="508"/>
      <c r="AN10" s="515"/>
      <c r="AO10" s="516"/>
    </row>
    <row r="11" spans="1:41" ht="21.75" customHeight="1">
      <c r="A11" s="553" t="s">
        <v>365</v>
      </c>
      <c r="B11" s="694">
        <v>1</v>
      </c>
      <c r="C11" s="665">
        <v>0</v>
      </c>
      <c r="D11" s="554">
        <f>SUM(F11,H11)</f>
        <v>58</v>
      </c>
      <c r="E11" s="665">
        <v>0</v>
      </c>
      <c r="F11" s="695">
        <v>30</v>
      </c>
      <c r="G11" s="680">
        <v>0</v>
      </c>
      <c r="H11" s="695">
        <v>28</v>
      </c>
      <c r="I11" s="680">
        <v>0</v>
      </c>
      <c r="J11" s="696">
        <v>30</v>
      </c>
      <c r="K11" s="680">
        <v>0</v>
      </c>
      <c r="L11" s="666">
        <f t="shared" ref="L11:L16" si="4">SUM(N11,P11)</f>
        <v>1200</v>
      </c>
      <c r="M11" s="680">
        <v>0</v>
      </c>
      <c r="N11" s="695">
        <v>495</v>
      </c>
      <c r="O11" s="680">
        <v>0</v>
      </c>
      <c r="P11" s="695">
        <v>705</v>
      </c>
      <c r="Q11" s="680">
        <v>0</v>
      </c>
      <c r="R11" s="430"/>
      <c r="S11" s="1108">
        <f t="shared" ref="S11:S16" si="5">SUM(V11,X11)</f>
        <v>76</v>
      </c>
      <c r="T11" s="1108"/>
      <c r="U11" s="748">
        <f>W11+Y11</f>
        <v>0</v>
      </c>
      <c r="V11" s="315">
        <v>33</v>
      </c>
      <c r="W11" s="749">
        <v>0</v>
      </c>
      <c r="X11" s="315">
        <v>43</v>
      </c>
      <c r="Y11" s="749">
        <v>0</v>
      </c>
      <c r="Z11" s="324"/>
      <c r="AA11" s="1108">
        <f t="shared" ref="AA11:AA16" si="6">SUM(AD11,AF11)</f>
        <v>13</v>
      </c>
      <c r="AB11" s="1108"/>
      <c r="AC11" s="748">
        <f t="shared" ref="AC11:AC16" si="7">AE11+AG11</f>
        <v>0</v>
      </c>
      <c r="AD11" s="315">
        <v>4</v>
      </c>
      <c r="AE11" s="749">
        <v>0</v>
      </c>
      <c r="AF11" s="315">
        <v>9</v>
      </c>
      <c r="AG11" s="749">
        <v>0</v>
      </c>
      <c r="AH11" s="1109">
        <f t="shared" ref="AH11:AH16" si="8">L11/J11</f>
        <v>40</v>
      </c>
      <c r="AI11" s="1109"/>
      <c r="AJ11" s="1110" t="s">
        <v>130</v>
      </c>
      <c r="AK11" s="1110"/>
      <c r="AL11" s="1111">
        <f t="shared" ref="AL11:AL16" si="9">L11/S11</f>
        <v>15.789473684210526</v>
      </c>
      <c r="AM11" s="1111"/>
      <c r="AN11" s="1112">
        <v>0</v>
      </c>
      <c r="AO11" s="1113"/>
    </row>
    <row r="12" spans="1:41" ht="21.75" customHeight="1">
      <c r="A12" s="553" t="s">
        <v>364</v>
      </c>
      <c r="B12" s="694">
        <v>1</v>
      </c>
      <c r="C12" s="665">
        <v>0</v>
      </c>
      <c r="D12" s="554">
        <f>SUM(F12,H12)</f>
        <v>52</v>
      </c>
      <c r="E12" s="665">
        <v>0</v>
      </c>
      <c r="F12" s="695">
        <v>24</v>
      </c>
      <c r="G12" s="680">
        <v>0</v>
      </c>
      <c r="H12" s="695">
        <v>28</v>
      </c>
      <c r="I12" s="680">
        <v>0</v>
      </c>
      <c r="J12" s="696">
        <v>24</v>
      </c>
      <c r="K12" s="680">
        <v>0</v>
      </c>
      <c r="L12" s="666">
        <f t="shared" ref="L12" si="10">SUM(N12,P12)</f>
        <v>843</v>
      </c>
      <c r="M12" s="680">
        <v>0</v>
      </c>
      <c r="N12" s="695">
        <v>208</v>
      </c>
      <c r="O12" s="680">
        <v>0</v>
      </c>
      <c r="P12" s="695">
        <v>635</v>
      </c>
      <c r="Q12" s="680">
        <v>0</v>
      </c>
      <c r="R12" s="430"/>
      <c r="S12" s="1108">
        <f t="shared" ref="S12" si="11">SUM(V12,X12)</f>
        <v>51</v>
      </c>
      <c r="T12" s="1108"/>
      <c r="U12" s="748">
        <f>W12+Y12</f>
        <v>0</v>
      </c>
      <c r="V12" s="315">
        <v>21</v>
      </c>
      <c r="W12" s="749">
        <v>0</v>
      </c>
      <c r="X12" s="315">
        <v>30</v>
      </c>
      <c r="Y12" s="749">
        <v>0</v>
      </c>
      <c r="Z12" s="324"/>
      <c r="AA12" s="1108">
        <f t="shared" ref="AA12" si="12">SUM(AD12,AF12)</f>
        <v>12</v>
      </c>
      <c r="AB12" s="1108"/>
      <c r="AC12" s="748">
        <f t="shared" ref="AC12" si="13">AE12+AG12</f>
        <v>0</v>
      </c>
      <c r="AD12" s="315">
        <v>3</v>
      </c>
      <c r="AE12" s="749">
        <v>0</v>
      </c>
      <c r="AF12" s="315">
        <v>9</v>
      </c>
      <c r="AG12" s="749">
        <v>0</v>
      </c>
      <c r="AH12" s="1109">
        <f t="shared" ref="AH12" si="14">L12/J12</f>
        <v>35.125</v>
      </c>
      <c r="AI12" s="1109"/>
      <c r="AJ12" s="1110" t="s">
        <v>130</v>
      </c>
      <c r="AK12" s="1110"/>
      <c r="AL12" s="1111">
        <f t="shared" ref="AL12" si="15">L12/S12</f>
        <v>16.529411764705884</v>
      </c>
      <c r="AM12" s="1111"/>
      <c r="AN12" s="1112">
        <v>0</v>
      </c>
      <c r="AO12" s="1113"/>
    </row>
    <row r="13" spans="1:41" ht="21.75" customHeight="1">
      <c r="A13" s="553" t="s">
        <v>366</v>
      </c>
      <c r="B13" s="694">
        <v>1</v>
      </c>
      <c r="C13" s="697">
        <v>1</v>
      </c>
      <c r="D13" s="554">
        <f t="shared" ref="D13:D16" si="16">SUM(F13,H13)</f>
        <v>27</v>
      </c>
      <c r="E13" s="609">
        <f t="shared" ref="E13:E16" si="17">SUM(G13+I13)</f>
        <v>12</v>
      </c>
      <c r="F13" s="695">
        <v>21</v>
      </c>
      <c r="G13" s="609">
        <v>12</v>
      </c>
      <c r="H13" s="695">
        <v>6</v>
      </c>
      <c r="I13" s="680">
        <v>0</v>
      </c>
      <c r="J13" s="696">
        <v>21</v>
      </c>
      <c r="K13" s="609">
        <v>12</v>
      </c>
      <c r="L13" s="666">
        <f t="shared" si="4"/>
        <v>699</v>
      </c>
      <c r="M13" s="609">
        <f>SUM(O13+Q13)</f>
        <v>285</v>
      </c>
      <c r="N13" s="695">
        <v>537</v>
      </c>
      <c r="O13" s="609">
        <v>281</v>
      </c>
      <c r="P13" s="695">
        <v>162</v>
      </c>
      <c r="Q13" s="609">
        <v>4</v>
      </c>
      <c r="R13" s="448"/>
      <c r="S13" s="1108">
        <f t="shared" si="5"/>
        <v>81</v>
      </c>
      <c r="T13" s="1108"/>
      <c r="U13" s="316">
        <f>+W13+Y13</f>
        <v>33</v>
      </c>
      <c r="V13" s="315">
        <v>52</v>
      </c>
      <c r="W13" s="324">
        <v>28</v>
      </c>
      <c r="X13" s="315">
        <v>29</v>
      </c>
      <c r="Y13" s="324">
        <v>5</v>
      </c>
      <c r="Z13" s="316"/>
      <c r="AA13" s="1108">
        <f t="shared" si="6"/>
        <v>96</v>
      </c>
      <c r="AB13" s="1108"/>
      <c r="AC13" s="316">
        <f t="shared" si="7"/>
        <v>7</v>
      </c>
      <c r="AD13" s="315">
        <v>60</v>
      </c>
      <c r="AE13" s="324">
        <v>5</v>
      </c>
      <c r="AF13" s="315">
        <v>36</v>
      </c>
      <c r="AG13" s="324">
        <v>2</v>
      </c>
      <c r="AH13" s="1109">
        <f t="shared" si="8"/>
        <v>33.285714285714285</v>
      </c>
      <c r="AI13" s="1109"/>
      <c r="AJ13" s="1109">
        <f>M13/K13</f>
        <v>23.75</v>
      </c>
      <c r="AK13" s="1109"/>
      <c r="AL13" s="1111">
        <f t="shared" si="9"/>
        <v>8.6296296296296298</v>
      </c>
      <c r="AM13" s="1111"/>
      <c r="AN13" s="1111">
        <f>M13/U13</f>
        <v>8.6363636363636367</v>
      </c>
      <c r="AO13" s="1114"/>
    </row>
    <row r="14" spans="1:41" ht="21.75" customHeight="1">
      <c r="A14" s="553" t="s">
        <v>367</v>
      </c>
      <c r="B14" s="694">
        <v>1</v>
      </c>
      <c r="C14" s="665">
        <v>0</v>
      </c>
      <c r="D14" s="554">
        <f>SUM(F14,H14)</f>
        <v>52</v>
      </c>
      <c r="E14" s="665">
        <f t="shared" si="17"/>
        <v>0</v>
      </c>
      <c r="F14" s="695">
        <v>23</v>
      </c>
      <c r="G14" s="668">
        <v>0</v>
      </c>
      <c r="H14" s="695">
        <v>29</v>
      </c>
      <c r="I14" s="668">
        <v>0</v>
      </c>
      <c r="J14" s="696">
        <v>18</v>
      </c>
      <c r="K14" s="668">
        <v>0</v>
      </c>
      <c r="L14" s="666">
        <f t="shared" si="4"/>
        <v>687</v>
      </c>
      <c r="M14" s="680">
        <v>0</v>
      </c>
      <c r="N14" s="695">
        <v>307</v>
      </c>
      <c r="O14" s="668">
        <v>0</v>
      </c>
      <c r="P14" s="695">
        <v>380</v>
      </c>
      <c r="Q14" s="668">
        <v>0</v>
      </c>
      <c r="R14" s="430"/>
      <c r="S14" s="1108">
        <f t="shared" si="5"/>
        <v>71</v>
      </c>
      <c r="T14" s="1108"/>
      <c r="U14" s="748">
        <f>W14+Y14</f>
        <v>0</v>
      </c>
      <c r="V14" s="315">
        <v>26</v>
      </c>
      <c r="W14" s="321">
        <v>0</v>
      </c>
      <c r="X14" s="315">
        <v>45</v>
      </c>
      <c r="Y14" s="321">
        <v>0</v>
      </c>
      <c r="Z14" s="324"/>
      <c r="AA14" s="1108">
        <f t="shared" si="6"/>
        <v>13</v>
      </c>
      <c r="AB14" s="1108"/>
      <c r="AC14" s="748">
        <f t="shared" si="7"/>
        <v>0</v>
      </c>
      <c r="AD14" s="315">
        <v>5</v>
      </c>
      <c r="AE14" s="321">
        <v>0</v>
      </c>
      <c r="AF14" s="315">
        <v>8</v>
      </c>
      <c r="AG14" s="321">
        <v>0</v>
      </c>
      <c r="AH14" s="1109">
        <f>L14/J14</f>
        <v>38.166666666666664</v>
      </c>
      <c r="AI14" s="1109"/>
      <c r="AJ14" s="1110" t="s">
        <v>130</v>
      </c>
      <c r="AK14" s="1110"/>
      <c r="AL14" s="1111">
        <f t="shared" si="9"/>
        <v>9.6760563380281699</v>
      </c>
      <c r="AM14" s="1111"/>
      <c r="AN14" s="1112">
        <v>0</v>
      </c>
      <c r="AO14" s="1113"/>
    </row>
    <row r="15" spans="1:41" ht="21.75" customHeight="1">
      <c r="A15" s="553" t="s">
        <v>368</v>
      </c>
      <c r="B15" s="694">
        <v>1</v>
      </c>
      <c r="C15" s="665">
        <v>0</v>
      </c>
      <c r="D15" s="554">
        <f t="shared" si="16"/>
        <v>63</v>
      </c>
      <c r="E15" s="665">
        <f t="shared" si="17"/>
        <v>0</v>
      </c>
      <c r="F15" s="695">
        <v>21</v>
      </c>
      <c r="G15" s="680">
        <v>0</v>
      </c>
      <c r="H15" s="695">
        <v>42</v>
      </c>
      <c r="I15" s="680">
        <v>0</v>
      </c>
      <c r="J15" s="696">
        <v>21</v>
      </c>
      <c r="K15" s="680">
        <v>0</v>
      </c>
      <c r="L15" s="666">
        <f t="shared" si="4"/>
        <v>763</v>
      </c>
      <c r="M15" s="680">
        <v>0</v>
      </c>
      <c r="N15" s="695">
        <v>412</v>
      </c>
      <c r="O15" s="680">
        <v>0</v>
      </c>
      <c r="P15" s="695">
        <v>351</v>
      </c>
      <c r="Q15" s="680">
        <v>0</v>
      </c>
      <c r="R15" s="501"/>
      <c r="S15" s="1108">
        <f t="shared" si="5"/>
        <v>77</v>
      </c>
      <c r="T15" s="1108"/>
      <c r="U15" s="748">
        <f>W15+Y15</f>
        <v>0</v>
      </c>
      <c r="V15" s="315">
        <v>43</v>
      </c>
      <c r="W15" s="749">
        <v>0</v>
      </c>
      <c r="X15" s="315">
        <v>34</v>
      </c>
      <c r="Y15" s="749">
        <v>0</v>
      </c>
      <c r="Z15" s="749"/>
      <c r="AA15" s="1108">
        <f t="shared" si="6"/>
        <v>104</v>
      </c>
      <c r="AB15" s="1108"/>
      <c r="AC15" s="748">
        <f t="shared" si="7"/>
        <v>0</v>
      </c>
      <c r="AD15" s="315">
        <v>59</v>
      </c>
      <c r="AE15" s="749">
        <v>0</v>
      </c>
      <c r="AF15" s="315">
        <v>45</v>
      </c>
      <c r="AG15" s="749">
        <v>0</v>
      </c>
      <c r="AH15" s="1109">
        <f t="shared" si="8"/>
        <v>36.333333333333336</v>
      </c>
      <c r="AI15" s="1109"/>
      <c r="AJ15" s="1110" t="s">
        <v>130</v>
      </c>
      <c r="AK15" s="1110"/>
      <c r="AL15" s="1111">
        <f t="shared" si="9"/>
        <v>9.9090909090909083</v>
      </c>
      <c r="AM15" s="1111"/>
      <c r="AN15" s="1112">
        <v>0</v>
      </c>
      <c r="AO15" s="1113"/>
    </row>
    <row r="16" spans="1:41" ht="21.75" customHeight="1" thickBot="1">
      <c r="A16" s="555" t="s">
        <v>369</v>
      </c>
      <c r="B16" s="698">
        <v>1</v>
      </c>
      <c r="C16" s="673">
        <v>0</v>
      </c>
      <c r="D16" s="699">
        <f t="shared" si="16"/>
        <v>37</v>
      </c>
      <c r="E16" s="673">
        <f t="shared" si="17"/>
        <v>0</v>
      </c>
      <c r="F16" s="700">
        <v>15</v>
      </c>
      <c r="G16" s="701">
        <v>0</v>
      </c>
      <c r="H16" s="700">
        <v>22</v>
      </c>
      <c r="I16" s="701">
        <v>0</v>
      </c>
      <c r="J16" s="702">
        <v>15</v>
      </c>
      <c r="K16" s="701">
        <v>0</v>
      </c>
      <c r="L16" s="674">
        <f t="shared" si="4"/>
        <v>651</v>
      </c>
      <c r="M16" s="701">
        <v>0</v>
      </c>
      <c r="N16" s="700">
        <v>320</v>
      </c>
      <c r="O16" s="703">
        <v>0</v>
      </c>
      <c r="P16" s="700">
        <v>331</v>
      </c>
      <c r="Q16" s="701">
        <v>0</v>
      </c>
      <c r="R16" s="499"/>
      <c r="S16" s="1101">
        <f t="shared" si="5"/>
        <v>30</v>
      </c>
      <c r="T16" s="1101"/>
      <c r="U16" s="750">
        <f>W16+Y16</f>
        <v>0</v>
      </c>
      <c r="V16" s="751">
        <v>22</v>
      </c>
      <c r="W16" s="752">
        <v>0</v>
      </c>
      <c r="X16" s="751">
        <v>8</v>
      </c>
      <c r="Y16" s="752">
        <v>0</v>
      </c>
      <c r="Z16" s="753"/>
      <c r="AA16" s="1101">
        <f t="shared" si="6"/>
        <v>4</v>
      </c>
      <c r="AB16" s="1101"/>
      <c r="AC16" s="754">
        <f t="shared" si="7"/>
        <v>0</v>
      </c>
      <c r="AD16" s="755">
        <v>1</v>
      </c>
      <c r="AE16" s="756">
        <v>0</v>
      </c>
      <c r="AF16" s="755">
        <v>3</v>
      </c>
      <c r="AG16" s="756">
        <v>0</v>
      </c>
      <c r="AH16" s="1102">
        <f t="shared" si="8"/>
        <v>43.4</v>
      </c>
      <c r="AI16" s="1102"/>
      <c r="AJ16" s="1103" t="s">
        <v>130</v>
      </c>
      <c r="AK16" s="1103"/>
      <c r="AL16" s="1104">
        <f t="shared" si="9"/>
        <v>21.7</v>
      </c>
      <c r="AM16" s="1104"/>
      <c r="AN16" s="1105">
        <v>0</v>
      </c>
      <c r="AO16" s="1106"/>
    </row>
    <row r="17" spans="1:41" ht="18" customHeight="1">
      <c r="A17" s="4" t="s">
        <v>146</v>
      </c>
      <c r="B17" s="4"/>
      <c r="C17" s="4"/>
      <c r="D17" s="4"/>
      <c r="E17" s="9"/>
      <c r="F17" s="4"/>
      <c r="G17" s="4"/>
      <c r="H17" s="4"/>
      <c r="I17" s="4"/>
      <c r="J17" s="4"/>
      <c r="K17" s="4"/>
      <c r="L17" s="4"/>
      <c r="M17" s="4"/>
      <c r="N17" s="4"/>
      <c r="O17" s="4"/>
      <c r="P17" s="4"/>
      <c r="Q17" s="4"/>
      <c r="R17" s="73"/>
      <c r="S17" s="81"/>
      <c r="T17" s="81"/>
      <c r="U17" s="81"/>
      <c r="V17" s="81"/>
      <c r="W17" s="81"/>
      <c r="X17" s="81"/>
      <c r="Y17" s="81"/>
      <c r="Z17" s="81"/>
      <c r="AA17" s="81"/>
      <c r="AB17" s="81"/>
      <c r="AC17" s="81"/>
      <c r="AD17" s="81"/>
      <c r="AE17" s="81"/>
      <c r="AF17" s="81"/>
      <c r="AG17" s="81"/>
      <c r="AH17" s="81"/>
      <c r="AI17" s="81"/>
      <c r="AJ17" s="81"/>
      <c r="AK17" s="81"/>
      <c r="AM17" s="81"/>
      <c r="AN17" s="81"/>
      <c r="AO17" s="75" t="s">
        <v>147</v>
      </c>
    </row>
    <row r="18" spans="1:41" ht="18" customHeight="1">
      <c r="A18" s="4"/>
      <c r="B18" s="4"/>
      <c r="C18" s="4"/>
      <c r="D18" s="4"/>
      <c r="E18" s="9"/>
      <c r="F18" s="4"/>
      <c r="G18" s="4"/>
      <c r="H18" s="4"/>
      <c r="I18" s="4"/>
      <c r="J18" s="4"/>
      <c r="K18" s="4"/>
      <c r="L18" s="4"/>
      <c r="M18" s="4"/>
      <c r="N18" s="4"/>
      <c r="O18" s="4"/>
      <c r="P18" s="4"/>
      <c r="Q18" s="4"/>
      <c r="R18" s="73"/>
      <c r="S18" s="81"/>
      <c r="T18" s="81"/>
      <c r="U18" s="81"/>
      <c r="V18" s="81"/>
      <c r="W18" s="81"/>
      <c r="X18" s="81"/>
      <c r="Y18" s="81"/>
      <c r="Z18" s="81"/>
      <c r="AA18" s="81"/>
      <c r="AB18" s="81"/>
      <c r="AC18" s="81"/>
      <c r="AD18" s="81"/>
      <c r="AE18" s="81"/>
      <c r="AF18" s="81"/>
      <c r="AG18" s="81"/>
      <c r="AH18" s="81"/>
      <c r="AI18" s="81"/>
      <c r="AJ18" s="81"/>
      <c r="AK18" s="81"/>
      <c r="AL18" s="81"/>
      <c r="AM18" s="81"/>
      <c r="AN18" s="81"/>
      <c r="AO18" s="82"/>
    </row>
    <row r="19" spans="1:41" ht="18" customHeight="1">
      <c r="A19" s="4"/>
      <c r="B19" s="4"/>
      <c r="C19" s="4"/>
      <c r="D19" s="4"/>
      <c r="E19" s="9"/>
      <c r="F19" s="4"/>
      <c r="G19" s="4"/>
      <c r="H19" s="4"/>
      <c r="I19" s="4"/>
      <c r="J19" s="4"/>
      <c r="K19" s="4"/>
      <c r="L19" s="4"/>
      <c r="M19" s="4"/>
      <c r="N19" s="4"/>
      <c r="O19" s="4"/>
      <c r="P19" s="4"/>
      <c r="Q19" s="4"/>
      <c r="R19" s="73"/>
      <c r="S19" s="81"/>
      <c r="T19" s="81"/>
      <c r="U19" s="81"/>
      <c r="V19" s="81"/>
      <c r="W19" s="81"/>
      <c r="X19" s="81"/>
      <c r="Y19" s="81"/>
      <c r="Z19" s="81"/>
      <c r="AA19" s="81"/>
      <c r="AB19" s="81"/>
      <c r="AC19" s="81"/>
      <c r="AD19" s="81"/>
      <c r="AE19" s="81"/>
      <c r="AF19" s="81"/>
      <c r="AG19" s="81"/>
      <c r="AH19" s="81"/>
      <c r="AI19" s="81"/>
      <c r="AJ19" s="81"/>
      <c r="AK19" s="81"/>
      <c r="AL19" s="81"/>
      <c r="AM19" s="81"/>
      <c r="AN19" s="81"/>
      <c r="AO19" s="82"/>
    </row>
    <row r="20" spans="1:41" ht="18" customHeight="1" thickBot="1">
      <c r="A20" s="4" t="s">
        <v>340</v>
      </c>
      <c r="B20" s="4"/>
      <c r="C20" s="4"/>
      <c r="D20" s="4"/>
      <c r="E20" s="4"/>
      <c r="F20" s="4"/>
      <c r="G20" s="4"/>
      <c r="H20" s="4"/>
      <c r="I20" s="4"/>
      <c r="J20" s="4"/>
      <c r="K20" s="4"/>
      <c r="L20" s="4"/>
      <c r="M20" s="4"/>
      <c r="N20" s="4"/>
      <c r="O20" s="4"/>
      <c r="P20" s="4"/>
      <c r="Q20" s="4"/>
      <c r="R20" s="73"/>
      <c r="S20" s="81"/>
      <c r="T20" s="81"/>
      <c r="U20" s="81"/>
      <c r="V20" s="81"/>
      <c r="W20" s="81"/>
      <c r="X20" s="81"/>
      <c r="Y20" s="81"/>
      <c r="Z20" s="81"/>
      <c r="AA20" s="81"/>
      <c r="AB20" s="81"/>
      <c r="AC20" s="81"/>
      <c r="AD20" s="81"/>
      <c r="AE20" s="81"/>
      <c r="AF20" s="81"/>
      <c r="AG20" s="81"/>
      <c r="AH20" s="81"/>
      <c r="AI20" s="81"/>
      <c r="AJ20" s="81"/>
      <c r="AL20" s="81"/>
      <c r="AM20" s="81"/>
      <c r="AN20" s="81"/>
      <c r="AO20" s="75" t="s">
        <v>84</v>
      </c>
    </row>
    <row r="21" spans="1:41" ht="18" customHeight="1" thickBot="1">
      <c r="A21" s="849" t="s">
        <v>341</v>
      </c>
      <c r="B21" s="885" t="s">
        <v>148</v>
      </c>
      <c r="C21" s="885"/>
      <c r="D21" s="885"/>
      <c r="E21" s="885"/>
      <c r="F21" s="885"/>
      <c r="G21" s="885"/>
      <c r="H21" s="885"/>
      <c r="I21" s="885"/>
      <c r="J21" s="851" t="s">
        <v>133</v>
      </c>
      <c r="K21" s="851"/>
      <c r="L21" s="851"/>
      <c r="M21" s="851"/>
      <c r="N21" s="851"/>
      <c r="O21" s="851"/>
      <c r="P21" s="851"/>
      <c r="Q21" s="851"/>
      <c r="R21" s="1097" t="s">
        <v>149</v>
      </c>
      <c r="S21" s="1098"/>
      <c r="T21" s="1098"/>
      <c r="U21" s="1098"/>
      <c r="V21" s="1098"/>
      <c r="W21" s="1098"/>
      <c r="X21" s="1098"/>
      <c r="Y21" s="1099"/>
      <c r="Z21" s="1097" t="s">
        <v>150</v>
      </c>
      <c r="AA21" s="1098"/>
      <c r="AB21" s="1098"/>
      <c r="AC21" s="1098"/>
      <c r="AD21" s="1098"/>
      <c r="AE21" s="1098"/>
      <c r="AF21" s="1098"/>
      <c r="AG21" s="1099"/>
      <c r="AH21" s="1097" t="s">
        <v>151</v>
      </c>
      <c r="AI21" s="1098"/>
      <c r="AJ21" s="1098"/>
      <c r="AK21" s="1098"/>
      <c r="AL21" s="1098"/>
      <c r="AM21" s="1098"/>
      <c r="AN21" s="1098"/>
      <c r="AO21" s="1100"/>
    </row>
    <row r="22" spans="1:41" ht="18" customHeight="1">
      <c r="A22" s="850"/>
      <c r="B22" s="859" t="s">
        <v>52</v>
      </c>
      <c r="C22" s="859"/>
      <c r="D22" s="1022" t="s">
        <v>92</v>
      </c>
      <c r="E22" s="1022"/>
      <c r="F22" s="859" t="s">
        <v>54</v>
      </c>
      <c r="G22" s="859"/>
      <c r="H22" s="859" t="s">
        <v>55</v>
      </c>
      <c r="I22" s="859"/>
      <c r="J22" s="859" t="s">
        <v>52</v>
      </c>
      <c r="K22" s="859"/>
      <c r="L22" s="1022" t="s">
        <v>92</v>
      </c>
      <c r="M22" s="1022"/>
      <c r="N22" s="859" t="s">
        <v>54</v>
      </c>
      <c r="O22" s="859"/>
      <c r="P22" s="859" t="s">
        <v>55</v>
      </c>
      <c r="Q22" s="859"/>
      <c r="R22" s="1081" t="s">
        <v>52</v>
      </c>
      <c r="S22" s="1083"/>
      <c r="T22" s="1081" t="s">
        <v>92</v>
      </c>
      <c r="U22" s="1083"/>
      <c r="V22" s="1081" t="s">
        <v>54</v>
      </c>
      <c r="W22" s="1083"/>
      <c r="X22" s="1081" t="s">
        <v>55</v>
      </c>
      <c r="Y22" s="1083"/>
      <c r="Z22" s="1081" t="s">
        <v>52</v>
      </c>
      <c r="AA22" s="1083"/>
      <c r="AB22" s="1081" t="s">
        <v>92</v>
      </c>
      <c r="AC22" s="1083"/>
      <c r="AD22" s="1081" t="s">
        <v>54</v>
      </c>
      <c r="AE22" s="1083"/>
      <c r="AF22" s="1081" t="s">
        <v>55</v>
      </c>
      <c r="AG22" s="1083"/>
      <c r="AH22" s="1081" t="s">
        <v>52</v>
      </c>
      <c r="AI22" s="1083"/>
      <c r="AJ22" s="1081" t="s">
        <v>92</v>
      </c>
      <c r="AK22" s="1083"/>
      <c r="AL22" s="1081" t="s">
        <v>54</v>
      </c>
      <c r="AM22" s="1083"/>
      <c r="AN22" s="1081" t="s">
        <v>55</v>
      </c>
      <c r="AO22" s="1107"/>
    </row>
    <row r="23" spans="1:41" ht="18" customHeight="1">
      <c r="A23" s="556" t="s">
        <v>322</v>
      </c>
      <c r="B23" s="557">
        <v>129</v>
      </c>
      <c r="C23" s="558">
        <v>11</v>
      </c>
      <c r="D23" s="559">
        <v>4973</v>
      </c>
      <c r="E23" s="560">
        <v>400</v>
      </c>
      <c r="F23" s="559">
        <v>2470</v>
      </c>
      <c r="G23" s="558">
        <v>386</v>
      </c>
      <c r="H23" s="559">
        <v>2503</v>
      </c>
      <c r="I23" s="558">
        <v>14</v>
      </c>
      <c r="J23" s="561">
        <v>43</v>
      </c>
      <c r="K23" s="558">
        <v>3</v>
      </c>
      <c r="L23" s="554">
        <v>1740</v>
      </c>
      <c r="M23" s="558">
        <v>92</v>
      </c>
      <c r="N23" s="562">
        <v>888</v>
      </c>
      <c r="O23" s="563">
        <v>87</v>
      </c>
      <c r="P23" s="562">
        <v>852</v>
      </c>
      <c r="Q23" s="563">
        <v>5</v>
      </c>
      <c r="R23" s="329">
        <v>43</v>
      </c>
      <c r="S23" s="330">
        <v>3</v>
      </c>
      <c r="T23" s="331">
        <v>1646</v>
      </c>
      <c r="U23" s="415">
        <v>125</v>
      </c>
      <c r="V23" s="332">
        <v>812</v>
      </c>
      <c r="W23" s="333">
        <v>121</v>
      </c>
      <c r="X23" s="332">
        <v>834</v>
      </c>
      <c r="Y23" s="330">
        <v>4</v>
      </c>
      <c r="Z23" s="332">
        <v>43</v>
      </c>
      <c r="AA23" s="330">
        <v>3</v>
      </c>
      <c r="AB23" s="313">
        <v>1587</v>
      </c>
      <c r="AC23" s="316">
        <v>102</v>
      </c>
      <c r="AD23" s="332">
        <v>770</v>
      </c>
      <c r="AE23" s="333">
        <v>100</v>
      </c>
      <c r="AF23" s="334">
        <v>817</v>
      </c>
      <c r="AG23" s="330">
        <v>2</v>
      </c>
      <c r="AH23" s="335">
        <v>0</v>
      </c>
      <c r="AI23" s="333">
        <v>2</v>
      </c>
      <c r="AJ23" s="336">
        <v>0</v>
      </c>
      <c r="AK23" s="316">
        <v>81</v>
      </c>
      <c r="AL23" s="335">
        <v>0</v>
      </c>
      <c r="AM23" s="333">
        <v>78</v>
      </c>
      <c r="AN23" s="335">
        <v>0</v>
      </c>
      <c r="AO23" s="337">
        <v>3</v>
      </c>
    </row>
    <row r="24" spans="1:41" ht="18" customHeight="1">
      <c r="A24" s="42">
        <v>25</v>
      </c>
      <c r="B24" s="557">
        <v>129</v>
      </c>
      <c r="C24" s="558">
        <v>12</v>
      </c>
      <c r="D24" s="559">
        <v>4911</v>
      </c>
      <c r="E24" s="560">
        <v>410</v>
      </c>
      <c r="F24" s="559">
        <v>2430</v>
      </c>
      <c r="G24" s="558">
        <v>399</v>
      </c>
      <c r="H24" s="559">
        <v>2481</v>
      </c>
      <c r="I24" s="558">
        <v>11</v>
      </c>
      <c r="J24" s="561">
        <v>43</v>
      </c>
      <c r="K24" s="558">
        <v>3</v>
      </c>
      <c r="L24" s="554">
        <v>1644</v>
      </c>
      <c r="M24" s="558">
        <v>79</v>
      </c>
      <c r="N24" s="562">
        <v>810</v>
      </c>
      <c r="O24" s="563">
        <v>78</v>
      </c>
      <c r="P24" s="562">
        <v>834</v>
      </c>
      <c r="Q24" s="563">
        <v>1</v>
      </c>
      <c r="R24" s="329">
        <v>43</v>
      </c>
      <c r="S24" s="330">
        <v>3</v>
      </c>
      <c r="T24" s="331">
        <v>1676</v>
      </c>
      <c r="U24" s="316">
        <v>134</v>
      </c>
      <c r="V24" s="332">
        <v>846</v>
      </c>
      <c r="W24" s="333">
        <v>131</v>
      </c>
      <c r="X24" s="332">
        <v>830</v>
      </c>
      <c r="Y24" s="330">
        <v>3</v>
      </c>
      <c r="Z24" s="332">
        <v>43</v>
      </c>
      <c r="AA24" s="330">
        <v>3</v>
      </c>
      <c r="AB24" s="313">
        <v>1591</v>
      </c>
      <c r="AC24" s="316">
        <v>98</v>
      </c>
      <c r="AD24" s="332">
        <v>774</v>
      </c>
      <c r="AE24" s="333">
        <v>95</v>
      </c>
      <c r="AF24" s="334">
        <v>817</v>
      </c>
      <c r="AG24" s="330">
        <v>3</v>
      </c>
      <c r="AH24" s="335">
        <v>0</v>
      </c>
      <c r="AI24" s="333">
        <v>3</v>
      </c>
      <c r="AJ24" s="336">
        <v>0</v>
      </c>
      <c r="AK24" s="316">
        <v>99</v>
      </c>
      <c r="AL24" s="335">
        <v>0</v>
      </c>
      <c r="AM24" s="333">
        <v>95</v>
      </c>
      <c r="AN24" s="335">
        <v>0</v>
      </c>
      <c r="AO24" s="337">
        <v>4</v>
      </c>
    </row>
    <row r="25" spans="1:41" s="83" customFormat="1" ht="18" customHeight="1">
      <c r="A25" s="42">
        <v>26</v>
      </c>
      <c r="B25" s="557">
        <v>129</v>
      </c>
      <c r="C25" s="558">
        <v>12</v>
      </c>
      <c r="D25" s="559">
        <v>4893</v>
      </c>
      <c r="E25" s="560">
        <v>361</v>
      </c>
      <c r="F25" s="559">
        <v>2398</v>
      </c>
      <c r="G25" s="558">
        <v>352</v>
      </c>
      <c r="H25" s="559">
        <v>2495</v>
      </c>
      <c r="I25" s="558">
        <v>9</v>
      </c>
      <c r="J25" s="561">
        <v>43</v>
      </c>
      <c r="K25" s="558">
        <v>3</v>
      </c>
      <c r="L25" s="554">
        <v>1654</v>
      </c>
      <c r="M25" s="558">
        <v>77</v>
      </c>
      <c r="N25" s="562">
        <v>796</v>
      </c>
      <c r="O25" s="558">
        <v>75</v>
      </c>
      <c r="P25" s="562">
        <v>858</v>
      </c>
      <c r="Q25" s="563">
        <v>2</v>
      </c>
      <c r="R25" s="326">
        <v>43</v>
      </c>
      <c r="S25" s="316">
        <v>3</v>
      </c>
      <c r="T25" s="339">
        <v>1605</v>
      </c>
      <c r="U25" s="340">
        <v>119</v>
      </c>
      <c r="V25" s="326">
        <v>778</v>
      </c>
      <c r="W25" s="316">
        <v>117</v>
      </c>
      <c r="X25" s="326">
        <v>827</v>
      </c>
      <c r="Y25" s="316">
        <v>2</v>
      </c>
      <c r="Z25" s="326">
        <v>43</v>
      </c>
      <c r="AA25" s="316">
        <v>3</v>
      </c>
      <c r="AB25" s="339">
        <v>1634</v>
      </c>
      <c r="AC25" s="340">
        <v>77</v>
      </c>
      <c r="AD25" s="326">
        <v>824</v>
      </c>
      <c r="AE25" s="316">
        <v>75</v>
      </c>
      <c r="AF25" s="326">
        <v>810</v>
      </c>
      <c r="AG25" s="316">
        <v>2</v>
      </c>
      <c r="AH25" s="336">
        <v>0</v>
      </c>
      <c r="AI25" s="316">
        <v>3</v>
      </c>
      <c r="AJ25" s="336">
        <v>0</v>
      </c>
      <c r="AK25" s="316">
        <v>88</v>
      </c>
      <c r="AL25" s="336">
        <v>0</v>
      </c>
      <c r="AM25" s="316">
        <v>85</v>
      </c>
      <c r="AN25" s="336">
        <v>0</v>
      </c>
      <c r="AO25" s="341">
        <v>3</v>
      </c>
    </row>
    <row r="26" spans="1:41" s="83" customFormat="1" ht="18" customHeight="1">
      <c r="A26" s="42">
        <v>27</v>
      </c>
      <c r="B26" s="564">
        <v>129</v>
      </c>
      <c r="C26" s="565">
        <v>12</v>
      </c>
      <c r="D26" s="566">
        <v>4810</v>
      </c>
      <c r="E26" s="567">
        <v>324</v>
      </c>
      <c r="F26" s="566">
        <v>2276</v>
      </c>
      <c r="G26" s="567">
        <v>318</v>
      </c>
      <c r="H26" s="566">
        <v>2534</v>
      </c>
      <c r="I26" s="567">
        <v>6</v>
      </c>
      <c r="J26" s="561">
        <v>43</v>
      </c>
      <c r="K26" s="560">
        <v>3</v>
      </c>
      <c r="L26" s="566">
        <v>1651</v>
      </c>
      <c r="M26" s="567">
        <v>49</v>
      </c>
      <c r="N26" s="566">
        <v>772</v>
      </c>
      <c r="O26" s="567">
        <v>49</v>
      </c>
      <c r="P26" s="566">
        <v>879</v>
      </c>
      <c r="Q26" s="568">
        <v>0</v>
      </c>
      <c r="R26" s="326">
        <v>43</v>
      </c>
      <c r="S26" s="316">
        <v>3</v>
      </c>
      <c r="T26" s="339">
        <v>1623</v>
      </c>
      <c r="U26" s="340">
        <v>115</v>
      </c>
      <c r="V26" s="326">
        <v>769</v>
      </c>
      <c r="W26" s="316">
        <v>113</v>
      </c>
      <c r="X26" s="326">
        <v>854</v>
      </c>
      <c r="Y26" s="316">
        <v>2</v>
      </c>
      <c r="Z26" s="326">
        <v>43</v>
      </c>
      <c r="AA26" s="316">
        <v>3</v>
      </c>
      <c r="AB26" s="339">
        <v>1536</v>
      </c>
      <c r="AC26" s="340">
        <v>69</v>
      </c>
      <c r="AD26" s="326">
        <v>735</v>
      </c>
      <c r="AE26" s="316">
        <v>68</v>
      </c>
      <c r="AF26" s="326">
        <v>801</v>
      </c>
      <c r="AG26" s="316">
        <v>1</v>
      </c>
      <c r="AH26" s="336">
        <v>0</v>
      </c>
      <c r="AI26" s="316">
        <v>3</v>
      </c>
      <c r="AJ26" s="336">
        <v>0</v>
      </c>
      <c r="AK26" s="316">
        <v>91</v>
      </c>
      <c r="AL26" s="336">
        <v>0</v>
      </c>
      <c r="AM26" s="316">
        <v>88</v>
      </c>
      <c r="AN26" s="336">
        <v>0</v>
      </c>
      <c r="AO26" s="341">
        <v>3</v>
      </c>
    </row>
    <row r="27" spans="1:41" s="83" customFormat="1" ht="18" customHeight="1">
      <c r="A27" s="545">
        <v>28</v>
      </c>
      <c r="B27" s="570">
        <f t="shared" ref="B27:AB27" si="18">SUM(B29:B34)</f>
        <v>129</v>
      </c>
      <c r="C27" s="585">
        <f t="shared" si="18"/>
        <v>12</v>
      </c>
      <c r="D27" s="586">
        <f t="shared" si="18"/>
        <v>4843</v>
      </c>
      <c r="E27" s="587">
        <f t="shared" si="18"/>
        <v>285</v>
      </c>
      <c r="F27" s="586">
        <f t="shared" si="18"/>
        <v>2279</v>
      </c>
      <c r="G27" s="587">
        <f t="shared" si="18"/>
        <v>281</v>
      </c>
      <c r="H27" s="586">
        <f t="shared" si="18"/>
        <v>2564</v>
      </c>
      <c r="I27" s="587">
        <f t="shared" si="18"/>
        <v>4</v>
      </c>
      <c r="J27" s="588">
        <f t="shared" si="18"/>
        <v>43</v>
      </c>
      <c r="K27" s="550">
        <f t="shared" si="18"/>
        <v>3</v>
      </c>
      <c r="L27" s="586">
        <f t="shared" si="18"/>
        <v>1665</v>
      </c>
      <c r="M27" s="587">
        <f t="shared" si="18"/>
        <v>56</v>
      </c>
      <c r="N27" s="586">
        <f t="shared" si="18"/>
        <v>799</v>
      </c>
      <c r="O27" s="587">
        <f t="shared" si="18"/>
        <v>55</v>
      </c>
      <c r="P27" s="586">
        <f t="shared" si="18"/>
        <v>866</v>
      </c>
      <c r="Q27" s="590">
        <f t="shared" si="18"/>
        <v>1</v>
      </c>
      <c r="R27" s="418">
        <f t="shared" si="18"/>
        <v>43</v>
      </c>
      <c r="S27" s="410">
        <f t="shared" si="18"/>
        <v>3</v>
      </c>
      <c r="T27" s="416">
        <f t="shared" si="18"/>
        <v>1596</v>
      </c>
      <c r="U27" s="417">
        <f t="shared" si="18"/>
        <v>87</v>
      </c>
      <c r="V27" s="418">
        <f t="shared" si="18"/>
        <v>737</v>
      </c>
      <c r="W27" s="410">
        <f t="shared" si="18"/>
        <v>86</v>
      </c>
      <c r="X27" s="418">
        <f t="shared" si="18"/>
        <v>859</v>
      </c>
      <c r="Y27" s="410">
        <f t="shared" si="18"/>
        <v>1</v>
      </c>
      <c r="Z27" s="418">
        <f t="shared" si="18"/>
        <v>43</v>
      </c>
      <c r="AA27" s="410">
        <f t="shared" si="18"/>
        <v>3</v>
      </c>
      <c r="AB27" s="416">
        <f t="shared" si="18"/>
        <v>1582</v>
      </c>
      <c r="AC27" s="417">
        <f>SUM(AC29:AC34)</f>
        <v>65</v>
      </c>
      <c r="AD27" s="418">
        <f t="shared" ref="AD27:AI27" si="19">SUM(AD29:AD34)</f>
        <v>743</v>
      </c>
      <c r="AE27" s="410">
        <f>SUM(AE29:AE34)</f>
        <v>65</v>
      </c>
      <c r="AF27" s="418">
        <f t="shared" si="19"/>
        <v>839</v>
      </c>
      <c r="AG27" s="410">
        <f t="shared" si="19"/>
        <v>0</v>
      </c>
      <c r="AH27" s="419">
        <f t="shared" si="19"/>
        <v>0</v>
      </c>
      <c r="AI27" s="410">
        <f t="shared" si="19"/>
        <v>3</v>
      </c>
      <c r="AJ27" s="420">
        <v>0</v>
      </c>
      <c r="AK27" s="410">
        <f>SUM(AK29:AK34)</f>
        <v>77</v>
      </c>
      <c r="AL27" s="420">
        <v>0</v>
      </c>
      <c r="AM27" s="410">
        <f>SUM(AM29:AM34)</f>
        <v>75</v>
      </c>
      <c r="AN27" s="420">
        <v>0</v>
      </c>
      <c r="AO27" s="421">
        <f>SUM(AO29:AO34)</f>
        <v>2</v>
      </c>
    </row>
    <row r="28" spans="1:41" ht="9" customHeight="1">
      <c r="A28" s="569"/>
      <c r="B28" s="570"/>
      <c r="C28" s="571"/>
      <c r="D28" s="551"/>
      <c r="E28" s="572"/>
      <c r="F28" s="551"/>
      <c r="G28" s="572"/>
      <c r="H28" s="573"/>
      <c r="I28" s="572"/>
      <c r="J28" s="574"/>
      <c r="K28" s="572"/>
      <c r="L28" s="551"/>
      <c r="M28" s="572"/>
      <c r="N28" s="551"/>
      <c r="O28" s="572"/>
      <c r="P28" s="551"/>
      <c r="Q28" s="572"/>
      <c r="R28" s="506"/>
      <c r="S28" s="507"/>
      <c r="T28" s="502"/>
      <c r="U28" s="507"/>
      <c r="V28" s="506"/>
      <c r="W28" s="507"/>
      <c r="X28" s="506"/>
      <c r="Y28" s="507"/>
      <c r="Z28" s="506"/>
      <c r="AA28" s="508"/>
      <c r="AB28" s="502"/>
      <c r="AC28" s="507"/>
      <c r="AD28" s="506"/>
      <c r="AE28" s="503"/>
      <c r="AF28" s="506"/>
      <c r="AG28" s="507"/>
      <c r="AH28" s="509"/>
      <c r="AI28" s="507"/>
      <c r="AJ28" s="509"/>
      <c r="AK28" s="507"/>
      <c r="AL28" s="510"/>
      <c r="AM28" s="511"/>
      <c r="AN28" s="510"/>
      <c r="AO28" s="512"/>
    </row>
    <row r="29" spans="1:41" s="84" customFormat="1" ht="21" customHeight="1">
      <c r="A29" s="553" t="s">
        <v>365</v>
      </c>
      <c r="B29" s="561">
        <f t="shared" ref="B29:B34" si="20">+J29+R29+Z29</f>
        <v>30</v>
      </c>
      <c r="C29" s="680">
        <f>SUM(K29+S29+AA29+AI29)</f>
        <v>0</v>
      </c>
      <c r="D29" s="566">
        <f t="shared" ref="D29:D34" si="21">SUM(F29,H29)</f>
        <v>1200</v>
      </c>
      <c r="E29" s="680">
        <f>SUM(M29+U29+AC29+AK29)</f>
        <v>0</v>
      </c>
      <c r="F29" s="666">
        <f t="shared" ref="F29:F34" si="22">+N29+V29+AD29</f>
        <v>495</v>
      </c>
      <c r="G29" s="680">
        <f>SUM(O29+W29+AE29+AM29)</f>
        <v>0</v>
      </c>
      <c r="H29" s="666">
        <f t="shared" ref="H29:H34" si="23">+P29+X29+AF29</f>
        <v>705</v>
      </c>
      <c r="I29" s="680">
        <f>SUM(Q29+Y29+AG29+AO29)</f>
        <v>0</v>
      </c>
      <c r="J29" s="561">
        <v>10</v>
      </c>
      <c r="K29" s="575">
        <v>0</v>
      </c>
      <c r="L29" s="666">
        <f>SUM(N29+P29)</f>
        <v>400</v>
      </c>
      <c r="M29" s="575">
        <v>0</v>
      </c>
      <c r="N29" s="666">
        <v>174</v>
      </c>
      <c r="O29" s="575">
        <v>0</v>
      </c>
      <c r="P29" s="666">
        <v>226</v>
      </c>
      <c r="Q29" s="575">
        <v>0</v>
      </c>
      <c r="R29" s="326" ph="1">
        <v>10</v>
      </c>
      <c r="S29" s="90">
        <v>0</v>
      </c>
      <c r="T29" s="326">
        <f>SUM(V29+X29)</f>
        <v>398</v>
      </c>
      <c r="U29" s="90">
        <f>SUM(W29+Y29)</f>
        <v>0</v>
      </c>
      <c r="V29" s="326">
        <v>155</v>
      </c>
      <c r="W29" s="90">
        <v>0</v>
      </c>
      <c r="X29" s="326">
        <v>243</v>
      </c>
      <c r="Y29" s="90">
        <v>0</v>
      </c>
      <c r="Z29" s="326">
        <v>10</v>
      </c>
      <c r="AA29" s="749">
        <v>0</v>
      </c>
      <c r="AB29" s="326">
        <f>SUM(AD29+AF29)</f>
        <v>402</v>
      </c>
      <c r="AC29" s="90">
        <f>SUM(AE29+AG29)</f>
        <v>0</v>
      </c>
      <c r="AD29" s="326">
        <v>166</v>
      </c>
      <c r="AE29" s="90">
        <v>0</v>
      </c>
      <c r="AF29" s="326">
        <v>236</v>
      </c>
      <c r="AG29" s="90">
        <v>0</v>
      </c>
      <c r="AH29" s="336">
        <v>0</v>
      </c>
      <c r="AI29" s="90">
        <v>0</v>
      </c>
      <c r="AJ29" s="336">
        <v>0</v>
      </c>
      <c r="AK29" s="90">
        <v>0</v>
      </c>
      <c r="AL29" s="336">
        <v>0</v>
      </c>
      <c r="AM29" s="90">
        <v>0</v>
      </c>
      <c r="AN29" s="336">
        <v>0</v>
      </c>
      <c r="AO29" s="757">
        <v>0</v>
      </c>
    </row>
    <row r="30" spans="1:41" s="84" customFormat="1" ht="21" customHeight="1">
      <c r="A30" s="553" t="s">
        <v>364</v>
      </c>
      <c r="B30" s="561">
        <f t="shared" si="20"/>
        <v>24</v>
      </c>
      <c r="C30" s="680">
        <f>SUM(K30+S30+AA30+AI30)</f>
        <v>0</v>
      </c>
      <c r="D30" s="566">
        <f t="shared" si="21"/>
        <v>843</v>
      </c>
      <c r="E30" s="680">
        <f>SUM(M30+U30+AC30+AK30)</f>
        <v>0</v>
      </c>
      <c r="F30" s="666">
        <f t="shared" ref="F30" si="24">+N30+V30+AD30</f>
        <v>208</v>
      </c>
      <c r="G30" s="680">
        <f>SUM(O30+W30+AE30+AM30)</f>
        <v>0</v>
      </c>
      <c r="H30" s="666">
        <f t="shared" ref="H30" si="25">+P30+X30+AF30</f>
        <v>635</v>
      </c>
      <c r="I30" s="680">
        <f>SUM(Q30+Y30+AG30+AO30)</f>
        <v>0</v>
      </c>
      <c r="J30" s="561">
        <v>8</v>
      </c>
      <c r="K30" s="575">
        <v>0</v>
      </c>
      <c r="L30" s="666">
        <f>SUM(N30+P30)</f>
        <v>297</v>
      </c>
      <c r="M30" s="575">
        <v>0</v>
      </c>
      <c r="N30" s="666">
        <v>71</v>
      </c>
      <c r="O30" s="575">
        <v>0</v>
      </c>
      <c r="P30" s="666">
        <v>226</v>
      </c>
      <c r="Q30" s="575">
        <v>0</v>
      </c>
      <c r="R30" s="326" ph="1">
        <v>8</v>
      </c>
      <c r="S30" s="90">
        <v>0</v>
      </c>
      <c r="T30" s="326">
        <f>SUM(V30+X30)</f>
        <v>288</v>
      </c>
      <c r="U30" s="90">
        <f>SUM(W30+Y30)</f>
        <v>0</v>
      </c>
      <c r="V30" s="326">
        <v>71</v>
      </c>
      <c r="W30" s="90">
        <v>0</v>
      </c>
      <c r="X30" s="326">
        <v>217</v>
      </c>
      <c r="Y30" s="90">
        <v>0</v>
      </c>
      <c r="Z30" s="326">
        <v>8</v>
      </c>
      <c r="AA30" s="749">
        <v>0</v>
      </c>
      <c r="AB30" s="326">
        <f>SUM(AD30+AF30)</f>
        <v>258</v>
      </c>
      <c r="AC30" s="90">
        <f>SUM(AE30+AG30)</f>
        <v>0</v>
      </c>
      <c r="AD30" s="326">
        <v>66</v>
      </c>
      <c r="AE30" s="90">
        <v>0</v>
      </c>
      <c r="AF30" s="326">
        <v>192</v>
      </c>
      <c r="AG30" s="90">
        <v>0</v>
      </c>
      <c r="AH30" s="336">
        <v>0</v>
      </c>
      <c r="AI30" s="90">
        <v>0</v>
      </c>
      <c r="AJ30" s="336">
        <v>0</v>
      </c>
      <c r="AK30" s="90">
        <v>0</v>
      </c>
      <c r="AL30" s="336">
        <v>0</v>
      </c>
      <c r="AM30" s="90">
        <v>0</v>
      </c>
      <c r="AN30" s="336">
        <v>0</v>
      </c>
      <c r="AO30" s="757">
        <v>0</v>
      </c>
    </row>
    <row r="31" spans="1:41" s="84" customFormat="1" ht="21" customHeight="1">
      <c r="A31" s="553" t="s">
        <v>366</v>
      </c>
      <c r="B31" s="561">
        <f t="shared" si="20"/>
        <v>21</v>
      </c>
      <c r="C31" s="609">
        <f t="shared" ref="C31:C34" si="26">SUM(K31+S31+AA31+AI31)</f>
        <v>12</v>
      </c>
      <c r="D31" s="566">
        <f t="shared" si="21"/>
        <v>699</v>
      </c>
      <c r="E31" s="609">
        <f>SUM(M31+U31+AC31+AK31)</f>
        <v>285</v>
      </c>
      <c r="F31" s="666">
        <f t="shared" si="22"/>
        <v>537</v>
      </c>
      <c r="G31" s="609">
        <f t="shared" ref="G31:G34" si="27">SUM(O31+W31+AE31+AM31)</f>
        <v>281</v>
      </c>
      <c r="H31" s="666">
        <f t="shared" si="23"/>
        <v>162</v>
      </c>
      <c r="I31" s="609">
        <f t="shared" ref="I31:I34" si="28">SUM(Q31+Y31+AG31+AO31)</f>
        <v>4</v>
      </c>
      <c r="J31" s="561">
        <v>7</v>
      </c>
      <c r="K31" s="678">
        <v>3</v>
      </c>
      <c r="L31" s="666">
        <f t="shared" ref="L31:L34" si="29">SUM(N31+P31)</f>
        <v>259</v>
      </c>
      <c r="M31" s="678">
        <f>SUM(O31+Q31)</f>
        <v>56</v>
      </c>
      <c r="N31" s="666">
        <v>199</v>
      </c>
      <c r="O31" s="678">
        <v>55</v>
      </c>
      <c r="P31" s="666">
        <v>60</v>
      </c>
      <c r="Q31" s="678">
        <v>1</v>
      </c>
      <c r="R31" s="326">
        <v>7</v>
      </c>
      <c r="S31" s="314">
        <v>3</v>
      </c>
      <c r="T31" s="326">
        <f t="shared" ref="T31:T34" si="30">SUM(V31+X31)</f>
        <v>215</v>
      </c>
      <c r="U31" s="314">
        <f>SUM(W31+Y31)</f>
        <v>87</v>
      </c>
      <c r="V31" s="326">
        <v>164</v>
      </c>
      <c r="W31" s="314">
        <v>86</v>
      </c>
      <c r="X31" s="326">
        <v>51</v>
      </c>
      <c r="Y31" s="314">
        <v>1</v>
      </c>
      <c r="Z31" s="326">
        <v>7</v>
      </c>
      <c r="AA31" s="324">
        <v>3</v>
      </c>
      <c r="AB31" s="326">
        <f t="shared" ref="AB31:AC34" si="31">SUM(AD31+AF31)</f>
        <v>225</v>
      </c>
      <c r="AC31" s="314">
        <f t="shared" si="31"/>
        <v>65</v>
      </c>
      <c r="AD31" s="326">
        <v>174</v>
      </c>
      <c r="AE31" s="314">
        <v>65</v>
      </c>
      <c r="AF31" s="326">
        <v>51</v>
      </c>
      <c r="AG31" s="90">
        <v>0</v>
      </c>
      <c r="AH31" s="336">
        <v>0</v>
      </c>
      <c r="AI31" s="314">
        <v>3</v>
      </c>
      <c r="AJ31" s="336">
        <v>0</v>
      </c>
      <c r="AK31" s="314">
        <f>SUM(AM31+AO31)</f>
        <v>77</v>
      </c>
      <c r="AL31" s="336">
        <v>0</v>
      </c>
      <c r="AM31" s="314">
        <v>75</v>
      </c>
      <c r="AN31" s="336">
        <v>0</v>
      </c>
      <c r="AO31" s="758">
        <v>2</v>
      </c>
    </row>
    <row r="32" spans="1:41" s="84" customFormat="1" ht="21" customHeight="1">
      <c r="A32" s="553" t="s">
        <v>367</v>
      </c>
      <c r="B32" s="561">
        <f t="shared" si="20"/>
        <v>18</v>
      </c>
      <c r="C32" s="680">
        <f t="shared" si="26"/>
        <v>0</v>
      </c>
      <c r="D32" s="566">
        <f t="shared" si="21"/>
        <v>687</v>
      </c>
      <c r="E32" s="680">
        <f t="shared" ref="E32:E34" si="32">SUM(M32+U32+AC32+AK32)</f>
        <v>0</v>
      </c>
      <c r="F32" s="666">
        <f t="shared" si="22"/>
        <v>307</v>
      </c>
      <c r="G32" s="680">
        <f t="shared" si="27"/>
        <v>0</v>
      </c>
      <c r="H32" s="666">
        <f t="shared" si="23"/>
        <v>380</v>
      </c>
      <c r="I32" s="680">
        <f t="shared" si="28"/>
        <v>0</v>
      </c>
      <c r="J32" s="561">
        <v>6</v>
      </c>
      <c r="K32" s="680">
        <v>0</v>
      </c>
      <c r="L32" s="666">
        <f t="shared" si="29"/>
        <v>240</v>
      </c>
      <c r="M32" s="575">
        <v>0</v>
      </c>
      <c r="N32" s="666">
        <v>104</v>
      </c>
      <c r="O32" s="680">
        <v>0</v>
      </c>
      <c r="P32" s="666">
        <v>136</v>
      </c>
      <c r="Q32" s="680">
        <v>0</v>
      </c>
      <c r="R32" s="326">
        <v>6</v>
      </c>
      <c r="S32" s="744">
        <v>0</v>
      </c>
      <c r="T32" s="326">
        <f t="shared" si="30"/>
        <v>222</v>
      </c>
      <c r="U32" s="90">
        <v>0</v>
      </c>
      <c r="V32" s="326">
        <v>100</v>
      </c>
      <c r="W32" s="744">
        <v>0</v>
      </c>
      <c r="X32" s="326">
        <v>122</v>
      </c>
      <c r="Y32" s="744">
        <v>0</v>
      </c>
      <c r="Z32" s="326">
        <v>6</v>
      </c>
      <c r="AA32" s="744">
        <v>0</v>
      </c>
      <c r="AB32" s="326">
        <f t="shared" si="31"/>
        <v>225</v>
      </c>
      <c r="AC32" s="90">
        <f t="shared" si="31"/>
        <v>0</v>
      </c>
      <c r="AD32" s="326">
        <v>103</v>
      </c>
      <c r="AE32" s="744">
        <v>0</v>
      </c>
      <c r="AF32" s="326">
        <v>122</v>
      </c>
      <c r="AG32" s="744">
        <v>0</v>
      </c>
      <c r="AH32" s="336">
        <v>0</v>
      </c>
      <c r="AI32" s="90">
        <v>0</v>
      </c>
      <c r="AJ32" s="336">
        <v>0</v>
      </c>
      <c r="AK32" s="90">
        <v>0</v>
      </c>
      <c r="AL32" s="336">
        <v>0</v>
      </c>
      <c r="AM32" s="90">
        <v>0</v>
      </c>
      <c r="AN32" s="336">
        <v>0</v>
      </c>
      <c r="AO32" s="757">
        <v>0</v>
      </c>
    </row>
    <row r="33" spans="1:41" s="84" customFormat="1" ht="21" customHeight="1">
      <c r="A33" s="553" t="s">
        <v>368</v>
      </c>
      <c r="B33" s="561">
        <f t="shared" si="20"/>
        <v>21</v>
      </c>
      <c r="C33" s="680">
        <f t="shared" si="26"/>
        <v>0</v>
      </c>
      <c r="D33" s="566">
        <f t="shared" si="21"/>
        <v>763</v>
      </c>
      <c r="E33" s="680">
        <f t="shared" si="32"/>
        <v>0</v>
      </c>
      <c r="F33" s="666">
        <f t="shared" si="22"/>
        <v>412</v>
      </c>
      <c r="G33" s="680">
        <f t="shared" si="27"/>
        <v>0</v>
      </c>
      <c r="H33" s="666">
        <f t="shared" si="23"/>
        <v>351</v>
      </c>
      <c r="I33" s="680">
        <f t="shared" si="28"/>
        <v>0</v>
      </c>
      <c r="J33" s="561">
        <v>7</v>
      </c>
      <c r="K33" s="575">
        <v>0</v>
      </c>
      <c r="L33" s="666">
        <f t="shared" si="29"/>
        <v>251</v>
      </c>
      <c r="M33" s="575">
        <v>0</v>
      </c>
      <c r="N33" s="666">
        <v>142</v>
      </c>
      <c r="O33" s="575">
        <v>0</v>
      </c>
      <c r="P33" s="666">
        <v>109</v>
      </c>
      <c r="Q33" s="575">
        <v>0</v>
      </c>
      <c r="R33" s="326">
        <v>7</v>
      </c>
      <c r="S33" s="90">
        <v>0</v>
      </c>
      <c r="T33" s="326">
        <f t="shared" si="30"/>
        <v>258</v>
      </c>
      <c r="U33" s="90">
        <v>0</v>
      </c>
      <c r="V33" s="326">
        <v>143</v>
      </c>
      <c r="W33" s="90">
        <v>0</v>
      </c>
      <c r="X33" s="326">
        <v>115</v>
      </c>
      <c r="Y33" s="90">
        <v>0</v>
      </c>
      <c r="Z33" s="326">
        <v>7</v>
      </c>
      <c r="AA33" s="749">
        <v>0</v>
      </c>
      <c r="AB33" s="326">
        <f t="shared" si="31"/>
        <v>254</v>
      </c>
      <c r="AC33" s="90">
        <f t="shared" si="31"/>
        <v>0</v>
      </c>
      <c r="AD33" s="326">
        <v>127</v>
      </c>
      <c r="AE33" s="90">
        <v>0</v>
      </c>
      <c r="AF33" s="326">
        <v>127</v>
      </c>
      <c r="AG33" s="90">
        <v>0</v>
      </c>
      <c r="AH33" s="336">
        <v>0</v>
      </c>
      <c r="AI33" s="90">
        <v>0</v>
      </c>
      <c r="AJ33" s="336">
        <v>0</v>
      </c>
      <c r="AK33" s="90">
        <v>0</v>
      </c>
      <c r="AL33" s="336">
        <v>0</v>
      </c>
      <c r="AM33" s="90">
        <v>0</v>
      </c>
      <c r="AN33" s="336">
        <v>0</v>
      </c>
      <c r="AO33" s="757">
        <v>0</v>
      </c>
    </row>
    <row r="34" spans="1:41" s="84" customFormat="1" ht="21" customHeight="1" thickBot="1">
      <c r="A34" s="555" t="s">
        <v>369</v>
      </c>
      <c r="B34" s="704">
        <f t="shared" si="20"/>
        <v>15</v>
      </c>
      <c r="C34" s="701">
        <f t="shared" si="26"/>
        <v>0</v>
      </c>
      <c r="D34" s="705">
        <f t="shared" si="21"/>
        <v>651</v>
      </c>
      <c r="E34" s="701">
        <f t="shared" si="32"/>
        <v>0</v>
      </c>
      <c r="F34" s="683">
        <f t="shared" si="22"/>
        <v>320</v>
      </c>
      <c r="G34" s="701">
        <f t="shared" si="27"/>
        <v>0</v>
      </c>
      <c r="H34" s="683">
        <f t="shared" si="23"/>
        <v>331</v>
      </c>
      <c r="I34" s="701">
        <f t="shared" si="28"/>
        <v>0</v>
      </c>
      <c r="J34" s="683">
        <v>5</v>
      </c>
      <c r="K34" s="682">
        <v>0</v>
      </c>
      <c r="L34" s="674">
        <f t="shared" si="29"/>
        <v>218</v>
      </c>
      <c r="M34" s="682">
        <v>0</v>
      </c>
      <c r="N34" s="674">
        <v>109</v>
      </c>
      <c r="O34" s="682">
        <v>0</v>
      </c>
      <c r="P34" s="674">
        <v>109</v>
      </c>
      <c r="Q34" s="682">
        <v>0</v>
      </c>
      <c r="R34" s="759">
        <v>5</v>
      </c>
      <c r="S34" s="760">
        <v>0</v>
      </c>
      <c r="T34" s="761">
        <f t="shared" si="30"/>
        <v>215</v>
      </c>
      <c r="U34" s="760">
        <v>0</v>
      </c>
      <c r="V34" s="761">
        <v>104</v>
      </c>
      <c r="W34" s="760">
        <v>0</v>
      </c>
      <c r="X34" s="761">
        <v>111</v>
      </c>
      <c r="Y34" s="760">
        <v>0</v>
      </c>
      <c r="Z34" s="761">
        <v>5</v>
      </c>
      <c r="AA34" s="756">
        <v>0</v>
      </c>
      <c r="AB34" s="761">
        <f t="shared" si="31"/>
        <v>218</v>
      </c>
      <c r="AC34" s="760">
        <f t="shared" si="31"/>
        <v>0</v>
      </c>
      <c r="AD34" s="761">
        <v>107</v>
      </c>
      <c r="AE34" s="760">
        <v>0</v>
      </c>
      <c r="AF34" s="761">
        <v>111</v>
      </c>
      <c r="AG34" s="760">
        <v>0</v>
      </c>
      <c r="AH34" s="336">
        <v>0</v>
      </c>
      <c r="AI34" s="90">
        <v>0</v>
      </c>
      <c r="AJ34" s="336">
        <v>0</v>
      </c>
      <c r="AK34" s="90">
        <v>0</v>
      </c>
      <c r="AL34" s="336">
        <v>0</v>
      </c>
      <c r="AM34" s="90">
        <v>0</v>
      </c>
      <c r="AN34" s="336">
        <v>0</v>
      </c>
      <c r="AO34" s="757">
        <v>0</v>
      </c>
    </row>
    <row r="35" spans="1:41" ht="18" customHeight="1">
      <c r="A35" s="4" t="s">
        <v>146</v>
      </c>
      <c r="B35" s="4"/>
      <c r="C35" s="4"/>
      <c r="D35" s="4"/>
      <c r="E35" s="4"/>
      <c r="F35" s="4"/>
      <c r="G35" s="4"/>
      <c r="H35" s="4"/>
      <c r="I35" s="4"/>
      <c r="J35" s="4"/>
      <c r="K35" s="4"/>
      <c r="L35" s="4"/>
      <c r="M35" s="17"/>
      <c r="N35" s="4"/>
      <c r="O35" s="4"/>
      <c r="P35" s="4"/>
      <c r="Q35" s="4"/>
      <c r="R35" s="73"/>
      <c r="S35" s="81"/>
      <c r="T35" s="81"/>
      <c r="U35" s="81"/>
      <c r="V35" s="81"/>
      <c r="W35" s="81"/>
      <c r="X35" s="81"/>
      <c r="Y35" s="81"/>
      <c r="Z35" s="81"/>
      <c r="AA35" s="81"/>
      <c r="AB35" s="81"/>
      <c r="AC35" s="81"/>
      <c r="AD35" s="81"/>
      <c r="AE35" s="81"/>
      <c r="AF35" s="81"/>
      <c r="AG35" s="81"/>
      <c r="AH35" s="86"/>
      <c r="AI35" s="86"/>
      <c r="AJ35" s="86"/>
      <c r="AK35" s="87"/>
      <c r="AL35" s="88"/>
      <c r="AM35" s="86"/>
      <c r="AN35" s="86"/>
      <c r="AO35" s="89" t="s">
        <v>147</v>
      </c>
    </row>
    <row r="36" spans="1:41" ht="18" customHeight="1">
      <c r="A36" s="4"/>
      <c r="B36" s="4"/>
      <c r="C36" s="4"/>
      <c r="D36" s="4"/>
      <c r="E36" s="4"/>
      <c r="F36" s="9"/>
      <c r="G36" s="4"/>
      <c r="H36" s="4"/>
      <c r="I36" s="4"/>
      <c r="J36" s="4"/>
      <c r="K36" s="4"/>
      <c r="L36" s="4"/>
      <c r="M36" s="4"/>
      <c r="N36" s="4"/>
      <c r="O36" s="4"/>
      <c r="P36" s="4"/>
      <c r="Q36" s="4"/>
      <c r="R36" s="73"/>
      <c r="S36" s="81"/>
      <c r="T36" s="81"/>
      <c r="U36" s="81"/>
      <c r="V36" s="81"/>
      <c r="W36" s="81"/>
      <c r="X36" s="81"/>
      <c r="Y36" s="81"/>
      <c r="Z36" s="81"/>
      <c r="AA36" s="81"/>
      <c r="AB36" s="81"/>
      <c r="AC36" s="81"/>
      <c r="AD36" s="81"/>
      <c r="AE36" s="81"/>
      <c r="AF36" s="81"/>
      <c r="AG36" s="81"/>
      <c r="AH36" s="81"/>
      <c r="AI36" s="81"/>
      <c r="AJ36" s="81"/>
      <c r="AK36" s="73"/>
      <c r="AL36" s="73"/>
      <c r="AM36" s="81"/>
      <c r="AN36" s="81"/>
      <c r="AO36" s="82"/>
    </row>
    <row r="37" spans="1:41" ht="18" customHeight="1" thickBot="1">
      <c r="A37" s="4" t="s">
        <v>342</v>
      </c>
      <c r="B37" s="4"/>
      <c r="C37" s="4"/>
      <c r="D37" s="4"/>
      <c r="E37" s="4"/>
      <c r="F37" s="4"/>
      <c r="G37" s="4"/>
      <c r="H37" s="4"/>
      <c r="I37" s="4"/>
      <c r="J37" s="4"/>
      <c r="K37" s="4"/>
      <c r="L37" s="4"/>
      <c r="M37" s="4"/>
      <c r="N37" s="4"/>
      <c r="O37" s="4"/>
      <c r="P37" s="4"/>
      <c r="Q37" s="4"/>
      <c r="R37" s="73"/>
      <c r="S37" s="81"/>
      <c r="T37" s="81"/>
      <c r="U37" s="81"/>
      <c r="V37" s="81"/>
      <c r="W37" s="81"/>
      <c r="X37" s="81"/>
      <c r="Y37" s="81"/>
      <c r="Z37" s="81"/>
      <c r="AA37" s="81"/>
      <c r="AB37" s="81"/>
      <c r="AC37" s="81"/>
      <c r="AD37" s="81"/>
      <c r="AE37" s="81"/>
      <c r="AF37" s="81"/>
      <c r="AG37" s="81"/>
      <c r="AH37" s="81"/>
      <c r="AI37" s="81"/>
      <c r="AJ37" s="81"/>
      <c r="AL37" s="73"/>
      <c r="AM37" s="81"/>
      <c r="AN37" s="81"/>
      <c r="AO37" s="75" t="s">
        <v>68</v>
      </c>
    </row>
    <row r="38" spans="1:41" ht="18" customHeight="1" thickBot="1">
      <c r="A38" s="1085" t="s">
        <v>343</v>
      </c>
      <c r="B38" s="1087" t="s">
        <v>401</v>
      </c>
      <c r="C38" s="1087"/>
      <c r="D38" s="1087"/>
      <c r="E38" s="1087"/>
      <c r="F38" s="1087"/>
      <c r="G38" s="1087"/>
      <c r="H38" s="1087"/>
      <c r="I38" s="1087"/>
      <c r="J38" s="1087" t="s">
        <v>384</v>
      </c>
      <c r="K38" s="1087"/>
      <c r="L38" s="1087"/>
      <c r="M38" s="1087"/>
      <c r="N38" s="1087"/>
      <c r="O38" s="1087"/>
      <c r="P38" s="1087"/>
      <c r="Q38" s="1087"/>
      <c r="R38" s="1088" t="s">
        <v>360</v>
      </c>
      <c r="S38" s="1089"/>
      <c r="T38" s="1089"/>
      <c r="U38" s="1089"/>
      <c r="V38" s="1089"/>
      <c r="W38" s="1089"/>
      <c r="X38" s="1089"/>
      <c r="Y38" s="1090"/>
      <c r="Z38" s="1088" t="s">
        <v>386</v>
      </c>
      <c r="AA38" s="1089"/>
      <c r="AB38" s="1089"/>
      <c r="AC38" s="1089"/>
      <c r="AD38" s="1089"/>
      <c r="AE38" s="1089"/>
      <c r="AF38" s="1089"/>
      <c r="AG38" s="1090"/>
      <c r="AH38" s="1091" t="s">
        <v>402</v>
      </c>
      <c r="AI38" s="1092"/>
      <c r="AJ38" s="1092"/>
      <c r="AK38" s="1092"/>
      <c r="AL38" s="1092"/>
      <c r="AM38" s="1092"/>
      <c r="AN38" s="1092"/>
      <c r="AO38" s="1093"/>
    </row>
    <row r="39" spans="1:41" ht="18" customHeight="1">
      <c r="A39" s="1086"/>
      <c r="B39" s="1022" t="s">
        <v>140</v>
      </c>
      <c r="C39" s="1022"/>
      <c r="D39" s="1022"/>
      <c r="E39" s="1022"/>
      <c r="F39" s="1022" t="s">
        <v>54</v>
      </c>
      <c r="G39" s="1022"/>
      <c r="H39" s="1022" t="s">
        <v>55</v>
      </c>
      <c r="I39" s="1022"/>
      <c r="J39" s="1022" t="s">
        <v>140</v>
      </c>
      <c r="K39" s="1022"/>
      <c r="L39" s="1022"/>
      <c r="M39" s="1022"/>
      <c r="N39" s="1022" t="s">
        <v>54</v>
      </c>
      <c r="O39" s="1022"/>
      <c r="P39" s="1084" t="s">
        <v>55</v>
      </c>
      <c r="Q39" s="1022"/>
      <c r="R39" s="1081" t="s">
        <v>140</v>
      </c>
      <c r="S39" s="1082"/>
      <c r="T39" s="1082"/>
      <c r="U39" s="1083"/>
      <c r="V39" s="1081" t="s">
        <v>54</v>
      </c>
      <c r="W39" s="1083"/>
      <c r="X39" s="1081" t="s">
        <v>55</v>
      </c>
      <c r="Y39" s="1083"/>
      <c r="Z39" s="1081" t="s">
        <v>140</v>
      </c>
      <c r="AA39" s="1082"/>
      <c r="AB39" s="1082"/>
      <c r="AC39" s="1083"/>
      <c r="AD39" s="1081" t="s">
        <v>54</v>
      </c>
      <c r="AE39" s="1083"/>
      <c r="AF39" s="1081" t="s">
        <v>55</v>
      </c>
      <c r="AG39" s="1083"/>
      <c r="AH39" s="1070" t="s">
        <v>140</v>
      </c>
      <c r="AI39" s="1071"/>
      <c r="AJ39" s="1071"/>
      <c r="AK39" s="1072"/>
      <c r="AL39" s="1094" t="s">
        <v>54</v>
      </c>
      <c r="AM39" s="1095"/>
      <c r="AN39" s="1094" t="s">
        <v>55</v>
      </c>
      <c r="AO39" s="1096"/>
    </row>
    <row r="40" spans="1:41" ht="21" customHeight="1">
      <c r="A40" s="553" t="s">
        <v>365</v>
      </c>
      <c r="B40" s="1078">
        <f t="shared" ref="B40:B45" si="33">+F40+H40</f>
        <v>1196</v>
      </c>
      <c r="C40" s="1078"/>
      <c r="D40" s="1078"/>
      <c r="E40" s="576">
        <v>0</v>
      </c>
      <c r="F40" s="577">
        <v>552</v>
      </c>
      <c r="G40" s="578">
        <v>0</v>
      </c>
      <c r="H40" s="577">
        <v>644</v>
      </c>
      <c r="I40" s="578">
        <v>0</v>
      </c>
      <c r="J40" s="1078">
        <f t="shared" ref="J40:J45" si="34">+N40+P40</f>
        <v>1205</v>
      </c>
      <c r="K40" s="1078"/>
      <c r="L40" s="1078"/>
      <c r="M40" s="575">
        <f>O40+Q40</f>
        <v>0</v>
      </c>
      <c r="N40" s="577">
        <v>551</v>
      </c>
      <c r="O40" s="578">
        <v>0</v>
      </c>
      <c r="P40" s="577">
        <v>654</v>
      </c>
      <c r="Q40" s="578">
        <v>0</v>
      </c>
      <c r="R40" s="92"/>
      <c r="S40" s="1073">
        <f t="shared" ref="S40:S45" si="35">SUM(V40,X40)</f>
        <v>1201</v>
      </c>
      <c r="T40" s="1073"/>
      <c r="U40" s="93">
        <f t="shared" ref="U40:U45" si="36">W40+Y40</f>
        <v>0</v>
      </c>
      <c r="V40" s="284">
        <v>538</v>
      </c>
      <c r="W40" s="285">
        <v>0</v>
      </c>
      <c r="X40" s="284">
        <v>663</v>
      </c>
      <c r="Y40" s="285">
        <v>0</v>
      </c>
      <c r="Z40" s="1075">
        <f t="shared" ref="Z40" si="37">SUM(AD40,AF40)</f>
        <v>1197</v>
      </c>
      <c r="AA40" s="1075"/>
      <c r="AB40" s="1076">
        <f t="shared" ref="AB40:AB45" si="38">AE40+AG40</f>
        <v>0</v>
      </c>
      <c r="AC40" s="1076"/>
      <c r="AD40" s="284">
        <v>495</v>
      </c>
      <c r="AE40" s="285">
        <v>0</v>
      </c>
      <c r="AF40" s="284">
        <v>702</v>
      </c>
      <c r="AG40" s="285">
        <v>0</v>
      </c>
      <c r="AH40" s="1079">
        <f>SUM(AL40,AN40)</f>
        <v>1200</v>
      </c>
      <c r="AI40" s="1079"/>
      <c r="AJ40" s="1080">
        <f t="shared" ref="AJ40:AJ45" si="39">AM40+AO40</f>
        <v>0</v>
      </c>
      <c r="AK40" s="1080"/>
      <c r="AL40" s="762">
        <v>495</v>
      </c>
      <c r="AM40" s="763">
        <v>0</v>
      </c>
      <c r="AN40" s="762">
        <v>705</v>
      </c>
      <c r="AO40" s="764">
        <v>0</v>
      </c>
    </row>
    <row r="41" spans="1:41" ht="21" customHeight="1">
      <c r="A41" s="553" t="s">
        <v>364</v>
      </c>
      <c r="B41" s="1058">
        <f t="shared" si="33"/>
        <v>905</v>
      </c>
      <c r="C41" s="1058"/>
      <c r="D41" s="1058"/>
      <c r="E41" s="576">
        <v>0</v>
      </c>
      <c r="F41" s="287">
        <v>246</v>
      </c>
      <c r="G41" s="288">
        <v>0</v>
      </c>
      <c r="H41" s="287">
        <v>659</v>
      </c>
      <c r="I41" s="288">
        <v>0</v>
      </c>
      <c r="J41" s="1058">
        <f t="shared" si="34"/>
        <v>886</v>
      </c>
      <c r="K41" s="1058"/>
      <c r="L41" s="1058"/>
      <c r="M41" s="575">
        <f>O41+Q41</f>
        <v>0</v>
      </c>
      <c r="N41" s="287">
        <v>262</v>
      </c>
      <c r="O41" s="288">
        <v>0</v>
      </c>
      <c r="P41" s="287">
        <v>624</v>
      </c>
      <c r="Q41" s="288">
        <v>0</v>
      </c>
      <c r="R41" s="96"/>
      <c r="S41" s="1061">
        <f t="shared" si="35"/>
        <v>865</v>
      </c>
      <c r="T41" s="1061"/>
      <c r="U41" s="90">
        <f t="shared" si="36"/>
        <v>0</v>
      </c>
      <c r="V41" s="284">
        <v>251</v>
      </c>
      <c r="W41" s="285">
        <v>0</v>
      </c>
      <c r="X41" s="284">
        <v>614</v>
      </c>
      <c r="Y41" s="285">
        <v>0</v>
      </c>
      <c r="Z41" s="1063">
        <f>SUM(AD41,AF41)</f>
        <v>837</v>
      </c>
      <c r="AA41" s="1063"/>
      <c r="AB41" s="1064">
        <f t="shared" si="38"/>
        <v>0</v>
      </c>
      <c r="AC41" s="1064"/>
      <c r="AD41" s="284">
        <v>223</v>
      </c>
      <c r="AE41" s="285">
        <v>0</v>
      </c>
      <c r="AF41" s="284">
        <v>614</v>
      </c>
      <c r="AG41" s="285">
        <v>0</v>
      </c>
      <c r="AH41" s="1059">
        <f>SUM(AL41,AN41)</f>
        <v>843</v>
      </c>
      <c r="AI41" s="1059"/>
      <c r="AJ41" s="1060">
        <f t="shared" si="39"/>
        <v>0</v>
      </c>
      <c r="AK41" s="1060"/>
      <c r="AL41" s="762">
        <v>208</v>
      </c>
      <c r="AM41" s="763">
        <v>0</v>
      </c>
      <c r="AN41" s="762">
        <v>635</v>
      </c>
      <c r="AO41" s="764">
        <v>0</v>
      </c>
    </row>
    <row r="42" spans="1:41" ht="21" customHeight="1">
      <c r="A42" s="553" t="s">
        <v>366</v>
      </c>
      <c r="B42" s="1058">
        <f t="shared" si="33"/>
        <v>742</v>
      </c>
      <c r="C42" s="1058"/>
      <c r="D42" s="1058"/>
      <c r="E42" s="579">
        <f>+G42+I42</f>
        <v>400</v>
      </c>
      <c r="F42" s="287">
        <v>598</v>
      </c>
      <c r="G42" s="291">
        <v>386</v>
      </c>
      <c r="H42" s="287">
        <v>144</v>
      </c>
      <c r="I42" s="291">
        <v>14</v>
      </c>
      <c r="J42" s="1058">
        <f t="shared" si="34"/>
        <v>695</v>
      </c>
      <c r="K42" s="1058"/>
      <c r="L42" s="1058"/>
      <c r="M42" s="580">
        <f>+O42+Q42</f>
        <v>410</v>
      </c>
      <c r="N42" s="287">
        <v>554</v>
      </c>
      <c r="O42" s="291">
        <v>399</v>
      </c>
      <c r="P42" s="287">
        <v>141</v>
      </c>
      <c r="Q42" s="291">
        <v>11</v>
      </c>
      <c r="R42" s="262"/>
      <c r="S42" s="1074">
        <f t="shared" si="35"/>
        <v>725</v>
      </c>
      <c r="T42" s="1074"/>
      <c r="U42" s="261">
        <f t="shared" si="36"/>
        <v>361</v>
      </c>
      <c r="V42" s="284">
        <v>568</v>
      </c>
      <c r="W42" s="286">
        <v>352</v>
      </c>
      <c r="X42" s="284">
        <v>157</v>
      </c>
      <c r="Y42" s="286">
        <v>9</v>
      </c>
      <c r="Z42" s="1063">
        <f>SUM(AD42,AF42)</f>
        <v>690</v>
      </c>
      <c r="AA42" s="1063"/>
      <c r="AB42" s="1077">
        <f t="shared" si="38"/>
        <v>324</v>
      </c>
      <c r="AC42" s="1077"/>
      <c r="AD42" s="284">
        <v>531</v>
      </c>
      <c r="AE42" s="286">
        <v>318</v>
      </c>
      <c r="AF42" s="284">
        <v>159</v>
      </c>
      <c r="AG42" s="286">
        <v>6</v>
      </c>
      <c r="AH42" s="1059">
        <f>SUM(AL42,AN42)</f>
        <v>699</v>
      </c>
      <c r="AI42" s="1059"/>
      <c r="AJ42" s="1069">
        <f t="shared" si="39"/>
        <v>285</v>
      </c>
      <c r="AK42" s="1069"/>
      <c r="AL42" s="762">
        <v>537</v>
      </c>
      <c r="AM42" s="765">
        <v>281</v>
      </c>
      <c r="AN42" s="762">
        <v>162</v>
      </c>
      <c r="AO42" s="766">
        <v>4</v>
      </c>
    </row>
    <row r="43" spans="1:41" ht="21" customHeight="1">
      <c r="A43" s="553" t="s">
        <v>367</v>
      </c>
      <c r="B43" s="1058">
        <f t="shared" si="33"/>
        <v>686</v>
      </c>
      <c r="C43" s="1058"/>
      <c r="D43" s="1058"/>
      <c r="E43" s="576">
        <v>0</v>
      </c>
      <c r="F43" s="287">
        <v>317</v>
      </c>
      <c r="G43" s="288">
        <v>0</v>
      </c>
      <c r="H43" s="287">
        <v>369</v>
      </c>
      <c r="I43" s="288">
        <v>0</v>
      </c>
      <c r="J43" s="1058">
        <f t="shared" si="34"/>
        <v>673</v>
      </c>
      <c r="K43" s="1058"/>
      <c r="L43" s="1058"/>
      <c r="M43" s="575">
        <f>O43+Q43</f>
        <v>0</v>
      </c>
      <c r="N43" s="287">
        <v>303</v>
      </c>
      <c r="O43" s="288">
        <v>0</v>
      </c>
      <c r="P43" s="287">
        <v>370</v>
      </c>
      <c r="Q43" s="288">
        <v>0</v>
      </c>
      <c r="R43" s="96"/>
      <c r="S43" s="1061">
        <f t="shared" si="35"/>
        <v>660</v>
      </c>
      <c r="T43" s="1061"/>
      <c r="U43" s="90">
        <f t="shared" si="36"/>
        <v>0</v>
      </c>
      <c r="V43" s="284">
        <v>299</v>
      </c>
      <c r="W43" s="285">
        <v>0</v>
      </c>
      <c r="X43" s="284">
        <v>361</v>
      </c>
      <c r="Y43" s="285">
        <v>0</v>
      </c>
      <c r="Z43" s="1063">
        <f t="shared" ref="Z43:Z45" si="40">SUM(AD43,AF43)</f>
        <v>658</v>
      </c>
      <c r="AA43" s="1063"/>
      <c r="AB43" s="1064">
        <f t="shared" si="38"/>
        <v>0</v>
      </c>
      <c r="AC43" s="1064"/>
      <c r="AD43" s="284">
        <v>289</v>
      </c>
      <c r="AE43" s="285">
        <v>0</v>
      </c>
      <c r="AF43" s="284">
        <v>369</v>
      </c>
      <c r="AG43" s="285">
        <v>0</v>
      </c>
      <c r="AH43" s="1059">
        <f t="shared" ref="AH43:AH45" si="41">SUM(AL43,AN43)</f>
        <v>687</v>
      </c>
      <c r="AI43" s="1059"/>
      <c r="AJ43" s="1060">
        <f t="shared" si="39"/>
        <v>0</v>
      </c>
      <c r="AK43" s="1060"/>
      <c r="AL43" s="762">
        <v>307</v>
      </c>
      <c r="AM43" s="767">
        <v>0</v>
      </c>
      <c r="AN43" s="762">
        <v>380</v>
      </c>
      <c r="AO43" s="768">
        <v>0</v>
      </c>
    </row>
    <row r="44" spans="1:41" ht="21" customHeight="1">
      <c r="A44" s="553" t="s">
        <v>368</v>
      </c>
      <c r="B44" s="1058">
        <f t="shared" si="33"/>
        <v>791</v>
      </c>
      <c r="C44" s="1058"/>
      <c r="D44" s="1058"/>
      <c r="E44" s="576">
        <v>0</v>
      </c>
      <c r="F44" s="287">
        <v>398</v>
      </c>
      <c r="G44" s="288">
        <v>0</v>
      </c>
      <c r="H44" s="287">
        <v>393</v>
      </c>
      <c r="I44" s="288">
        <v>0</v>
      </c>
      <c r="J44" s="1058">
        <f t="shared" si="34"/>
        <v>802</v>
      </c>
      <c r="K44" s="1058"/>
      <c r="L44" s="1058"/>
      <c r="M44" s="575">
        <f>O44+Q44</f>
        <v>0</v>
      </c>
      <c r="N44" s="287">
        <v>405</v>
      </c>
      <c r="O44" s="288">
        <v>0</v>
      </c>
      <c r="P44" s="287">
        <v>397</v>
      </c>
      <c r="Q44" s="288">
        <v>0</v>
      </c>
      <c r="R44" s="96"/>
      <c r="S44" s="1061">
        <f t="shared" si="35"/>
        <v>794</v>
      </c>
      <c r="T44" s="1061"/>
      <c r="U44" s="90">
        <f t="shared" si="36"/>
        <v>0</v>
      </c>
      <c r="V44" s="287">
        <v>410</v>
      </c>
      <c r="W44" s="288">
        <v>0</v>
      </c>
      <c r="X44" s="287">
        <v>384</v>
      </c>
      <c r="Y44" s="288">
        <v>0</v>
      </c>
      <c r="Z44" s="1065">
        <f t="shared" si="40"/>
        <v>786</v>
      </c>
      <c r="AA44" s="1065"/>
      <c r="AB44" s="1066">
        <f t="shared" si="38"/>
        <v>0</v>
      </c>
      <c r="AC44" s="1066"/>
      <c r="AD44" s="287">
        <v>407</v>
      </c>
      <c r="AE44" s="288">
        <v>0</v>
      </c>
      <c r="AF44" s="287">
        <v>379</v>
      </c>
      <c r="AG44" s="288">
        <v>0</v>
      </c>
      <c r="AH44" s="1059">
        <f t="shared" si="41"/>
        <v>763</v>
      </c>
      <c r="AI44" s="1059"/>
      <c r="AJ44" s="1060">
        <f t="shared" si="39"/>
        <v>0</v>
      </c>
      <c r="AK44" s="1060"/>
      <c r="AL44" s="762">
        <v>412</v>
      </c>
      <c r="AM44" s="763">
        <v>0</v>
      </c>
      <c r="AN44" s="762">
        <v>351</v>
      </c>
      <c r="AO44" s="764">
        <v>0</v>
      </c>
    </row>
    <row r="45" spans="1:41" ht="21" customHeight="1" thickBot="1">
      <c r="A45" s="555" t="s">
        <v>369</v>
      </c>
      <c r="B45" s="1055">
        <f t="shared" si="33"/>
        <v>653</v>
      </c>
      <c r="C45" s="1055"/>
      <c r="D45" s="1055"/>
      <c r="E45" s="581">
        <v>0</v>
      </c>
      <c r="F45" s="463">
        <v>359</v>
      </c>
      <c r="G45" s="464">
        <v>0</v>
      </c>
      <c r="H45" s="463">
        <v>294</v>
      </c>
      <c r="I45" s="464">
        <v>0</v>
      </c>
      <c r="J45" s="1055">
        <f t="shared" si="34"/>
        <v>650</v>
      </c>
      <c r="K45" s="1055"/>
      <c r="L45" s="1055"/>
      <c r="M45" s="582">
        <f>O45+Q45</f>
        <v>0</v>
      </c>
      <c r="N45" s="463">
        <v>355</v>
      </c>
      <c r="O45" s="464">
        <v>0</v>
      </c>
      <c r="P45" s="463">
        <v>295</v>
      </c>
      <c r="Q45" s="464">
        <v>0</v>
      </c>
      <c r="R45" s="101"/>
      <c r="S45" s="1062">
        <f t="shared" si="35"/>
        <v>648</v>
      </c>
      <c r="T45" s="1062"/>
      <c r="U45" s="98">
        <f t="shared" si="36"/>
        <v>0</v>
      </c>
      <c r="V45" s="289">
        <v>332</v>
      </c>
      <c r="W45" s="290">
        <v>0</v>
      </c>
      <c r="X45" s="289">
        <v>316</v>
      </c>
      <c r="Y45" s="290">
        <v>0</v>
      </c>
      <c r="Z45" s="1067">
        <f t="shared" si="40"/>
        <v>642</v>
      </c>
      <c r="AA45" s="1067"/>
      <c r="AB45" s="1068">
        <f t="shared" si="38"/>
        <v>0</v>
      </c>
      <c r="AC45" s="1068"/>
      <c r="AD45" s="289">
        <v>331</v>
      </c>
      <c r="AE45" s="290">
        <v>0</v>
      </c>
      <c r="AF45" s="289">
        <v>311</v>
      </c>
      <c r="AG45" s="290">
        <v>0</v>
      </c>
      <c r="AH45" s="1056">
        <f t="shared" si="41"/>
        <v>651</v>
      </c>
      <c r="AI45" s="1056"/>
      <c r="AJ45" s="1057">
        <f t="shared" si="39"/>
        <v>0</v>
      </c>
      <c r="AK45" s="1057"/>
      <c r="AL45" s="769">
        <v>320</v>
      </c>
      <c r="AM45" s="770">
        <v>0</v>
      </c>
      <c r="AN45" s="769">
        <v>331</v>
      </c>
      <c r="AO45" s="771">
        <v>0</v>
      </c>
    </row>
    <row r="46" spans="1:41" ht="15" customHeight="1">
      <c r="A46" s="4" t="s">
        <v>152</v>
      </c>
      <c r="B46" s="44"/>
      <c r="C46" s="44"/>
      <c r="D46" s="44"/>
      <c r="E46" s="44"/>
      <c r="F46" s="44"/>
      <c r="G46" s="44"/>
      <c r="H46" s="44"/>
      <c r="I46" s="44"/>
      <c r="J46" s="44"/>
      <c r="K46" s="44"/>
      <c r="L46" s="44"/>
      <c r="M46" s="44"/>
      <c r="N46" s="44"/>
      <c r="O46" s="44"/>
      <c r="P46" s="44"/>
      <c r="Q46" s="44"/>
      <c r="R46" s="73"/>
      <c r="S46" s="73"/>
      <c r="T46" s="73"/>
      <c r="U46" s="73"/>
      <c r="V46" s="73"/>
      <c r="W46" s="73"/>
      <c r="X46" s="73"/>
      <c r="Y46" s="73"/>
      <c r="Z46" s="73"/>
      <c r="AA46" s="73"/>
      <c r="AB46" s="87"/>
      <c r="AC46" s="87"/>
      <c r="AD46" s="87"/>
      <c r="AE46" s="87"/>
      <c r="AF46" s="87"/>
      <c r="AG46" s="87"/>
      <c r="AH46" s="87"/>
      <c r="AI46" s="87"/>
      <c r="AJ46" s="87"/>
      <c r="AK46" s="87"/>
      <c r="AM46" s="73"/>
      <c r="AN46" s="73"/>
      <c r="AO46" s="75" t="s">
        <v>147</v>
      </c>
    </row>
    <row r="47" spans="1:41" ht="17.100000000000001" customHeight="1">
      <c r="A47" s="1"/>
      <c r="B47" s="1"/>
      <c r="C47" s="4"/>
      <c r="D47" s="4"/>
      <c r="E47" s="4"/>
      <c r="F47" s="4"/>
      <c r="G47" s="4"/>
      <c r="H47" s="4"/>
      <c r="I47" s="4"/>
      <c r="J47" s="4"/>
      <c r="K47" s="4"/>
      <c r="L47" s="4"/>
      <c r="M47" s="4"/>
      <c r="N47" s="4"/>
      <c r="O47" s="4"/>
      <c r="P47" s="4"/>
      <c r="Q47" s="4"/>
      <c r="R47" s="73"/>
      <c r="S47" s="73"/>
      <c r="T47" s="73"/>
      <c r="U47" s="73"/>
      <c r="V47" s="73"/>
      <c r="W47" s="73"/>
      <c r="X47" s="73"/>
      <c r="Y47" s="73"/>
      <c r="Z47" s="73"/>
      <c r="AA47" s="73"/>
      <c r="AB47" s="73"/>
      <c r="AC47" s="73"/>
      <c r="AD47" s="73"/>
      <c r="AE47" s="73"/>
      <c r="AF47" s="73"/>
      <c r="AG47" s="73"/>
      <c r="AH47" s="73"/>
      <c r="AI47" s="73"/>
      <c r="AJ47" s="73"/>
      <c r="AK47" s="73"/>
      <c r="AL47" s="73"/>
      <c r="AM47" s="73"/>
      <c r="AN47" s="73"/>
    </row>
    <row r="48" spans="1:41" ht="17.100000000000001" customHeight="1">
      <c r="A48" s="73"/>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row>
    <row r="49" spans="1:41" ht="17.100000000000001" customHeight="1">
      <c r="A49" s="73"/>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row>
    <row r="50" spans="1:41" ht="17.100000000000001" customHeight="1">
      <c r="S50" s="73"/>
      <c r="T50" s="73"/>
      <c r="U50" s="73"/>
      <c r="V50" s="73"/>
      <c r="W50" s="73"/>
      <c r="X50" s="73"/>
      <c r="Y50" s="73"/>
      <c r="Z50" s="73"/>
    </row>
    <row r="51" spans="1:41" ht="17.100000000000001" customHeight="1">
      <c r="S51" s="73"/>
      <c r="T51" s="73"/>
      <c r="U51" s="73"/>
      <c r="V51" s="73"/>
      <c r="W51" s="73"/>
      <c r="X51" s="73"/>
      <c r="Y51" s="73"/>
      <c r="Z51" s="73"/>
    </row>
    <row r="52" spans="1:41" ht="17.100000000000001" customHeight="1">
      <c r="S52" s="73"/>
      <c r="T52" s="73"/>
      <c r="U52" s="73"/>
      <c r="V52" s="73"/>
      <c r="W52" s="73"/>
      <c r="X52" s="73"/>
      <c r="Y52" s="73"/>
      <c r="Z52" s="73"/>
    </row>
  </sheetData>
  <sheetProtection selectLockedCells="1" selectUnlockedCells="1"/>
  <mergeCells count="180">
    <mergeCell ref="A3:A4"/>
    <mergeCell ref="B3:C4"/>
    <mergeCell ref="D3:I3"/>
    <mergeCell ref="J3:K4"/>
    <mergeCell ref="L3:Q3"/>
    <mergeCell ref="R3:Y3"/>
    <mergeCell ref="V4:W4"/>
    <mergeCell ref="X4:Y4"/>
    <mergeCell ref="Z3:AG3"/>
    <mergeCell ref="Z4:AC4"/>
    <mergeCell ref="AD4:AE4"/>
    <mergeCell ref="AF4:AG4"/>
    <mergeCell ref="AH4:AI4"/>
    <mergeCell ref="AJ4:AK4"/>
    <mergeCell ref="AL4:AM4"/>
    <mergeCell ref="AH3:AK3"/>
    <mergeCell ref="AL3:AO3"/>
    <mergeCell ref="D4:E4"/>
    <mergeCell ref="F4:G4"/>
    <mergeCell ref="H4:I4"/>
    <mergeCell ref="L4:M4"/>
    <mergeCell ref="N4:O4"/>
    <mergeCell ref="P4:Q4"/>
    <mergeCell ref="R4:U4"/>
    <mergeCell ref="AN4:AO4"/>
    <mergeCell ref="AH6:AI6"/>
    <mergeCell ref="AJ6:AK6"/>
    <mergeCell ref="AL6:AM6"/>
    <mergeCell ref="AN6:AO6"/>
    <mergeCell ref="Z6:AB6"/>
    <mergeCell ref="S6:T6"/>
    <mergeCell ref="S5:T5"/>
    <mergeCell ref="Z5:AB5"/>
    <mergeCell ref="AH5:AI5"/>
    <mergeCell ref="AJ5:AK5"/>
    <mergeCell ref="AL5:AM5"/>
    <mergeCell ref="AN5:AO5"/>
    <mergeCell ref="S8:T8"/>
    <mergeCell ref="Z8:AB8"/>
    <mergeCell ref="AH8:AI8"/>
    <mergeCell ref="AJ8:AK8"/>
    <mergeCell ref="AL8:AM8"/>
    <mergeCell ref="AN8:AO8"/>
    <mergeCell ref="S7:T7"/>
    <mergeCell ref="Z7:AB7"/>
    <mergeCell ref="AH7:AI7"/>
    <mergeCell ref="AJ7:AK7"/>
    <mergeCell ref="AL7:AM7"/>
    <mergeCell ref="AN7:AO7"/>
    <mergeCell ref="S11:T11"/>
    <mergeCell ref="AA11:AB11"/>
    <mergeCell ref="AH11:AI11"/>
    <mergeCell ref="AJ11:AK11"/>
    <mergeCell ref="AL11:AM11"/>
    <mergeCell ref="AN11:AO11"/>
    <mergeCell ref="S9:T9"/>
    <mergeCell ref="Z9:AB9"/>
    <mergeCell ref="AH9:AI9"/>
    <mergeCell ref="AJ9:AK9"/>
    <mergeCell ref="AL9:AM9"/>
    <mergeCell ref="AN9:AO9"/>
    <mergeCell ref="S13:T13"/>
    <mergeCell ref="AA13:AB13"/>
    <mergeCell ref="AH13:AI13"/>
    <mergeCell ref="AJ13:AK13"/>
    <mergeCell ref="AL13:AM13"/>
    <mergeCell ref="AN13:AO13"/>
    <mergeCell ref="S12:T12"/>
    <mergeCell ref="AA12:AB12"/>
    <mergeCell ref="AH12:AI12"/>
    <mergeCell ref="AJ12:AK12"/>
    <mergeCell ref="AL12:AM12"/>
    <mergeCell ref="AN12:AO12"/>
    <mergeCell ref="S15:T15"/>
    <mergeCell ref="AA15:AB15"/>
    <mergeCell ref="AH15:AI15"/>
    <mergeCell ref="AJ15:AK15"/>
    <mergeCell ref="AL15:AM15"/>
    <mergeCell ref="AN15:AO15"/>
    <mergeCell ref="S14:T14"/>
    <mergeCell ref="AA14:AB14"/>
    <mergeCell ref="AH14:AI14"/>
    <mergeCell ref="AJ14:AK14"/>
    <mergeCell ref="AL14:AM14"/>
    <mergeCell ref="AN14:AO14"/>
    <mergeCell ref="Z21:AG21"/>
    <mergeCell ref="AH21:AO21"/>
    <mergeCell ref="B22:C22"/>
    <mergeCell ref="D22:E22"/>
    <mergeCell ref="F22:G22"/>
    <mergeCell ref="H22:I22"/>
    <mergeCell ref="S16:T16"/>
    <mergeCell ref="AA16:AB16"/>
    <mergeCell ref="AH16:AI16"/>
    <mergeCell ref="AJ16:AK16"/>
    <mergeCell ref="AL16:AM16"/>
    <mergeCell ref="AN16:AO16"/>
    <mergeCell ref="AH22:AI22"/>
    <mergeCell ref="AJ22:AK22"/>
    <mergeCell ref="AL22:AM22"/>
    <mergeCell ref="AN22:AO22"/>
    <mergeCell ref="A38:A39"/>
    <mergeCell ref="B38:I38"/>
    <mergeCell ref="J38:Q38"/>
    <mergeCell ref="R38:Y38"/>
    <mergeCell ref="Z38:AG38"/>
    <mergeCell ref="AH38:AO38"/>
    <mergeCell ref="V22:W22"/>
    <mergeCell ref="X22:Y22"/>
    <mergeCell ref="Z22:AA22"/>
    <mergeCell ref="AB22:AC22"/>
    <mergeCell ref="AD22:AE22"/>
    <mergeCell ref="AF22:AG22"/>
    <mergeCell ref="J22:K22"/>
    <mergeCell ref="L22:M22"/>
    <mergeCell ref="N22:O22"/>
    <mergeCell ref="P22:Q22"/>
    <mergeCell ref="R22:S22"/>
    <mergeCell ref="T22:U22"/>
    <mergeCell ref="A21:A22"/>
    <mergeCell ref="B21:I21"/>
    <mergeCell ref="AL39:AM39"/>
    <mergeCell ref="AN39:AO39"/>
    <mergeCell ref="J21:Q21"/>
    <mergeCell ref="R21:Y21"/>
    <mergeCell ref="X39:Y39"/>
    <mergeCell ref="Z39:AC39"/>
    <mergeCell ref="AD39:AE39"/>
    <mergeCell ref="AF39:AG39"/>
    <mergeCell ref="B39:E39"/>
    <mergeCell ref="F39:G39"/>
    <mergeCell ref="H39:I39"/>
    <mergeCell ref="J39:M39"/>
    <mergeCell ref="N39:O39"/>
    <mergeCell ref="P39:Q39"/>
    <mergeCell ref="B42:D42"/>
    <mergeCell ref="J42:L42"/>
    <mergeCell ref="AH42:AI42"/>
    <mergeCell ref="AJ42:AK42"/>
    <mergeCell ref="B41:D41"/>
    <mergeCell ref="J41:L41"/>
    <mergeCell ref="AH41:AI41"/>
    <mergeCell ref="AJ41:AK41"/>
    <mergeCell ref="AH39:AK39"/>
    <mergeCell ref="S40:T40"/>
    <mergeCell ref="S41:T41"/>
    <mergeCell ref="S42:T42"/>
    <mergeCell ref="Z40:AA40"/>
    <mergeCell ref="AB40:AC40"/>
    <mergeCell ref="Z41:AA41"/>
    <mergeCell ref="AB41:AC41"/>
    <mergeCell ref="Z42:AA42"/>
    <mergeCell ref="AB42:AC42"/>
    <mergeCell ref="B40:D40"/>
    <mergeCell ref="J40:L40"/>
    <mergeCell ref="AH40:AI40"/>
    <mergeCell ref="AJ40:AK40"/>
    <mergeCell ref="R39:U39"/>
    <mergeCell ref="V39:W39"/>
    <mergeCell ref="B45:D45"/>
    <mergeCell ref="J45:L45"/>
    <mergeCell ref="AH45:AI45"/>
    <mergeCell ref="AJ45:AK45"/>
    <mergeCell ref="B44:D44"/>
    <mergeCell ref="J44:L44"/>
    <mergeCell ref="AH44:AI44"/>
    <mergeCell ref="AJ44:AK44"/>
    <mergeCell ref="B43:D43"/>
    <mergeCell ref="J43:L43"/>
    <mergeCell ref="AH43:AI43"/>
    <mergeCell ref="AJ43:AK43"/>
    <mergeCell ref="S43:T43"/>
    <mergeCell ref="S44:T44"/>
    <mergeCell ref="S45:T45"/>
    <mergeCell ref="Z43:AA43"/>
    <mergeCell ref="AB43:AC43"/>
    <mergeCell ref="Z44:AA44"/>
    <mergeCell ref="AB44:AC44"/>
    <mergeCell ref="Z45:AA45"/>
    <mergeCell ref="AB45:AC45"/>
  </mergeCells>
  <phoneticPr fontId="5"/>
  <printOptions horizontalCentered="1"/>
  <pageMargins left="0.59055118110236227" right="0.59055118110236227" top="0.59055118110236227" bottom="0.59055118110236227" header="0.39370078740157483" footer="0.39370078740157483"/>
  <pageSetup paperSize="9" scale="95" firstPageNumber="138" orientation="portrait" useFirstPageNumber="1" verticalDpi="300" r:id="rId1"/>
  <headerFooter scaleWithDoc="0" alignWithMargins="0">
    <oddHeader>&amp;L教　育</oddHeader>
    <oddFooter>&amp;C&amp;12&amp;A</oddFooter>
  </headerFooter>
  <ignoredErrors>
    <ignoredError sqref="M42" formula="1"/>
  </ignoredErrors>
  <extLst>
    <ext xmlns:mx="http://schemas.microsoft.com/office/mac/excel/2008/main" uri="{64002731-A6B0-56B0-2670-7721B7C09600}">
      <mx:PLV Mode="0" OnePage="0" WScale="96"/>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2"/>
  <sheetViews>
    <sheetView view="pageBreakPreview" zoomScaleNormal="90" zoomScaleSheetLayoutView="100" zoomScalePageLayoutView="90" workbookViewId="0">
      <pane xSplit="1" topLeftCell="F1" activePane="topRight" state="frozen"/>
      <selection activeCell="O31" sqref="O31:R31"/>
      <selection pane="topRight" activeCell="R3" sqref="R3:Y3"/>
    </sheetView>
  </sheetViews>
  <sheetFormatPr defaultColWidth="8.85546875" defaultRowHeight="17.100000000000001" customHeight="1"/>
  <cols>
    <col min="1" max="1" width="10.7109375" style="74" customWidth="1"/>
    <col min="2" max="2" width="4.28515625" style="74" customWidth="1"/>
    <col min="3" max="3" width="6.7109375" style="74" customWidth="1"/>
    <col min="4" max="4" width="5.7109375" style="74" customWidth="1"/>
    <col min="5" max="5" width="5.42578125" style="74" customWidth="1"/>
    <col min="6" max="6" width="5.7109375" style="74" customWidth="1"/>
    <col min="7" max="7" width="5.85546875" style="74" customWidth="1"/>
    <col min="8" max="8" width="5.42578125" style="74" customWidth="1"/>
    <col min="9" max="9" width="5.28515625" style="74" customWidth="1"/>
    <col min="10" max="10" width="4.42578125" style="74" customWidth="1"/>
    <col min="11" max="11" width="4.85546875" style="74" customWidth="1"/>
    <col min="12" max="12" width="5.7109375" style="74" customWidth="1"/>
    <col min="13" max="13" width="6.42578125" style="74" customWidth="1"/>
    <col min="14" max="16" width="6.7109375" style="74" customWidth="1"/>
    <col min="17" max="17" width="4.85546875" style="74" customWidth="1"/>
    <col min="18" max="18" width="3.7109375" style="74" customWidth="1"/>
    <col min="19" max="19" width="4.28515625" style="74" customWidth="1"/>
    <col min="20" max="20" width="5.28515625" style="74" customWidth="1"/>
    <col min="21" max="21" width="4.28515625" style="74" customWidth="1"/>
    <col min="22" max="22" width="4.7109375" style="74" customWidth="1"/>
    <col min="23" max="23" width="4.28515625" style="74" customWidth="1"/>
    <col min="24" max="24" width="4.7109375" style="74" customWidth="1"/>
    <col min="25" max="25" width="4.28515625" style="74" customWidth="1"/>
    <col min="26" max="26" width="3.7109375" style="74" customWidth="1"/>
    <col min="27" max="27" width="4.7109375" style="74" customWidth="1"/>
    <col min="28" max="28" width="5.42578125" style="74" customWidth="1"/>
    <col min="29" max="29" width="4.28515625" style="74" customWidth="1"/>
    <col min="30" max="30" width="3.7109375" style="74" customWidth="1"/>
    <col min="31" max="31" width="4.28515625" style="74" customWidth="1"/>
    <col min="32" max="32" width="3.7109375" style="74" customWidth="1"/>
    <col min="33" max="33" width="4.28515625" style="74" customWidth="1"/>
    <col min="34" max="34" width="3.7109375" style="74" customWidth="1"/>
    <col min="35" max="35" width="4.28515625" style="74" customWidth="1"/>
    <col min="36" max="36" width="3.7109375" style="74" customWidth="1"/>
    <col min="37" max="37" width="4.28515625" style="74" customWidth="1"/>
    <col min="38" max="38" width="5.140625" style="74" customWidth="1"/>
    <col min="39" max="39" width="5.28515625" style="74" customWidth="1"/>
    <col min="40" max="40" width="4.7109375" style="74" customWidth="1"/>
    <col min="41" max="41" width="4.140625" style="74" customWidth="1"/>
    <col min="42" max="16384" width="8.85546875" style="74"/>
  </cols>
  <sheetData>
    <row r="1" spans="1:41" ht="5.0999999999999996" customHeight="1">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L1" s="73"/>
      <c r="AM1" s="73"/>
      <c r="AN1" s="73"/>
      <c r="AO1" s="75"/>
    </row>
    <row r="2" spans="1:41" ht="15" customHeight="1" thickBot="1">
      <c r="A2" s="73" t="s">
        <v>314</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L2" s="73"/>
      <c r="AM2" s="73"/>
      <c r="AN2" s="73"/>
      <c r="AO2" s="75" t="s">
        <v>117</v>
      </c>
    </row>
    <row r="3" spans="1:41" ht="18.75" customHeight="1" thickBot="1">
      <c r="A3" s="1132" t="s">
        <v>276</v>
      </c>
      <c r="B3" s="1134" t="s">
        <v>86</v>
      </c>
      <c r="C3" s="1135"/>
      <c r="D3" s="1138" t="s">
        <v>141</v>
      </c>
      <c r="E3" s="1138"/>
      <c r="F3" s="1138"/>
      <c r="G3" s="1138"/>
      <c r="H3" s="1138"/>
      <c r="I3" s="1138"/>
      <c r="J3" s="1139" t="s">
        <v>52</v>
      </c>
      <c r="K3" s="1139"/>
      <c r="L3" s="1141" t="s">
        <v>119</v>
      </c>
      <c r="M3" s="1141"/>
      <c r="N3" s="1141"/>
      <c r="O3" s="1141"/>
      <c r="P3" s="1141"/>
      <c r="Q3" s="1139"/>
      <c r="R3" s="1097" t="s">
        <v>142</v>
      </c>
      <c r="S3" s="1098"/>
      <c r="T3" s="1098"/>
      <c r="U3" s="1098"/>
      <c r="V3" s="1098"/>
      <c r="W3" s="1098"/>
      <c r="X3" s="1098"/>
      <c r="Y3" s="1099"/>
      <c r="Z3" s="1097" t="s">
        <v>121</v>
      </c>
      <c r="AA3" s="1098"/>
      <c r="AB3" s="1098"/>
      <c r="AC3" s="1098"/>
      <c r="AD3" s="1098"/>
      <c r="AE3" s="1098"/>
      <c r="AF3" s="1098"/>
      <c r="AG3" s="1099"/>
      <c r="AH3" s="1097" t="s">
        <v>122</v>
      </c>
      <c r="AI3" s="1098"/>
      <c r="AJ3" s="1098"/>
      <c r="AK3" s="1099"/>
      <c r="AL3" s="1097" t="s">
        <v>123</v>
      </c>
      <c r="AM3" s="1098"/>
      <c r="AN3" s="1098"/>
      <c r="AO3" s="1100"/>
    </row>
    <row r="4" spans="1:41" ht="18.75" customHeight="1">
      <c r="A4" s="1133"/>
      <c r="B4" s="1136"/>
      <c r="C4" s="1137"/>
      <c r="D4" s="1129" t="s">
        <v>92</v>
      </c>
      <c r="E4" s="1129"/>
      <c r="F4" s="1129" t="s">
        <v>93</v>
      </c>
      <c r="G4" s="1129"/>
      <c r="H4" s="1129" t="s">
        <v>94</v>
      </c>
      <c r="I4" s="1129"/>
      <c r="J4" s="1140"/>
      <c r="K4" s="1140"/>
      <c r="L4" s="1130" t="s">
        <v>92</v>
      </c>
      <c r="M4" s="1130"/>
      <c r="N4" s="1129" t="s">
        <v>54</v>
      </c>
      <c r="O4" s="1129"/>
      <c r="P4" s="1131" t="s">
        <v>55</v>
      </c>
      <c r="Q4" s="1129"/>
      <c r="R4" s="1081" t="s">
        <v>82</v>
      </c>
      <c r="S4" s="1082"/>
      <c r="T4" s="1082"/>
      <c r="U4" s="1083"/>
      <c r="V4" s="1081" t="s">
        <v>54</v>
      </c>
      <c r="W4" s="1083"/>
      <c r="X4" s="1081" t="s">
        <v>55</v>
      </c>
      <c r="Y4" s="1083"/>
      <c r="Z4" s="1081" t="s">
        <v>82</v>
      </c>
      <c r="AA4" s="1082"/>
      <c r="AB4" s="1082"/>
      <c r="AC4" s="1083"/>
      <c r="AD4" s="1081" t="s">
        <v>54</v>
      </c>
      <c r="AE4" s="1083"/>
      <c r="AF4" s="1081" t="s">
        <v>55</v>
      </c>
      <c r="AG4" s="1083"/>
      <c r="AH4" s="1081" t="s">
        <v>143</v>
      </c>
      <c r="AI4" s="1083"/>
      <c r="AJ4" s="1081" t="s">
        <v>144</v>
      </c>
      <c r="AK4" s="1083"/>
      <c r="AL4" s="1081" t="s">
        <v>143</v>
      </c>
      <c r="AM4" s="1083"/>
      <c r="AN4" s="1081" t="s">
        <v>144</v>
      </c>
      <c r="AO4" s="1107"/>
    </row>
    <row r="5" spans="1:41" ht="18" customHeight="1">
      <c r="A5" s="76" t="s">
        <v>322</v>
      </c>
      <c r="B5" s="311">
        <v>6</v>
      </c>
      <c r="C5" s="312">
        <v>-1</v>
      </c>
      <c r="D5" s="313">
        <f t="shared" ref="D5:E6" si="0">+F5+H5</f>
        <v>253</v>
      </c>
      <c r="E5" s="320">
        <f t="shared" si="0"/>
        <v>11</v>
      </c>
      <c r="F5" s="315">
        <v>129</v>
      </c>
      <c r="G5" s="320">
        <v>11</v>
      </c>
      <c r="H5" s="315">
        <v>124</v>
      </c>
      <c r="I5" s="321">
        <v>0</v>
      </c>
      <c r="J5" s="317">
        <v>129</v>
      </c>
      <c r="K5" s="316">
        <v>11</v>
      </c>
      <c r="L5" s="315">
        <v>4973</v>
      </c>
      <c r="M5" s="316">
        <v>400</v>
      </c>
      <c r="N5" s="315">
        <v>2470</v>
      </c>
      <c r="O5" s="316">
        <v>386</v>
      </c>
      <c r="P5" s="315">
        <v>2503</v>
      </c>
      <c r="Q5" s="316">
        <v>14</v>
      </c>
      <c r="R5" s="318"/>
      <c r="S5" s="1124">
        <f>SUM(V5+X5)</f>
        <v>380</v>
      </c>
      <c r="T5" s="1124"/>
      <c r="U5" s="314">
        <f>SUM(W5,Y5)</f>
        <v>33</v>
      </c>
      <c r="V5" s="522">
        <v>207</v>
      </c>
      <c r="W5" s="314">
        <v>27</v>
      </c>
      <c r="X5" s="522">
        <v>173</v>
      </c>
      <c r="Y5" s="314">
        <v>6</v>
      </c>
      <c r="Z5" s="1120">
        <f>SUM(AD5,AF5)</f>
        <v>79</v>
      </c>
      <c r="AA5" s="1120"/>
      <c r="AB5" s="1120"/>
      <c r="AC5" s="314">
        <f>SUM(AE5,AG5)</f>
        <v>6</v>
      </c>
      <c r="AD5" s="522">
        <v>36</v>
      </c>
      <c r="AE5" s="314">
        <v>4</v>
      </c>
      <c r="AF5" s="522">
        <v>43</v>
      </c>
      <c r="AG5" s="314">
        <v>2</v>
      </c>
      <c r="AH5" s="1125">
        <f>L5/J5</f>
        <v>38.550387596899228</v>
      </c>
      <c r="AI5" s="1125"/>
      <c r="AJ5" s="1126">
        <f>M5/K5</f>
        <v>36.363636363636367</v>
      </c>
      <c r="AK5" s="1126"/>
      <c r="AL5" s="1127">
        <f>L5/S5</f>
        <v>13.086842105263157</v>
      </c>
      <c r="AM5" s="1127"/>
      <c r="AN5" s="1127">
        <f>M5/U5</f>
        <v>12.121212121212121</v>
      </c>
      <c r="AO5" s="1128"/>
    </row>
    <row r="6" spans="1:41" ht="18" customHeight="1">
      <c r="A6" s="78">
        <v>25</v>
      </c>
      <c r="B6" s="311">
        <v>6</v>
      </c>
      <c r="C6" s="312">
        <v>-1</v>
      </c>
      <c r="D6" s="313">
        <f t="shared" si="0"/>
        <v>253</v>
      </c>
      <c r="E6" s="320">
        <f t="shared" si="0"/>
        <v>12</v>
      </c>
      <c r="F6" s="315">
        <v>129</v>
      </c>
      <c r="G6" s="320">
        <v>12</v>
      </c>
      <c r="H6" s="315">
        <v>124</v>
      </c>
      <c r="I6" s="321">
        <v>0</v>
      </c>
      <c r="J6" s="317">
        <v>129</v>
      </c>
      <c r="K6" s="316">
        <v>12</v>
      </c>
      <c r="L6" s="315">
        <v>4911</v>
      </c>
      <c r="M6" s="316">
        <v>410</v>
      </c>
      <c r="N6" s="315">
        <v>2430</v>
      </c>
      <c r="O6" s="316">
        <v>399</v>
      </c>
      <c r="P6" s="315">
        <v>2481</v>
      </c>
      <c r="Q6" s="316">
        <v>11</v>
      </c>
      <c r="R6" s="322"/>
      <c r="S6" s="1120">
        <f>SUM(V6,X6)</f>
        <v>375</v>
      </c>
      <c r="T6" s="1120"/>
      <c r="U6" s="314">
        <f>SUM(W6,Y6)</f>
        <v>43</v>
      </c>
      <c r="V6" s="522">
        <v>191</v>
      </c>
      <c r="W6" s="314">
        <v>33</v>
      </c>
      <c r="X6" s="522">
        <v>184</v>
      </c>
      <c r="Y6" s="314">
        <v>10</v>
      </c>
      <c r="Z6" s="1120">
        <f>SUM(AD6,AF6)</f>
        <v>290</v>
      </c>
      <c r="AA6" s="1120"/>
      <c r="AB6" s="1120"/>
      <c r="AC6" s="314">
        <f>SUM(AE6,AG6)</f>
        <v>50</v>
      </c>
      <c r="AD6" s="522">
        <v>143</v>
      </c>
      <c r="AE6" s="314">
        <v>37</v>
      </c>
      <c r="AF6" s="522">
        <v>147</v>
      </c>
      <c r="AG6" s="314">
        <v>13</v>
      </c>
      <c r="AH6" s="1109">
        <f>L6/J6</f>
        <v>38.069767441860463</v>
      </c>
      <c r="AI6" s="1109"/>
      <c r="AJ6" s="1123">
        <f>M6/K6</f>
        <v>34.166666666666664</v>
      </c>
      <c r="AK6" s="1123"/>
      <c r="AL6" s="1121">
        <f>L6/S6</f>
        <v>13.096</v>
      </c>
      <c r="AM6" s="1121"/>
      <c r="AN6" s="1121">
        <f>M6/U6</f>
        <v>9.5348837209302317</v>
      </c>
      <c r="AO6" s="1122"/>
    </row>
    <row r="7" spans="1:41" ht="18" customHeight="1">
      <c r="A7" s="78">
        <v>26</v>
      </c>
      <c r="B7" s="311">
        <v>6</v>
      </c>
      <c r="C7" s="312">
        <v>-1</v>
      </c>
      <c r="D7" s="313">
        <v>269</v>
      </c>
      <c r="E7" s="321">
        <v>0</v>
      </c>
      <c r="F7" s="315">
        <v>133</v>
      </c>
      <c r="G7" s="321">
        <v>0</v>
      </c>
      <c r="H7" s="315">
        <v>136</v>
      </c>
      <c r="I7" s="321">
        <v>0</v>
      </c>
      <c r="J7" s="317">
        <v>129</v>
      </c>
      <c r="K7" s="316">
        <v>12</v>
      </c>
      <c r="L7" s="315">
        <v>4893</v>
      </c>
      <c r="M7" s="316">
        <v>361</v>
      </c>
      <c r="N7" s="315">
        <v>2398</v>
      </c>
      <c r="O7" s="316">
        <v>352</v>
      </c>
      <c r="P7" s="315">
        <v>2495</v>
      </c>
      <c r="Q7" s="316">
        <v>9</v>
      </c>
      <c r="R7" s="322"/>
      <c r="S7" s="1120">
        <f>SUM(V7,X7)</f>
        <v>366</v>
      </c>
      <c r="T7" s="1120"/>
      <c r="U7" s="314">
        <f>SUM(W7,Y7)</f>
        <v>41</v>
      </c>
      <c r="V7" s="522">
        <v>194</v>
      </c>
      <c r="W7" s="314">
        <v>34</v>
      </c>
      <c r="X7" s="522">
        <v>172</v>
      </c>
      <c r="Y7" s="314">
        <v>7</v>
      </c>
      <c r="Z7" s="1120">
        <f>SUM(AD7,AF7)</f>
        <v>212</v>
      </c>
      <c r="AA7" s="1120"/>
      <c r="AB7" s="1120"/>
      <c r="AC7" s="314">
        <f>SUM(AE7,AG7)</f>
        <v>7</v>
      </c>
      <c r="AD7" s="522">
        <v>98</v>
      </c>
      <c r="AE7" s="314">
        <v>5</v>
      </c>
      <c r="AF7" s="522">
        <v>114</v>
      </c>
      <c r="AG7" s="314">
        <v>2</v>
      </c>
      <c r="AH7" s="1109">
        <v>38</v>
      </c>
      <c r="AI7" s="1109"/>
      <c r="AJ7" s="1110">
        <v>30</v>
      </c>
      <c r="AK7" s="1110"/>
      <c r="AL7" s="1121">
        <v>13</v>
      </c>
      <c r="AM7" s="1121"/>
      <c r="AN7" s="1121">
        <v>9</v>
      </c>
      <c r="AO7" s="1122"/>
    </row>
    <row r="8" spans="1:41" ht="18" customHeight="1">
      <c r="A8" s="78">
        <v>27</v>
      </c>
      <c r="B8" s="311">
        <v>6</v>
      </c>
      <c r="C8" s="312">
        <v>-1</v>
      </c>
      <c r="D8" s="313">
        <v>275</v>
      </c>
      <c r="E8" s="321">
        <v>0</v>
      </c>
      <c r="F8" s="315">
        <v>134</v>
      </c>
      <c r="G8" s="321">
        <v>0</v>
      </c>
      <c r="H8" s="315">
        <v>141</v>
      </c>
      <c r="I8" s="321">
        <v>0</v>
      </c>
      <c r="J8" s="317">
        <v>129</v>
      </c>
      <c r="K8" s="316">
        <v>12</v>
      </c>
      <c r="L8" s="315">
        <v>4810</v>
      </c>
      <c r="M8" s="316">
        <v>324</v>
      </c>
      <c r="N8" s="315">
        <v>2276</v>
      </c>
      <c r="O8" s="316">
        <v>318</v>
      </c>
      <c r="P8" s="315">
        <v>2534</v>
      </c>
      <c r="Q8" s="316">
        <v>6</v>
      </c>
      <c r="R8" s="322"/>
      <c r="S8" s="1120">
        <v>381</v>
      </c>
      <c r="T8" s="1120"/>
      <c r="U8" s="314">
        <v>36</v>
      </c>
      <c r="V8" s="522">
        <v>200</v>
      </c>
      <c r="W8" s="314">
        <v>30</v>
      </c>
      <c r="X8" s="522">
        <v>181</v>
      </c>
      <c r="Y8" s="314">
        <v>6</v>
      </c>
      <c r="Z8" s="1120">
        <v>164</v>
      </c>
      <c r="AA8" s="1120"/>
      <c r="AB8" s="1120"/>
      <c r="AC8" s="314">
        <v>7</v>
      </c>
      <c r="AD8" s="522">
        <v>71</v>
      </c>
      <c r="AE8" s="314">
        <v>5</v>
      </c>
      <c r="AF8" s="522">
        <v>93</v>
      </c>
      <c r="AG8" s="314">
        <v>2</v>
      </c>
      <c r="AH8" s="1109">
        <v>37</v>
      </c>
      <c r="AI8" s="1109"/>
      <c r="AJ8" s="1110">
        <v>27</v>
      </c>
      <c r="AK8" s="1110"/>
      <c r="AL8" s="1121">
        <v>13</v>
      </c>
      <c r="AM8" s="1121"/>
      <c r="AN8" s="1121">
        <v>9</v>
      </c>
      <c r="AO8" s="1122"/>
    </row>
    <row r="9" spans="1:41" ht="18" customHeight="1">
      <c r="A9" s="79">
        <v>28</v>
      </c>
      <c r="B9" s="519">
        <v>6</v>
      </c>
      <c r="C9" s="656">
        <v>-1</v>
      </c>
      <c r="D9" s="521">
        <f t="shared" ref="D9:J9" si="1">SUM(D11:D16)</f>
        <v>289</v>
      </c>
      <c r="E9" s="657">
        <f>SUM(E11:E16)</f>
        <v>12</v>
      </c>
      <c r="F9" s="502">
        <f t="shared" si="1"/>
        <v>134</v>
      </c>
      <c r="G9" s="657">
        <f t="shared" si="1"/>
        <v>12</v>
      </c>
      <c r="H9" s="502">
        <f t="shared" si="1"/>
        <v>155</v>
      </c>
      <c r="I9" s="657">
        <f>SUM(I11:I16)</f>
        <v>0</v>
      </c>
      <c r="J9" s="513">
        <f t="shared" si="1"/>
        <v>129</v>
      </c>
      <c r="K9" s="507">
        <f>SUM(K11:K16)</f>
        <v>12</v>
      </c>
      <c r="L9" s="502">
        <f t="shared" ref="L9:Q9" si="2">SUM(L11:L16)</f>
        <v>4843</v>
      </c>
      <c r="M9" s="507">
        <f t="shared" si="2"/>
        <v>285</v>
      </c>
      <c r="N9" s="502">
        <f t="shared" si="2"/>
        <v>2279</v>
      </c>
      <c r="O9" s="507">
        <f t="shared" si="2"/>
        <v>281</v>
      </c>
      <c r="P9" s="502">
        <f t="shared" si="2"/>
        <v>2564</v>
      </c>
      <c r="Q9" s="507">
        <f t="shared" si="2"/>
        <v>4</v>
      </c>
      <c r="R9" s="322"/>
      <c r="S9" s="1178">
        <f>SUM(S11:T16)</f>
        <v>386</v>
      </c>
      <c r="T9" s="1178"/>
      <c r="U9" s="658">
        <f>SUM(U11:U16)</f>
        <v>33</v>
      </c>
      <c r="V9" s="659">
        <f>SUM(V11:V16)</f>
        <v>197</v>
      </c>
      <c r="W9" s="658">
        <f>SUM(W11:W16)</f>
        <v>28</v>
      </c>
      <c r="X9" s="659">
        <f>SUM(X11:X16)</f>
        <v>189</v>
      </c>
      <c r="Y9" s="658">
        <f>SUM(Y11:Y16)</f>
        <v>5</v>
      </c>
      <c r="Z9" s="1178">
        <f>SUM(AA11:AB16)</f>
        <v>165</v>
      </c>
      <c r="AA9" s="1178"/>
      <c r="AB9" s="1178"/>
      <c r="AC9" s="658">
        <f>SUM(AC11:AC16)</f>
        <v>7</v>
      </c>
      <c r="AD9" s="659">
        <f>SUM(AD11:AD16)</f>
        <v>89</v>
      </c>
      <c r="AE9" s="658">
        <f>SUM(AE11:AE16)</f>
        <v>5</v>
      </c>
      <c r="AF9" s="659">
        <f>SUM(AF11:AF16)</f>
        <v>76</v>
      </c>
      <c r="AG9" s="658">
        <f>SUM(AG11:AG16)</f>
        <v>2</v>
      </c>
      <c r="AH9" s="1177">
        <f>L9/J9</f>
        <v>37.542635658914726</v>
      </c>
      <c r="AI9" s="1177"/>
      <c r="AJ9" s="1172">
        <f>M9/K9</f>
        <v>23.75</v>
      </c>
      <c r="AK9" s="1172"/>
      <c r="AL9" s="1170">
        <f>L9/S9</f>
        <v>12.546632124352332</v>
      </c>
      <c r="AM9" s="1170"/>
      <c r="AN9" s="1170">
        <f>M9/U9</f>
        <v>8.6363636363636367</v>
      </c>
      <c r="AO9" s="1171"/>
    </row>
    <row r="10" spans="1:41" ht="9" customHeight="1">
      <c r="A10" s="79"/>
      <c r="B10" s="519"/>
      <c r="C10" s="520"/>
      <c r="D10" s="521"/>
      <c r="E10" s="507"/>
      <c r="F10" s="502"/>
      <c r="G10" s="507"/>
      <c r="H10" s="502"/>
      <c r="I10" s="507"/>
      <c r="J10" s="513"/>
      <c r="K10" s="507"/>
      <c r="L10" s="502"/>
      <c r="M10" s="507"/>
      <c r="N10" s="502"/>
      <c r="O10" s="507"/>
      <c r="P10" s="502"/>
      <c r="Q10" s="507"/>
      <c r="R10" s="514"/>
      <c r="S10" s="502"/>
      <c r="T10" s="502"/>
      <c r="U10" s="507"/>
      <c r="V10" s="502"/>
      <c r="W10" s="507"/>
      <c r="X10" s="502"/>
      <c r="Y10" s="507"/>
      <c r="Z10" s="507"/>
      <c r="AA10" s="502"/>
      <c r="AB10" s="502"/>
      <c r="AC10" s="507"/>
      <c r="AD10" s="502"/>
      <c r="AE10" s="503"/>
      <c r="AF10" s="502"/>
      <c r="AG10" s="507"/>
      <c r="AH10" s="507"/>
      <c r="AI10" s="508"/>
      <c r="AJ10" s="508"/>
      <c r="AK10" s="515"/>
      <c r="AL10" s="508"/>
      <c r="AM10" s="508"/>
      <c r="AN10" s="515"/>
      <c r="AO10" s="516"/>
    </row>
    <row r="11" spans="1:41" ht="21.75" customHeight="1">
      <c r="A11" s="255" t="s">
        <v>365</v>
      </c>
      <c r="B11" s="772">
        <v>1</v>
      </c>
      <c r="C11" s="748">
        <v>0</v>
      </c>
      <c r="D11" s="313">
        <f>SUM(F11,H11)</f>
        <v>58</v>
      </c>
      <c r="E11" s="748">
        <v>0</v>
      </c>
      <c r="F11" s="773">
        <v>30</v>
      </c>
      <c r="G11" s="744">
        <v>0</v>
      </c>
      <c r="H11" s="773">
        <v>28</v>
      </c>
      <c r="I11" s="744">
        <v>0</v>
      </c>
      <c r="J11" s="774">
        <v>30</v>
      </c>
      <c r="K11" s="744">
        <v>0</v>
      </c>
      <c r="L11" s="315">
        <f t="shared" ref="L11:L16" si="3">SUM(N11,P11)</f>
        <v>1200</v>
      </c>
      <c r="M11" s="744">
        <v>0</v>
      </c>
      <c r="N11" s="773">
        <v>495</v>
      </c>
      <c r="O11" s="744">
        <v>0</v>
      </c>
      <c r="P11" s="773">
        <v>705</v>
      </c>
      <c r="Q11" s="744">
        <v>0</v>
      </c>
      <c r="R11" s="430"/>
      <c r="S11" s="1175">
        <f t="shared" ref="S11:S16" si="4">SUM(V11,X11)</f>
        <v>76</v>
      </c>
      <c r="T11" s="1175"/>
      <c r="U11" s="665">
        <f t="shared" ref="U11:U16" si="5">W11+Y11</f>
        <v>0</v>
      </c>
      <c r="V11" s="666">
        <v>33</v>
      </c>
      <c r="W11" s="667">
        <v>0</v>
      </c>
      <c r="X11" s="666">
        <v>43</v>
      </c>
      <c r="Y11" s="667">
        <v>0</v>
      </c>
      <c r="Z11" s="558"/>
      <c r="AA11" s="1175">
        <f t="shared" ref="AA11:AA16" si="6">SUM(AD11,AF11)</f>
        <v>13</v>
      </c>
      <c r="AB11" s="1175"/>
      <c r="AC11" s="665">
        <f t="shared" ref="AC11:AC16" si="7">AE11+AG11</f>
        <v>0</v>
      </c>
      <c r="AD11" s="666">
        <v>4</v>
      </c>
      <c r="AE11" s="667">
        <v>0</v>
      </c>
      <c r="AF11" s="666">
        <v>9</v>
      </c>
      <c r="AG11" s="667">
        <v>0</v>
      </c>
      <c r="AH11" s="1169">
        <f t="shared" ref="AH11:AH16" si="8">L11/J11</f>
        <v>40</v>
      </c>
      <c r="AI11" s="1169"/>
      <c r="AJ11" s="1179" t="s">
        <v>130</v>
      </c>
      <c r="AK11" s="1179"/>
      <c r="AL11" s="1168">
        <f t="shared" ref="AL11:AL16" si="9">L11/S11</f>
        <v>15.789473684210526</v>
      </c>
      <c r="AM11" s="1168"/>
      <c r="AN11" s="1173">
        <v>0</v>
      </c>
      <c r="AO11" s="1174"/>
    </row>
    <row r="12" spans="1:41" ht="21.75" customHeight="1">
      <c r="A12" s="255" t="s">
        <v>364</v>
      </c>
      <c r="B12" s="772">
        <v>1</v>
      </c>
      <c r="C12" s="748">
        <v>0</v>
      </c>
      <c r="D12" s="313">
        <f>SUM(F12,H12)</f>
        <v>52</v>
      </c>
      <c r="E12" s="748">
        <v>0</v>
      </c>
      <c r="F12" s="773">
        <v>24</v>
      </c>
      <c r="G12" s="744">
        <v>0</v>
      </c>
      <c r="H12" s="773">
        <v>28</v>
      </c>
      <c r="I12" s="744">
        <v>0</v>
      </c>
      <c r="J12" s="774">
        <v>24</v>
      </c>
      <c r="K12" s="744">
        <v>0</v>
      </c>
      <c r="L12" s="315">
        <f t="shared" si="3"/>
        <v>843</v>
      </c>
      <c r="M12" s="744">
        <v>0</v>
      </c>
      <c r="N12" s="773">
        <v>208</v>
      </c>
      <c r="O12" s="744">
        <v>0</v>
      </c>
      <c r="P12" s="773">
        <v>635</v>
      </c>
      <c r="Q12" s="744">
        <v>0</v>
      </c>
      <c r="R12" s="430"/>
      <c r="S12" s="1175">
        <f t="shared" si="4"/>
        <v>51</v>
      </c>
      <c r="T12" s="1175"/>
      <c r="U12" s="665">
        <f t="shared" si="5"/>
        <v>0</v>
      </c>
      <c r="V12" s="666">
        <v>21</v>
      </c>
      <c r="W12" s="667">
        <v>0</v>
      </c>
      <c r="X12" s="666">
        <v>30</v>
      </c>
      <c r="Y12" s="667">
        <v>0</v>
      </c>
      <c r="Z12" s="558"/>
      <c r="AA12" s="1175">
        <f t="shared" si="6"/>
        <v>12</v>
      </c>
      <c r="AB12" s="1175"/>
      <c r="AC12" s="665">
        <f t="shared" si="7"/>
        <v>0</v>
      </c>
      <c r="AD12" s="666">
        <v>3</v>
      </c>
      <c r="AE12" s="667">
        <v>0</v>
      </c>
      <c r="AF12" s="666">
        <v>9</v>
      </c>
      <c r="AG12" s="667">
        <v>0</v>
      </c>
      <c r="AH12" s="1169">
        <f t="shared" si="8"/>
        <v>35.125</v>
      </c>
      <c r="AI12" s="1169"/>
      <c r="AJ12" s="1179" t="s">
        <v>130</v>
      </c>
      <c r="AK12" s="1179"/>
      <c r="AL12" s="1168">
        <f t="shared" si="9"/>
        <v>16.529411764705884</v>
      </c>
      <c r="AM12" s="1168"/>
      <c r="AN12" s="1173">
        <v>0</v>
      </c>
      <c r="AO12" s="1174"/>
    </row>
    <row r="13" spans="1:41" ht="21.75" customHeight="1">
      <c r="A13" s="255" t="s">
        <v>366</v>
      </c>
      <c r="B13" s="772">
        <v>1</v>
      </c>
      <c r="C13" s="775">
        <v>1</v>
      </c>
      <c r="D13" s="313">
        <f t="shared" ref="D13:D16" si="10">SUM(F13,H13)</f>
        <v>27</v>
      </c>
      <c r="E13" s="776">
        <f t="shared" ref="E13:E16" si="11">SUM(G13+I13)</f>
        <v>12</v>
      </c>
      <c r="F13" s="773">
        <v>21</v>
      </c>
      <c r="G13" s="776">
        <v>12</v>
      </c>
      <c r="H13" s="773">
        <v>6</v>
      </c>
      <c r="I13" s="744">
        <v>0</v>
      </c>
      <c r="J13" s="774">
        <v>21</v>
      </c>
      <c r="K13" s="776">
        <v>12</v>
      </c>
      <c r="L13" s="315">
        <f t="shared" si="3"/>
        <v>699</v>
      </c>
      <c r="M13" s="776">
        <f>SUM(O13+Q13)</f>
        <v>285</v>
      </c>
      <c r="N13" s="773">
        <v>537</v>
      </c>
      <c r="O13" s="776">
        <v>281</v>
      </c>
      <c r="P13" s="773">
        <v>162</v>
      </c>
      <c r="Q13" s="776">
        <v>4</v>
      </c>
      <c r="R13" s="448"/>
      <c r="S13" s="1175">
        <f t="shared" si="4"/>
        <v>81</v>
      </c>
      <c r="T13" s="1175"/>
      <c r="U13" s="560">
        <f t="shared" si="5"/>
        <v>33</v>
      </c>
      <c r="V13" s="666">
        <v>52</v>
      </c>
      <c r="W13" s="558">
        <v>28</v>
      </c>
      <c r="X13" s="666">
        <v>29</v>
      </c>
      <c r="Y13" s="558">
        <v>5</v>
      </c>
      <c r="Z13" s="560"/>
      <c r="AA13" s="1175">
        <f t="shared" si="6"/>
        <v>96</v>
      </c>
      <c r="AB13" s="1175"/>
      <c r="AC13" s="560">
        <f t="shared" si="7"/>
        <v>7</v>
      </c>
      <c r="AD13" s="666">
        <v>60</v>
      </c>
      <c r="AE13" s="558">
        <v>5</v>
      </c>
      <c r="AF13" s="666">
        <v>36</v>
      </c>
      <c r="AG13" s="558">
        <v>2</v>
      </c>
      <c r="AH13" s="1169">
        <f t="shared" si="8"/>
        <v>33.285714285714285</v>
      </c>
      <c r="AI13" s="1169"/>
      <c r="AJ13" s="1169">
        <f>M13/K13</f>
        <v>23.75</v>
      </c>
      <c r="AK13" s="1169"/>
      <c r="AL13" s="1168">
        <f t="shared" si="9"/>
        <v>8.6296296296296298</v>
      </c>
      <c r="AM13" s="1168"/>
      <c r="AN13" s="1168">
        <f>M13/U13</f>
        <v>8.6363636363636367</v>
      </c>
      <c r="AO13" s="1185"/>
    </row>
    <row r="14" spans="1:41" ht="21.75" customHeight="1">
      <c r="A14" s="255" t="s">
        <v>367</v>
      </c>
      <c r="B14" s="772">
        <v>1</v>
      </c>
      <c r="C14" s="748">
        <v>0</v>
      </c>
      <c r="D14" s="313">
        <f>SUM(F14,H14)</f>
        <v>52</v>
      </c>
      <c r="E14" s="748">
        <f t="shared" si="11"/>
        <v>0</v>
      </c>
      <c r="F14" s="773">
        <v>23</v>
      </c>
      <c r="G14" s="321">
        <v>0</v>
      </c>
      <c r="H14" s="773">
        <v>29</v>
      </c>
      <c r="I14" s="321">
        <v>0</v>
      </c>
      <c r="J14" s="774">
        <v>18</v>
      </c>
      <c r="K14" s="321">
        <v>0</v>
      </c>
      <c r="L14" s="315">
        <f t="shared" si="3"/>
        <v>687</v>
      </c>
      <c r="M14" s="744">
        <v>0</v>
      </c>
      <c r="N14" s="773">
        <v>307</v>
      </c>
      <c r="O14" s="321">
        <v>0</v>
      </c>
      <c r="P14" s="773">
        <v>380</v>
      </c>
      <c r="Q14" s="321">
        <v>0</v>
      </c>
      <c r="R14" s="430"/>
      <c r="S14" s="1175">
        <f t="shared" si="4"/>
        <v>71</v>
      </c>
      <c r="T14" s="1175"/>
      <c r="U14" s="665">
        <f t="shared" si="5"/>
        <v>0</v>
      </c>
      <c r="V14" s="666">
        <v>26</v>
      </c>
      <c r="W14" s="668">
        <v>0</v>
      </c>
      <c r="X14" s="666">
        <v>45</v>
      </c>
      <c r="Y14" s="668">
        <v>0</v>
      </c>
      <c r="Z14" s="558"/>
      <c r="AA14" s="1175">
        <f t="shared" si="6"/>
        <v>13</v>
      </c>
      <c r="AB14" s="1175"/>
      <c r="AC14" s="665">
        <f t="shared" si="7"/>
        <v>0</v>
      </c>
      <c r="AD14" s="666">
        <v>5</v>
      </c>
      <c r="AE14" s="668">
        <v>0</v>
      </c>
      <c r="AF14" s="666">
        <v>8</v>
      </c>
      <c r="AG14" s="668">
        <v>0</v>
      </c>
      <c r="AH14" s="1169">
        <f>L14/J14</f>
        <v>38.166666666666664</v>
      </c>
      <c r="AI14" s="1169"/>
      <c r="AJ14" s="1179" t="s">
        <v>130</v>
      </c>
      <c r="AK14" s="1179"/>
      <c r="AL14" s="1168">
        <f t="shared" si="9"/>
        <v>9.6760563380281699</v>
      </c>
      <c r="AM14" s="1168"/>
      <c r="AN14" s="1173">
        <v>0</v>
      </c>
      <c r="AO14" s="1174"/>
    </row>
    <row r="15" spans="1:41" ht="21.75" customHeight="1">
      <c r="A15" s="255" t="s">
        <v>368</v>
      </c>
      <c r="B15" s="772">
        <v>1</v>
      </c>
      <c r="C15" s="748">
        <v>0</v>
      </c>
      <c r="D15" s="313">
        <f t="shared" si="10"/>
        <v>63</v>
      </c>
      <c r="E15" s="748">
        <f t="shared" si="11"/>
        <v>0</v>
      </c>
      <c r="F15" s="773">
        <v>21</v>
      </c>
      <c r="G15" s="744">
        <v>0</v>
      </c>
      <c r="H15" s="773">
        <v>42</v>
      </c>
      <c r="I15" s="744">
        <v>0</v>
      </c>
      <c r="J15" s="774">
        <v>21</v>
      </c>
      <c r="K15" s="744">
        <v>0</v>
      </c>
      <c r="L15" s="315">
        <f t="shared" si="3"/>
        <v>763</v>
      </c>
      <c r="M15" s="744">
        <v>0</v>
      </c>
      <c r="N15" s="773">
        <v>412</v>
      </c>
      <c r="O15" s="744">
        <v>0</v>
      </c>
      <c r="P15" s="773">
        <v>351</v>
      </c>
      <c r="Q15" s="744">
        <v>0</v>
      </c>
      <c r="R15" s="501"/>
      <c r="S15" s="1175">
        <f t="shared" si="4"/>
        <v>77</v>
      </c>
      <c r="T15" s="1175"/>
      <c r="U15" s="665">
        <f t="shared" si="5"/>
        <v>0</v>
      </c>
      <c r="V15" s="666">
        <v>43</v>
      </c>
      <c r="W15" s="667">
        <v>0</v>
      </c>
      <c r="X15" s="666">
        <v>34</v>
      </c>
      <c r="Y15" s="667">
        <v>0</v>
      </c>
      <c r="Z15" s="667"/>
      <c r="AA15" s="1175">
        <f t="shared" si="6"/>
        <v>27</v>
      </c>
      <c r="AB15" s="1175"/>
      <c r="AC15" s="665">
        <f t="shared" si="7"/>
        <v>0</v>
      </c>
      <c r="AD15" s="666">
        <v>16</v>
      </c>
      <c r="AE15" s="667">
        <v>0</v>
      </c>
      <c r="AF15" s="666">
        <v>11</v>
      </c>
      <c r="AG15" s="667">
        <v>0</v>
      </c>
      <c r="AH15" s="1169">
        <f t="shared" si="8"/>
        <v>36.333333333333336</v>
      </c>
      <c r="AI15" s="1169"/>
      <c r="AJ15" s="1179" t="s">
        <v>130</v>
      </c>
      <c r="AK15" s="1179"/>
      <c r="AL15" s="1168">
        <f t="shared" si="9"/>
        <v>9.9090909090909083</v>
      </c>
      <c r="AM15" s="1168"/>
      <c r="AN15" s="1173">
        <v>0</v>
      </c>
      <c r="AO15" s="1174"/>
    </row>
    <row r="16" spans="1:41" ht="21.75" customHeight="1" thickBot="1">
      <c r="A16" s="258" t="s">
        <v>369</v>
      </c>
      <c r="B16" s="777">
        <v>1</v>
      </c>
      <c r="C16" s="754">
        <v>0</v>
      </c>
      <c r="D16" s="778">
        <f t="shared" si="10"/>
        <v>37</v>
      </c>
      <c r="E16" s="754">
        <f t="shared" si="11"/>
        <v>0</v>
      </c>
      <c r="F16" s="779">
        <v>15</v>
      </c>
      <c r="G16" s="780">
        <v>0</v>
      </c>
      <c r="H16" s="779">
        <v>22</v>
      </c>
      <c r="I16" s="780">
        <v>0</v>
      </c>
      <c r="J16" s="781">
        <v>15</v>
      </c>
      <c r="K16" s="780">
        <v>0</v>
      </c>
      <c r="L16" s="755">
        <f t="shared" si="3"/>
        <v>651</v>
      </c>
      <c r="M16" s="780">
        <v>0</v>
      </c>
      <c r="N16" s="779">
        <v>320</v>
      </c>
      <c r="O16" s="745">
        <v>0</v>
      </c>
      <c r="P16" s="779">
        <v>331</v>
      </c>
      <c r="Q16" s="780">
        <v>0</v>
      </c>
      <c r="R16" s="499"/>
      <c r="S16" s="1176">
        <f t="shared" si="4"/>
        <v>30</v>
      </c>
      <c r="T16" s="1176"/>
      <c r="U16" s="669">
        <f t="shared" si="5"/>
        <v>0</v>
      </c>
      <c r="V16" s="670">
        <v>22</v>
      </c>
      <c r="W16" s="671">
        <v>0</v>
      </c>
      <c r="X16" s="670">
        <v>8</v>
      </c>
      <c r="Y16" s="671">
        <v>0</v>
      </c>
      <c r="Z16" s="672"/>
      <c r="AA16" s="1176">
        <f t="shared" si="6"/>
        <v>4</v>
      </c>
      <c r="AB16" s="1176"/>
      <c r="AC16" s="673">
        <f t="shared" si="7"/>
        <v>0</v>
      </c>
      <c r="AD16" s="674">
        <v>1</v>
      </c>
      <c r="AE16" s="675">
        <v>0</v>
      </c>
      <c r="AF16" s="674">
        <v>3</v>
      </c>
      <c r="AG16" s="675">
        <v>0</v>
      </c>
      <c r="AH16" s="1166">
        <f t="shared" si="8"/>
        <v>43.4</v>
      </c>
      <c r="AI16" s="1166"/>
      <c r="AJ16" s="1165" t="s">
        <v>130</v>
      </c>
      <c r="AK16" s="1165"/>
      <c r="AL16" s="1167">
        <f t="shared" si="9"/>
        <v>21.7</v>
      </c>
      <c r="AM16" s="1167"/>
      <c r="AN16" s="1163">
        <v>0</v>
      </c>
      <c r="AO16" s="1164"/>
    </row>
    <row r="17" spans="1:41" ht="18" customHeight="1">
      <c r="A17" s="73" t="s">
        <v>146</v>
      </c>
      <c r="B17" s="73"/>
      <c r="C17" s="73"/>
      <c r="D17" s="73"/>
      <c r="E17" s="80"/>
      <c r="F17" s="73"/>
      <c r="G17" s="73"/>
      <c r="H17" s="73"/>
      <c r="I17" s="73"/>
      <c r="J17" s="73"/>
      <c r="K17" s="73"/>
      <c r="L17" s="73"/>
      <c r="M17" s="73"/>
      <c r="N17" s="73"/>
      <c r="O17" s="73"/>
      <c r="P17" s="73"/>
      <c r="Q17" s="73"/>
      <c r="R17" s="73"/>
      <c r="S17" s="81"/>
      <c r="T17" s="81"/>
      <c r="U17" s="81"/>
      <c r="V17" s="81"/>
      <c r="W17" s="81"/>
      <c r="X17" s="81"/>
      <c r="Y17" s="81"/>
      <c r="Z17" s="81"/>
      <c r="AA17" s="81"/>
      <c r="AB17" s="81"/>
      <c r="AC17" s="81"/>
      <c r="AD17" s="81"/>
      <c r="AE17" s="81"/>
      <c r="AF17" s="81"/>
      <c r="AG17" s="81"/>
      <c r="AH17" s="81"/>
      <c r="AI17" s="81"/>
      <c r="AJ17" s="81"/>
      <c r="AK17" s="81"/>
      <c r="AM17" s="81"/>
      <c r="AN17" s="81"/>
      <c r="AO17" s="75" t="s">
        <v>147</v>
      </c>
    </row>
    <row r="18" spans="1:41" ht="18" customHeight="1">
      <c r="A18" s="73"/>
      <c r="B18" s="73"/>
      <c r="C18" s="73"/>
      <c r="D18" s="73"/>
      <c r="E18" s="80"/>
      <c r="F18" s="73"/>
      <c r="G18" s="73"/>
      <c r="H18" s="73"/>
      <c r="I18" s="73"/>
      <c r="J18" s="73"/>
      <c r="K18" s="73"/>
      <c r="L18" s="73"/>
      <c r="M18" s="73"/>
      <c r="N18" s="73"/>
      <c r="O18" s="73"/>
      <c r="P18" s="73"/>
      <c r="Q18" s="73"/>
      <c r="R18" s="73"/>
      <c r="S18" s="81"/>
      <c r="T18" s="81"/>
      <c r="U18" s="81"/>
      <c r="V18" s="81"/>
      <c r="W18" s="81"/>
      <c r="X18" s="81"/>
      <c r="Y18" s="81"/>
      <c r="Z18" s="81"/>
      <c r="AA18" s="81"/>
      <c r="AB18" s="81"/>
      <c r="AC18" s="81"/>
      <c r="AD18" s="81"/>
      <c r="AE18" s="81"/>
      <c r="AF18" s="81"/>
      <c r="AG18" s="81"/>
      <c r="AH18" s="81"/>
      <c r="AI18" s="81"/>
      <c r="AJ18" s="81"/>
      <c r="AK18" s="81"/>
      <c r="AL18" s="81"/>
      <c r="AM18" s="81"/>
      <c r="AN18" s="81"/>
      <c r="AO18" s="82"/>
    </row>
    <row r="19" spans="1:41" ht="18" customHeight="1">
      <c r="A19" s="73"/>
      <c r="B19" s="73"/>
      <c r="C19" s="73"/>
      <c r="D19" s="73"/>
      <c r="E19" s="80"/>
      <c r="F19" s="73"/>
      <c r="G19" s="73"/>
      <c r="H19" s="73"/>
      <c r="I19" s="73"/>
      <c r="J19" s="73"/>
      <c r="K19" s="73"/>
      <c r="L19" s="73"/>
      <c r="M19" s="73"/>
      <c r="N19" s="73"/>
      <c r="O19" s="73"/>
      <c r="P19" s="73"/>
      <c r="Q19" s="73"/>
      <c r="R19" s="73"/>
      <c r="S19" s="81"/>
      <c r="T19" s="81"/>
      <c r="U19" s="81"/>
      <c r="V19" s="81"/>
      <c r="W19" s="81"/>
      <c r="X19" s="81"/>
      <c r="Y19" s="81"/>
      <c r="Z19" s="81"/>
      <c r="AA19" s="81"/>
      <c r="AB19" s="81"/>
      <c r="AC19" s="81"/>
      <c r="AD19" s="81"/>
      <c r="AE19" s="81"/>
      <c r="AF19" s="81"/>
      <c r="AG19" s="81"/>
      <c r="AH19" s="81"/>
      <c r="AI19" s="81"/>
      <c r="AJ19" s="81"/>
      <c r="AK19" s="81"/>
      <c r="AL19" s="81"/>
      <c r="AM19" s="81"/>
      <c r="AN19" s="81"/>
      <c r="AO19" s="82"/>
    </row>
    <row r="20" spans="1:41" ht="18" customHeight="1" thickBot="1">
      <c r="A20" s="73" t="s">
        <v>340</v>
      </c>
      <c r="B20" s="73"/>
      <c r="C20" s="73"/>
      <c r="D20" s="73"/>
      <c r="E20" s="73"/>
      <c r="F20" s="73"/>
      <c r="G20" s="73"/>
      <c r="H20" s="73"/>
      <c r="I20" s="73"/>
      <c r="J20" s="73"/>
      <c r="K20" s="73"/>
      <c r="L20" s="73"/>
      <c r="M20" s="73"/>
      <c r="N20" s="73"/>
      <c r="O20" s="73"/>
      <c r="P20" s="73"/>
      <c r="Q20" s="73"/>
      <c r="R20" s="73"/>
      <c r="S20" s="81"/>
      <c r="T20" s="81"/>
      <c r="U20" s="81"/>
      <c r="V20" s="81"/>
      <c r="W20" s="81"/>
      <c r="X20" s="81"/>
      <c r="Y20" s="81"/>
      <c r="Z20" s="81"/>
      <c r="AA20" s="81"/>
      <c r="AB20" s="81"/>
      <c r="AC20" s="81"/>
      <c r="AD20" s="81"/>
      <c r="AE20" s="81"/>
      <c r="AF20" s="81"/>
      <c r="AG20" s="81"/>
      <c r="AH20" s="81"/>
      <c r="AI20" s="81"/>
      <c r="AJ20" s="81"/>
      <c r="AL20" s="81"/>
      <c r="AM20" s="81"/>
      <c r="AN20" s="81"/>
      <c r="AO20" s="75" t="s">
        <v>84</v>
      </c>
    </row>
    <row r="21" spans="1:41" ht="18" customHeight="1" thickBot="1">
      <c r="A21" s="1160" t="s">
        <v>341</v>
      </c>
      <c r="B21" s="1162" t="s">
        <v>148</v>
      </c>
      <c r="C21" s="1162"/>
      <c r="D21" s="1162"/>
      <c r="E21" s="1162"/>
      <c r="F21" s="1162"/>
      <c r="G21" s="1162"/>
      <c r="H21" s="1162"/>
      <c r="I21" s="1162"/>
      <c r="J21" s="1139" t="s">
        <v>133</v>
      </c>
      <c r="K21" s="1139"/>
      <c r="L21" s="1139"/>
      <c r="M21" s="1139"/>
      <c r="N21" s="1139"/>
      <c r="O21" s="1139"/>
      <c r="P21" s="1139"/>
      <c r="Q21" s="1139"/>
      <c r="R21" s="1097" t="s">
        <v>149</v>
      </c>
      <c r="S21" s="1098"/>
      <c r="T21" s="1098"/>
      <c r="U21" s="1098"/>
      <c r="V21" s="1098"/>
      <c r="W21" s="1098"/>
      <c r="X21" s="1098"/>
      <c r="Y21" s="1099"/>
      <c r="Z21" s="1097" t="s">
        <v>150</v>
      </c>
      <c r="AA21" s="1098"/>
      <c r="AB21" s="1098"/>
      <c r="AC21" s="1098"/>
      <c r="AD21" s="1098"/>
      <c r="AE21" s="1098"/>
      <c r="AF21" s="1098"/>
      <c r="AG21" s="1099"/>
      <c r="AH21" s="1097" t="s">
        <v>151</v>
      </c>
      <c r="AI21" s="1098"/>
      <c r="AJ21" s="1098"/>
      <c r="AK21" s="1098"/>
      <c r="AL21" s="1098"/>
      <c r="AM21" s="1098"/>
      <c r="AN21" s="1098"/>
      <c r="AO21" s="1100"/>
    </row>
    <row r="22" spans="1:41" ht="18" customHeight="1">
      <c r="A22" s="1161"/>
      <c r="B22" s="1129" t="s">
        <v>52</v>
      </c>
      <c r="C22" s="1129"/>
      <c r="D22" s="1130" t="s">
        <v>92</v>
      </c>
      <c r="E22" s="1130"/>
      <c r="F22" s="1129" t="s">
        <v>54</v>
      </c>
      <c r="G22" s="1129"/>
      <c r="H22" s="1129" t="s">
        <v>55</v>
      </c>
      <c r="I22" s="1129"/>
      <c r="J22" s="1129" t="s">
        <v>52</v>
      </c>
      <c r="K22" s="1129"/>
      <c r="L22" s="1130" t="s">
        <v>92</v>
      </c>
      <c r="M22" s="1130"/>
      <c r="N22" s="1129" t="s">
        <v>54</v>
      </c>
      <c r="O22" s="1129"/>
      <c r="P22" s="1129" t="s">
        <v>55</v>
      </c>
      <c r="Q22" s="1129"/>
      <c r="R22" s="1081" t="s">
        <v>52</v>
      </c>
      <c r="S22" s="1083"/>
      <c r="T22" s="1081" t="s">
        <v>92</v>
      </c>
      <c r="U22" s="1083"/>
      <c r="V22" s="1081" t="s">
        <v>54</v>
      </c>
      <c r="W22" s="1083"/>
      <c r="X22" s="1081" t="s">
        <v>55</v>
      </c>
      <c r="Y22" s="1083"/>
      <c r="Z22" s="1081" t="s">
        <v>52</v>
      </c>
      <c r="AA22" s="1083"/>
      <c r="AB22" s="1081" t="s">
        <v>92</v>
      </c>
      <c r="AC22" s="1083"/>
      <c r="AD22" s="1081" t="s">
        <v>54</v>
      </c>
      <c r="AE22" s="1083"/>
      <c r="AF22" s="1081" t="s">
        <v>55</v>
      </c>
      <c r="AG22" s="1083"/>
      <c r="AH22" s="1081" t="s">
        <v>52</v>
      </c>
      <c r="AI22" s="1083"/>
      <c r="AJ22" s="1081" t="s">
        <v>92</v>
      </c>
      <c r="AK22" s="1083"/>
      <c r="AL22" s="1081" t="s">
        <v>54</v>
      </c>
      <c r="AM22" s="1083"/>
      <c r="AN22" s="1081" t="s">
        <v>55</v>
      </c>
      <c r="AO22" s="1107"/>
    </row>
    <row r="23" spans="1:41" ht="18" customHeight="1">
      <c r="A23" s="76" t="s">
        <v>322</v>
      </c>
      <c r="B23" s="323">
        <v>129</v>
      </c>
      <c r="C23" s="324">
        <v>11</v>
      </c>
      <c r="D23" s="325">
        <v>4973</v>
      </c>
      <c r="E23" s="316">
        <v>400</v>
      </c>
      <c r="F23" s="325">
        <v>2470</v>
      </c>
      <c r="G23" s="324">
        <v>386</v>
      </c>
      <c r="H23" s="325">
        <v>2503</v>
      </c>
      <c r="I23" s="324">
        <v>14</v>
      </c>
      <c r="J23" s="326">
        <v>43</v>
      </c>
      <c r="K23" s="324">
        <v>3</v>
      </c>
      <c r="L23" s="313">
        <v>1740</v>
      </c>
      <c r="M23" s="324">
        <v>92</v>
      </c>
      <c r="N23" s="327">
        <v>888</v>
      </c>
      <c r="O23" s="328">
        <v>87</v>
      </c>
      <c r="P23" s="327">
        <v>852</v>
      </c>
      <c r="Q23" s="328">
        <v>5</v>
      </c>
      <c r="R23" s="329">
        <v>43</v>
      </c>
      <c r="S23" s="330">
        <v>3</v>
      </c>
      <c r="T23" s="331">
        <v>1646</v>
      </c>
      <c r="U23" s="415">
        <v>125</v>
      </c>
      <c r="V23" s="332">
        <v>812</v>
      </c>
      <c r="W23" s="333">
        <v>121</v>
      </c>
      <c r="X23" s="332">
        <v>834</v>
      </c>
      <c r="Y23" s="330">
        <v>4</v>
      </c>
      <c r="Z23" s="332">
        <v>43</v>
      </c>
      <c r="AA23" s="330">
        <v>3</v>
      </c>
      <c r="AB23" s="313">
        <v>1587</v>
      </c>
      <c r="AC23" s="316">
        <v>102</v>
      </c>
      <c r="AD23" s="332">
        <v>770</v>
      </c>
      <c r="AE23" s="333">
        <v>100</v>
      </c>
      <c r="AF23" s="334">
        <v>817</v>
      </c>
      <c r="AG23" s="330">
        <v>2</v>
      </c>
      <c r="AH23" s="335">
        <v>0</v>
      </c>
      <c r="AI23" s="333">
        <v>2</v>
      </c>
      <c r="AJ23" s="336">
        <v>0</v>
      </c>
      <c r="AK23" s="316">
        <v>81</v>
      </c>
      <c r="AL23" s="335">
        <v>0</v>
      </c>
      <c r="AM23" s="333">
        <v>78</v>
      </c>
      <c r="AN23" s="335">
        <v>0</v>
      </c>
      <c r="AO23" s="337">
        <v>3</v>
      </c>
    </row>
    <row r="24" spans="1:41" ht="18" customHeight="1">
      <c r="A24" s="78">
        <v>25</v>
      </c>
      <c r="B24" s="323">
        <v>129</v>
      </c>
      <c r="C24" s="324">
        <v>12</v>
      </c>
      <c r="D24" s="325">
        <v>4911</v>
      </c>
      <c r="E24" s="316">
        <v>410</v>
      </c>
      <c r="F24" s="325">
        <v>2430</v>
      </c>
      <c r="G24" s="324">
        <v>399</v>
      </c>
      <c r="H24" s="325">
        <v>2481</v>
      </c>
      <c r="I24" s="324">
        <v>11</v>
      </c>
      <c r="J24" s="326">
        <v>43</v>
      </c>
      <c r="K24" s="324">
        <v>3</v>
      </c>
      <c r="L24" s="313">
        <v>1644</v>
      </c>
      <c r="M24" s="324">
        <v>79</v>
      </c>
      <c r="N24" s="327">
        <v>810</v>
      </c>
      <c r="O24" s="328">
        <v>78</v>
      </c>
      <c r="P24" s="327">
        <v>834</v>
      </c>
      <c r="Q24" s="328">
        <v>1</v>
      </c>
      <c r="R24" s="329">
        <v>43</v>
      </c>
      <c r="S24" s="330">
        <v>3</v>
      </c>
      <c r="T24" s="331">
        <v>1676</v>
      </c>
      <c r="U24" s="316">
        <v>134</v>
      </c>
      <c r="V24" s="332">
        <v>846</v>
      </c>
      <c r="W24" s="333">
        <v>131</v>
      </c>
      <c r="X24" s="332">
        <v>830</v>
      </c>
      <c r="Y24" s="330">
        <v>3</v>
      </c>
      <c r="Z24" s="332">
        <v>43</v>
      </c>
      <c r="AA24" s="330">
        <v>3</v>
      </c>
      <c r="AB24" s="313">
        <v>1591</v>
      </c>
      <c r="AC24" s="316">
        <v>98</v>
      </c>
      <c r="AD24" s="332">
        <v>774</v>
      </c>
      <c r="AE24" s="333">
        <v>95</v>
      </c>
      <c r="AF24" s="334">
        <v>817</v>
      </c>
      <c r="AG24" s="330">
        <v>3</v>
      </c>
      <c r="AH24" s="335">
        <v>0</v>
      </c>
      <c r="AI24" s="333">
        <v>3</v>
      </c>
      <c r="AJ24" s="336">
        <v>0</v>
      </c>
      <c r="AK24" s="316">
        <v>99</v>
      </c>
      <c r="AL24" s="335">
        <v>0</v>
      </c>
      <c r="AM24" s="333">
        <v>95</v>
      </c>
      <c r="AN24" s="335">
        <v>0</v>
      </c>
      <c r="AO24" s="337">
        <v>4</v>
      </c>
    </row>
    <row r="25" spans="1:41" s="83" customFormat="1" ht="18" customHeight="1">
      <c r="A25" s="78">
        <v>26</v>
      </c>
      <c r="B25" s="323">
        <v>129</v>
      </c>
      <c r="C25" s="324">
        <v>12</v>
      </c>
      <c r="D25" s="325">
        <v>4893</v>
      </c>
      <c r="E25" s="316">
        <v>361</v>
      </c>
      <c r="F25" s="325">
        <v>2398</v>
      </c>
      <c r="G25" s="324">
        <v>352</v>
      </c>
      <c r="H25" s="325">
        <v>2495</v>
      </c>
      <c r="I25" s="324">
        <v>9</v>
      </c>
      <c r="J25" s="326">
        <v>43</v>
      </c>
      <c r="K25" s="324">
        <v>3</v>
      </c>
      <c r="L25" s="313">
        <v>1654</v>
      </c>
      <c r="M25" s="324">
        <v>77</v>
      </c>
      <c r="N25" s="327">
        <v>796</v>
      </c>
      <c r="O25" s="324">
        <v>75</v>
      </c>
      <c r="P25" s="327">
        <v>858</v>
      </c>
      <c r="Q25" s="328">
        <v>2</v>
      </c>
      <c r="R25" s="326">
        <v>43</v>
      </c>
      <c r="S25" s="316">
        <v>3</v>
      </c>
      <c r="T25" s="339">
        <v>1605</v>
      </c>
      <c r="U25" s="340">
        <v>119</v>
      </c>
      <c r="V25" s="326">
        <v>778</v>
      </c>
      <c r="W25" s="316">
        <v>117</v>
      </c>
      <c r="X25" s="326">
        <v>827</v>
      </c>
      <c r="Y25" s="316">
        <v>2</v>
      </c>
      <c r="Z25" s="326">
        <v>43</v>
      </c>
      <c r="AA25" s="316">
        <v>3</v>
      </c>
      <c r="AB25" s="339">
        <v>1634</v>
      </c>
      <c r="AC25" s="340">
        <v>77</v>
      </c>
      <c r="AD25" s="326">
        <v>824</v>
      </c>
      <c r="AE25" s="316">
        <v>75</v>
      </c>
      <c r="AF25" s="326">
        <v>810</v>
      </c>
      <c r="AG25" s="316">
        <v>2</v>
      </c>
      <c r="AH25" s="336">
        <v>0</v>
      </c>
      <c r="AI25" s="316">
        <v>3</v>
      </c>
      <c r="AJ25" s="336">
        <v>0</v>
      </c>
      <c r="AK25" s="316">
        <v>88</v>
      </c>
      <c r="AL25" s="336">
        <v>0</v>
      </c>
      <c r="AM25" s="316">
        <v>85</v>
      </c>
      <c r="AN25" s="336">
        <v>0</v>
      </c>
      <c r="AO25" s="341">
        <v>3</v>
      </c>
    </row>
    <row r="26" spans="1:41" s="83" customFormat="1" ht="18" customHeight="1">
      <c r="A26" s="78">
        <v>27</v>
      </c>
      <c r="B26" s="96">
        <v>129</v>
      </c>
      <c r="C26" s="338">
        <v>12</v>
      </c>
      <c r="D26" s="339">
        <v>4810</v>
      </c>
      <c r="E26" s="340">
        <v>324</v>
      </c>
      <c r="F26" s="339">
        <v>2276</v>
      </c>
      <c r="G26" s="340">
        <v>318</v>
      </c>
      <c r="H26" s="339">
        <v>2534</v>
      </c>
      <c r="I26" s="340">
        <v>6</v>
      </c>
      <c r="J26" s="326">
        <v>43</v>
      </c>
      <c r="K26" s="316">
        <v>3</v>
      </c>
      <c r="L26" s="339">
        <v>1651</v>
      </c>
      <c r="M26" s="340">
        <v>49</v>
      </c>
      <c r="N26" s="339">
        <v>772</v>
      </c>
      <c r="O26" s="340">
        <v>49</v>
      </c>
      <c r="P26" s="339">
        <v>879</v>
      </c>
      <c r="Q26" s="414">
        <v>0</v>
      </c>
      <c r="R26" s="326">
        <v>43</v>
      </c>
      <c r="S26" s="316">
        <v>3</v>
      </c>
      <c r="T26" s="339">
        <v>1623</v>
      </c>
      <c r="U26" s="340">
        <v>115</v>
      </c>
      <c r="V26" s="326">
        <v>769</v>
      </c>
      <c r="W26" s="316">
        <v>113</v>
      </c>
      <c r="X26" s="326">
        <v>854</v>
      </c>
      <c r="Y26" s="316">
        <v>2</v>
      </c>
      <c r="Z26" s="326">
        <v>43</v>
      </c>
      <c r="AA26" s="316">
        <v>3</v>
      </c>
      <c r="AB26" s="339">
        <v>1536</v>
      </c>
      <c r="AC26" s="340">
        <v>69</v>
      </c>
      <c r="AD26" s="326">
        <v>735</v>
      </c>
      <c r="AE26" s="316">
        <v>68</v>
      </c>
      <c r="AF26" s="326">
        <v>801</v>
      </c>
      <c r="AG26" s="316">
        <v>1</v>
      </c>
      <c r="AH26" s="336">
        <v>0</v>
      </c>
      <c r="AI26" s="316">
        <v>3</v>
      </c>
      <c r="AJ26" s="336">
        <v>0</v>
      </c>
      <c r="AK26" s="316">
        <v>91</v>
      </c>
      <c r="AL26" s="336">
        <v>0</v>
      </c>
      <c r="AM26" s="316">
        <v>88</v>
      </c>
      <c r="AN26" s="336">
        <v>0</v>
      </c>
      <c r="AO26" s="341">
        <v>3</v>
      </c>
    </row>
    <row r="27" spans="1:41" s="83" customFormat="1" ht="18" customHeight="1">
      <c r="A27" s="79">
        <v>28</v>
      </c>
      <c r="B27" s="517">
        <f t="shared" ref="B27:AB27" si="12">SUM(B29:B34)</f>
        <v>129</v>
      </c>
      <c r="C27" s="660">
        <f t="shared" si="12"/>
        <v>12</v>
      </c>
      <c r="D27" s="661">
        <f t="shared" si="12"/>
        <v>4843</v>
      </c>
      <c r="E27" s="662">
        <f t="shared" si="12"/>
        <v>285</v>
      </c>
      <c r="F27" s="661">
        <f t="shared" si="12"/>
        <v>2279</v>
      </c>
      <c r="G27" s="662">
        <f t="shared" si="12"/>
        <v>281</v>
      </c>
      <c r="H27" s="661">
        <f t="shared" si="12"/>
        <v>2564</v>
      </c>
      <c r="I27" s="662">
        <f t="shared" si="12"/>
        <v>4</v>
      </c>
      <c r="J27" s="506">
        <f t="shared" si="12"/>
        <v>43</v>
      </c>
      <c r="K27" s="507">
        <f t="shared" si="12"/>
        <v>3</v>
      </c>
      <c r="L27" s="661">
        <f t="shared" si="12"/>
        <v>1665</v>
      </c>
      <c r="M27" s="662">
        <f t="shared" si="12"/>
        <v>56</v>
      </c>
      <c r="N27" s="661">
        <f t="shared" si="12"/>
        <v>799</v>
      </c>
      <c r="O27" s="662">
        <f t="shared" si="12"/>
        <v>55</v>
      </c>
      <c r="P27" s="661">
        <f t="shared" si="12"/>
        <v>866</v>
      </c>
      <c r="Q27" s="589">
        <f t="shared" si="12"/>
        <v>1</v>
      </c>
      <c r="R27" s="506">
        <f t="shared" si="12"/>
        <v>43</v>
      </c>
      <c r="S27" s="507">
        <f t="shared" si="12"/>
        <v>3</v>
      </c>
      <c r="T27" s="661">
        <f t="shared" si="12"/>
        <v>1596</v>
      </c>
      <c r="U27" s="662">
        <f t="shared" si="12"/>
        <v>87</v>
      </c>
      <c r="V27" s="506">
        <f t="shared" si="12"/>
        <v>737</v>
      </c>
      <c r="W27" s="507">
        <f t="shared" si="12"/>
        <v>86</v>
      </c>
      <c r="X27" s="506">
        <f t="shared" si="12"/>
        <v>859</v>
      </c>
      <c r="Y27" s="507">
        <f t="shared" si="12"/>
        <v>1</v>
      </c>
      <c r="Z27" s="506">
        <f t="shared" si="12"/>
        <v>43</v>
      </c>
      <c r="AA27" s="507">
        <f t="shared" si="12"/>
        <v>3</v>
      </c>
      <c r="AB27" s="661">
        <f t="shared" si="12"/>
        <v>1582</v>
      </c>
      <c r="AC27" s="662">
        <f>SUM(AC29:AC34)</f>
        <v>65</v>
      </c>
      <c r="AD27" s="506">
        <f t="shared" ref="AD27:AI27" si="13">SUM(AD29:AD34)</f>
        <v>743</v>
      </c>
      <c r="AE27" s="507">
        <f>SUM(AE29:AE34)</f>
        <v>65</v>
      </c>
      <c r="AF27" s="506">
        <f t="shared" si="13"/>
        <v>839</v>
      </c>
      <c r="AG27" s="663">
        <f>SUM(AG29:AG34)</f>
        <v>0</v>
      </c>
      <c r="AH27" s="509">
        <f t="shared" si="13"/>
        <v>0</v>
      </c>
      <c r="AI27" s="507">
        <f t="shared" si="13"/>
        <v>3</v>
      </c>
      <c r="AJ27" s="336">
        <v>0</v>
      </c>
      <c r="AK27" s="507">
        <f>SUM(AK29:AK34)</f>
        <v>77</v>
      </c>
      <c r="AL27" s="336">
        <v>0</v>
      </c>
      <c r="AM27" s="507">
        <f>SUM(AM29:AM34)</f>
        <v>75</v>
      </c>
      <c r="AN27" s="336">
        <v>0</v>
      </c>
      <c r="AO27" s="664">
        <f>SUM(AO29:AO34)</f>
        <v>2</v>
      </c>
    </row>
    <row r="28" spans="1:41" ht="9" customHeight="1">
      <c r="A28" s="233"/>
      <c r="B28" s="517"/>
      <c r="C28" s="518"/>
      <c r="D28" s="502"/>
      <c r="E28" s="503"/>
      <c r="F28" s="502"/>
      <c r="G28" s="503"/>
      <c r="H28" s="504"/>
      <c r="I28" s="503"/>
      <c r="J28" s="505"/>
      <c r="K28" s="503"/>
      <c r="L28" s="502"/>
      <c r="M28" s="503"/>
      <c r="N28" s="502"/>
      <c r="O28" s="503"/>
      <c r="P28" s="502"/>
      <c r="Q28" s="503"/>
      <c r="R28" s="506"/>
      <c r="S28" s="507"/>
      <c r="T28" s="502"/>
      <c r="U28" s="507"/>
      <c r="V28" s="506"/>
      <c r="W28" s="507"/>
      <c r="X28" s="506"/>
      <c r="Y28" s="507"/>
      <c r="Z28" s="506"/>
      <c r="AA28" s="508"/>
      <c r="AB28" s="502"/>
      <c r="AC28" s="507"/>
      <c r="AD28" s="506"/>
      <c r="AE28" s="503"/>
      <c r="AF28" s="506"/>
      <c r="AG28" s="507"/>
      <c r="AH28" s="509"/>
      <c r="AI28" s="507"/>
      <c r="AJ28" s="509"/>
      <c r="AK28" s="507"/>
      <c r="AL28" s="510"/>
      <c r="AM28" s="511"/>
      <c r="AN28" s="510"/>
      <c r="AO28" s="512"/>
    </row>
    <row r="29" spans="1:41" s="84" customFormat="1" ht="21" customHeight="1">
      <c r="A29" s="255" t="s">
        <v>365</v>
      </c>
      <c r="B29" s="782">
        <f t="shared" ref="B29:B34" si="14">+J29+R29+Z29</f>
        <v>30</v>
      </c>
      <c r="C29" s="743">
        <f>SUM(K29+S29+AA29+AI29)</f>
        <v>0</v>
      </c>
      <c r="D29" s="783">
        <f t="shared" ref="D29:D34" si="15">SUM(F29,H29)</f>
        <v>1200</v>
      </c>
      <c r="E29" s="743">
        <f>SUM(M29+U29+AC29+AK29)</f>
        <v>0</v>
      </c>
      <c r="F29" s="784">
        <f t="shared" ref="F29:F34" si="16">+N29+V29+AD29</f>
        <v>495</v>
      </c>
      <c r="G29" s="744">
        <f>SUM(O29+W29+AE29+AM29)</f>
        <v>0</v>
      </c>
      <c r="H29" s="315">
        <f t="shared" ref="H29:H34" si="17">+P29+X29+AF29</f>
        <v>705</v>
      </c>
      <c r="I29" s="744">
        <f>SUM(Q29+Y29+AG29+AO29)</f>
        <v>0</v>
      </c>
      <c r="J29" s="326">
        <v>10</v>
      </c>
      <c r="K29" s="90">
        <v>0</v>
      </c>
      <c r="L29" s="315">
        <f>SUM(N29+P29)</f>
        <v>400</v>
      </c>
      <c r="M29" s="90">
        <v>0</v>
      </c>
      <c r="N29" s="315">
        <v>174</v>
      </c>
      <c r="O29" s="90">
        <v>0</v>
      </c>
      <c r="P29" s="315">
        <v>226</v>
      </c>
      <c r="Q29" s="90">
        <v>0</v>
      </c>
      <c r="R29" s="561" ph="1">
        <v>10</v>
      </c>
      <c r="S29" s="575">
        <v>0</v>
      </c>
      <c r="T29" s="561">
        <f>SUM(V29+X29)</f>
        <v>398</v>
      </c>
      <c r="U29" s="575">
        <f>SUM(W29+Y29)</f>
        <v>0</v>
      </c>
      <c r="V29" s="561">
        <v>155</v>
      </c>
      <c r="W29" s="575">
        <v>0</v>
      </c>
      <c r="X29" s="561">
        <v>243</v>
      </c>
      <c r="Y29" s="575">
        <v>0</v>
      </c>
      <c r="Z29" s="561">
        <v>10</v>
      </c>
      <c r="AA29" s="667">
        <v>0</v>
      </c>
      <c r="AB29" s="561">
        <f>SUM(AD29+AF29)</f>
        <v>402</v>
      </c>
      <c r="AC29" s="575">
        <f>SUM(AE29+AG29)</f>
        <v>0</v>
      </c>
      <c r="AD29" s="561">
        <v>166</v>
      </c>
      <c r="AE29" s="575">
        <v>0</v>
      </c>
      <c r="AF29" s="561">
        <v>236</v>
      </c>
      <c r="AG29" s="575">
        <v>0</v>
      </c>
      <c r="AH29" s="676">
        <v>0</v>
      </c>
      <c r="AI29" s="575">
        <v>0</v>
      </c>
      <c r="AJ29" s="676">
        <v>0</v>
      </c>
      <c r="AK29" s="575">
        <v>0</v>
      </c>
      <c r="AL29" s="676">
        <v>0</v>
      </c>
      <c r="AM29" s="575">
        <v>0</v>
      </c>
      <c r="AN29" s="676">
        <v>0</v>
      </c>
      <c r="AO29" s="677">
        <v>0</v>
      </c>
    </row>
    <row r="30" spans="1:41" s="84" customFormat="1" ht="21" customHeight="1">
      <c r="A30" s="255" t="s">
        <v>364</v>
      </c>
      <c r="B30" s="326">
        <f t="shared" si="14"/>
        <v>24</v>
      </c>
      <c r="C30" s="744">
        <f>SUM(K30+S30+AA30+AI30)</f>
        <v>0</v>
      </c>
      <c r="D30" s="339">
        <f t="shared" si="15"/>
        <v>843</v>
      </c>
      <c r="E30" s="744">
        <f>SUM(M30+U30+AC30+AK30)</f>
        <v>0</v>
      </c>
      <c r="F30" s="315">
        <f t="shared" si="16"/>
        <v>208</v>
      </c>
      <c r="G30" s="744">
        <f>SUM(O30+W30+AE30+AM30)</f>
        <v>0</v>
      </c>
      <c r="H30" s="315">
        <f t="shared" si="17"/>
        <v>635</v>
      </c>
      <c r="I30" s="744">
        <f>SUM(Q30+Y30+AG30+AO30)</f>
        <v>0</v>
      </c>
      <c r="J30" s="326">
        <v>8</v>
      </c>
      <c r="K30" s="90">
        <v>0</v>
      </c>
      <c r="L30" s="315">
        <f>SUM(N30+P30)</f>
        <v>297</v>
      </c>
      <c r="M30" s="90">
        <v>0</v>
      </c>
      <c r="N30" s="315">
        <v>71</v>
      </c>
      <c r="O30" s="90">
        <v>0</v>
      </c>
      <c r="P30" s="315">
        <v>226</v>
      </c>
      <c r="Q30" s="90">
        <v>0</v>
      </c>
      <c r="R30" s="561" ph="1">
        <v>8</v>
      </c>
      <c r="S30" s="575">
        <v>0</v>
      </c>
      <c r="T30" s="561">
        <f>SUM(V30+X30)</f>
        <v>288</v>
      </c>
      <c r="U30" s="575">
        <f>SUM(W30+Y30)</f>
        <v>0</v>
      </c>
      <c r="V30" s="561">
        <v>71</v>
      </c>
      <c r="W30" s="575">
        <v>0</v>
      </c>
      <c r="X30" s="561">
        <v>217</v>
      </c>
      <c r="Y30" s="575">
        <v>0</v>
      </c>
      <c r="Z30" s="561">
        <v>8</v>
      </c>
      <c r="AA30" s="667">
        <v>0</v>
      </c>
      <c r="AB30" s="561">
        <f>SUM(AD30+AF30)</f>
        <v>258</v>
      </c>
      <c r="AC30" s="575">
        <f>SUM(AE30+AG30)</f>
        <v>0</v>
      </c>
      <c r="AD30" s="561">
        <v>66</v>
      </c>
      <c r="AE30" s="575">
        <v>0</v>
      </c>
      <c r="AF30" s="561">
        <v>192</v>
      </c>
      <c r="AG30" s="575">
        <v>0</v>
      </c>
      <c r="AH30" s="676">
        <v>0</v>
      </c>
      <c r="AI30" s="575">
        <v>0</v>
      </c>
      <c r="AJ30" s="676">
        <v>0</v>
      </c>
      <c r="AK30" s="575">
        <v>0</v>
      </c>
      <c r="AL30" s="676">
        <v>0</v>
      </c>
      <c r="AM30" s="575">
        <v>0</v>
      </c>
      <c r="AN30" s="676">
        <v>0</v>
      </c>
      <c r="AO30" s="677">
        <v>0</v>
      </c>
    </row>
    <row r="31" spans="1:41" s="84" customFormat="1" ht="21" customHeight="1">
      <c r="A31" s="255" t="s">
        <v>366</v>
      </c>
      <c r="B31" s="326">
        <f t="shared" si="14"/>
        <v>21</v>
      </c>
      <c r="C31" s="776">
        <f t="shared" ref="C31:C34" si="18">SUM(K31+S31+AA31+AI31)</f>
        <v>12</v>
      </c>
      <c r="D31" s="339">
        <f t="shared" si="15"/>
        <v>699</v>
      </c>
      <c r="E31" s="776">
        <f>SUM(M31+U31+AC31+AK31)</f>
        <v>285</v>
      </c>
      <c r="F31" s="315">
        <f t="shared" si="16"/>
        <v>537</v>
      </c>
      <c r="G31" s="776">
        <f t="shared" ref="G31:G34" si="19">SUM(O31+W31+AE31+AM31)</f>
        <v>281</v>
      </c>
      <c r="H31" s="315">
        <f t="shared" si="17"/>
        <v>162</v>
      </c>
      <c r="I31" s="776">
        <f t="shared" ref="I31:I34" si="20">SUM(Q31+Y31+AG31+AO31)</f>
        <v>4</v>
      </c>
      <c r="J31" s="326">
        <v>7</v>
      </c>
      <c r="K31" s="314">
        <v>3</v>
      </c>
      <c r="L31" s="315">
        <f t="shared" ref="L31:L34" si="21">SUM(N31+P31)</f>
        <v>259</v>
      </c>
      <c r="M31" s="314">
        <f>SUM(O31+Q31)</f>
        <v>56</v>
      </c>
      <c r="N31" s="315">
        <v>199</v>
      </c>
      <c r="O31" s="314">
        <v>55</v>
      </c>
      <c r="P31" s="315">
        <v>60</v>
      </c>
      <c r="Q31" s="314">
        <v>1</v>
      </c>
      <c r="R31" s="561">
        <v>7</v>
      </c>
      <c r="S31" s="678">
        <v>3</v>
      </c>
      <c r="T31" s="561">
        <f t="shared" ref="T31:T34" si="22">SUM(V31+X31)</f>
        <v>215</v>
      </c>
      <c r="U31" s="678">
        <f>SUM(W31+Y31)</f>
        <v>87</v>
      </c>
      <c r="V31" s="561">
        <v>164</v>
      </c>
      <c r="W31" s="678">
        <v>86</v>
      </c>
      <c r="X31" s="561">
        <v>51</v>
      </c>
      <c r="Y31" s="678">
        <v>1</v>
      </c>
      <c r="Z31" s="561">
        <v>7</v>
      </c>
      <c r="AA31" s="558">
        <v>3</v>
      </c>
      <c r="AB31" s="561">
        <f t="shared" ref="AB31:AC34" si="23">SUM(AD31+AF31)</f>
        <v>225</v>
      </c>
      <c r="AC31" s="678">
        <f t="shared" si="23"/>
        <v>65</v>
      </c>
      <c r="AD31" s="561">
        <v>174</v>
      </c>
      <c r="AE31" s="678">
        <v>65</v>
      </c>
      <c r="AF31" s="561">
        <v>51</v>
      </c>
      <c r="AG31" s="575">
        <v>0</v>
      </c>
      <c r="AH31" s="676">
        <v>0</v>
      </c>
      <c r="AI31" s="678">
        <v>3</v>
      </c>
      <c r="AJ31" s="676">
        <v>0</v>
      </c>
      <c r="AK31" s="678">
        <f>SUM(AM31+AO31)</f>
        <v>77</v>
      </c>
      <c r="AL31" s="676">
        <v>0</v>
      </c>
      <c r="AM31" s="678">
        <v>75</v>
      </c>
      <c r="AN31" s="676">
        <v>0</v>
      </c>
      <c r="AO31" s="679">
        <v>2</v>
      </c>
    </row>
    <row r="32" spans="1:41" s="84" customFormat="1" ht="21" customHeight="1">
      <c r="A32" s="255" t="s">
        <v>367</v>
      </c>
      <c r="B32" s="326">
        <f t="shared" si="14"/>
        <v>18</v>
      </c>
      <c r="C32" s="744">
        <f t="shared" si="18"/>
        <v>0</v>
      </c>
      <c r="D32" s="339">
        <f t="shared" si="15"/>
        <v>687</v>
      </c>
      <c r="E32" s="744">
        <f t="shared" ref="E32:E34" si="24">SUM(M32+U32+AC32+AK32)</f>
        <v>0</v>
      </c>
      <c r="F32" s="315">
        <f t="shared" si="16"/>
        <v>307</v>
      </c>
      <c r="G32" s="744">
        <f t="shared" si="19"/>
        <v>0</v>
      </c>
      <c r="H32" s="315">
        <f t="shared" si="17"/>
        <v>380</v>
      </c>
      <c r="I32" s="744">
        <f t="shared" si="20"/>
        <v>0</v>
      </c>
      <c r="J32" s="326">
        <v>6</v>
      </c>
      <c r="K32" s="744">
        <v>0</v>
      </c>
      <c r="L32" s="315">
        <f t="shared" si="21"/>
        <v>240</v>
      </c>
      <c r="M32" s="90">
        <v>0</v>
      </c>
      <c r="N32" s="315">
        <v>104</v>
      </c>
      <c r="O32" s="744">
        <v>0</v>
      </c>
      <c r="P32" s="315">
        <v>136</v>
      </c>
      <c r="Q32" s="744">
        <v>0</v>
      </c>
      <c r="R32" s="561">
        <v>6</v>
      </c>
      <c r="S32" s="680">
        <v>0</v>
      </c>
      <c r="T32" s="561">
        <f t="shared" si="22"/>
        <v>222</v>
      </c>
      <c r="U32" s="575">
        <v>0</v>
      </c>
      <c r="V32" s="561">
        <v>100</v>
      </c>
      <c r="W32" s="680">
        <v>0</v>
      </c>
      <c r="X32" s="561">
        <v>122</v>
      </c>
      <c r="Y32" s="680">
        <v>0</v>
      </c>
      <c r="Z32" s="561">
        <v>6</v>
      </c>
      <c r="AA32" s="680">
        <v>0</v>
      </c>
      <c r="AB32" s="561">
        <f t="shared" si="23"/>
        <v>225</v>
      </c>
      <c r="AC32" s="575">
        <f t="shared" si="23"/>
        <v>0</v>
      </c>
      <c r="AD32" s="561">
        <v>103</v>
      </c>
      <c r="AE32" s="680">
        <v>0</v>
      </c>
      <c r="AF32" s="561">
        <v>122</v>
      </c>
      <c r="AG32" s="680">
        <v>0</v>
      </c>
      <c r="AH32" s="676">
        <v>0</v>
      </c>
      <c r="AI32" s="575">
        <v>0</v>
      </c>
      <c r="AJ32" s="676">
        <v>0</v>
      </c>
      <c r="AK32" s="575">
        <v>0</v>
      </c>
      <c r="AL32" s="676">
        <v>0</v>
      </c>
      <c r="AM32" s="575">
        <v>0</v>
      </c>
      <c r="AN32" s="676">
        <v>0</v>
      </c>
      <c r="AO32" s="677">
        <v>0</v>
      </c>
    </row>
    <row r="33" spans="1:41" s="84" customFormat="1" ht="21" customHeight="1">
      <c r="A33" s="255" t="s">
        <v>368</v>
      </c>
      <c r="B33" s="326">
        <f t="shared" si="14"/>
        <v>21</v>
      </c>
      <c r="C33" s="744">
        <f t="shared" si="18"/>
        <v>0</v>
      </c>
      <c r="D33" s="339">
        <f t="shared" si="15"/>
        <v>763</v>
      </c>
      <c r="E33" s="744">
        <f t="shared" si="24"/>
        <v>0</v>
      </c>
      <c r="F33" s="315">
        <f t="shared" si="16"/>
        <v>412</v>
      </c>
      <c r="G33" s="744">
        <f t="shared" si="19"/>
        <v>0</v>
      </c>
      <c r="H33" s="315">
        <f t="shared" si="17"/>
        <v>351</v>
      </c>
      <c r="I33" s="744">
        <f t="shared" si="20"/>
        <v>0</v>
      </c>
      <c r="J33" s="326">
        <v>7</v>
      </c>
      <c r="K33" s="90">
        <v>0</v>
      </c>
      <c r="L33" s="315">
        <f t="shared" si="21"/>
        <v>251</v>
      </c>
      <c r="M33" s="90">
        <v>0</v>
      </c>
      <c r="N33" s="315">
        <v>142</v>
      </c>
      <c r="O33" s="90">
        <v>0</v>
      </c>
      <c r="P33" s="315">
        <v>109</v>
      </c>
      <c r="Q33" s="90">
        <v>0</v>
      </c>
      <c r="R33" s="561">
        <v>7</v>
      </c>
      <c r="S33" s="575">
        <v>0</v>
      </c>
      <c r="T33" s="561">
        <f t="shared" si="22"/>
        <v>258</v>
      </c>
      <c r="U33" s="575">
        <v>0</v>
      </c>
      <c r="V33" s="561">
        <v>143</v>
      </c>
      <c r="W33" s="575">
        <v>0</v>
      </c>
      <c r="X33" s="561">
        <v>115</v>
      </c>
      <c r="Y33" s="575">
        <v>0</v>
      </c>
      <c r="Z33" s="561">
        <v>7</v>
      </c>
      <c r="AA33" s="667">
        <v>0</v>
      </c>
      <c r="AB33" s="561">
        <f t="shared" si="23"/>
        <v>254</v>
      </c>
      <c r="AC33" s="575">
        <f t="shared" si="23"/>
        <v>0</v>
      </c>
      <c r="AD33" s="561">
        <v>127</v>
      </c>
      <c r="AE33" s="575">
        <v>0</v>
      </c>
      <c r="AF33" s="561">
        <v>127</v>
      </c>
      <c r="AG33" s="575">
        <v>0</v>
      </c>
      <c r="AH33" s="676">
        <v>0</v>
      </c>
      <c r="AI33" s="575">
        <v>0</v>
      </c>
      <c r="AJ33" s="676">
        <v>0</v>
      </c>
      <c r="AK33" s="575">
        <v>0</v>
      </c>
      <c r="AL33" s="676">
        <v>0</v>
      </c>
      <c r="AM33" s="575">
        <v>0</v>
      </c>
      <c r="AN33" s="676">
        <v>0</v>
      </c>
      <c r="AO33" s="677">
        <v>0</v>
      </c>
    </row>
    <row r="34" spans="1:41" s="84" customFormat="1" ht="21" customHeight="1" thickBot="1">
      <c r="A34" s="258" t="s">
        <v>369</v>
      </c>
      <c r="B34" s="785">
        <f t="shared" si="14"/>
        <v>15</v>
      </c>
      <c r="C34" s="780">
        <f t="shared" si="18"/>
        <v>0</v>
      </c>
      <c r="D34" s="786">
        <f t="shared" si="15"/>
        <v>651</v>
      </c>
      <c r="E34" s="780">
        <f t="shared" si="24"/>
        <v>0</v>
      </c>
      <c r="F34" s="761">
        <f t="shared" si="16"/>
        <v>320</v>
      </c>
      <c r="G34" s="780">
        <f t="shared" si="19"/>
        <v>0</v>
      </c>
      <c r="H34" s="761">
        <f t="shared" si="17"/>
        <v>331</v>
      </c>
      <c r="I34" s="780">
        <f t="shared" si="20"/>
        <v>0</v>
      </c>
      <c r="J34" s="761">
        <v>5</v>
      </c>
      <c r="K34" s="760">
        <v>0</v>
      </c>
      <c r="L34" s="755">
        <f t="shared" si="21"/>
        <v>218</v>
      </c>
      <c r="M34" s="760">
        <v>0</v>
      </c>
      <c r="N34" s="755">
        <v>109</v>
      </c>
      <c r="O34" s="760">
        <v>0</v>
      </c>
      <c r="P34" s="755">
        <v>109</v>
      </c>
      <c r="Q34" s="760">
        <v>0</v>
      </c>
      <c r="R34" s="681">
        <v>5</v>
      </c>
      <c r="S34" s="682">
        <v>0</v>
      </c>
      <c r="T34" s="683">
        <f t="shared" si="22"/>
        <v>215</v>
      </c>
      <c r="U34" s="682">
        <v>0</v>
      </c>
      <c r="V34" s="683">
        <v>104</v>
      </c>
      <c r="W34" s="682">
        <v>0</v>
      </c>
      <c r="X34" s="683">
        <v>111</v>
      </c>
      <c r="Y34" s="682">
        <v>0</v>
      </c>
      <c r="Z34" s="683">
        <v>5</v>
      </c>
      <c r="AA34" s="675">
        <v>0</v>
      </c>
      <c r="AB34" s="683">
        <f t="shared" si="23"/>
        <v>218</v>
      </c>
      <c r="AC34" s="682">
        <f t="shared" si="23"/>
        <v>0</v>
      </c>
      <c r="AD34" s="683">
        <v>107</v>
      </c>
      <c r="AE34" s="682">
        <v>0</v>
      </c>
      <c r="AF34" s="683">
        <v>111</v>
      </c>
      <c r="AG34" s="682">
        <v>0</v>
      </c>
      <c r="AH34" s="676">
        <v>0</v>
      </c>
      <c r="AI34" s="575">
        <v>0</v>
      </c>
      <c r="AJ34" s="676">
        <v>0</v>
      </c>
      <c r="AK34" s="575">
        <v>0</v>
      </c>
      <c r="AL34" s="676">
        <v>0</v>
      </c>
      <c r="AM34" s="575">
        <v>0</v>
      </c>
      <c r="AN34" s="676">
        <v>0</v>
      </c>
      <c r="AO34" s="677">
        <v>0</v>
      </c>
    </row>
    <row r="35" spans="1:41" ht="18" customHeight="1">
      <c r="A35" s="73" t="s">
        <v>146</v>
      </c>
      <c r="B35" s="73"/>
      <c r="C35" s="73"/>
      <c r="D35" s="73"/>
      <c r="E35" s="73"/>
      <c r="F35" s="73"/>
      <c r="G35" s="73"/>
      <c r="H35" s="73"/>
      <c r="I35" s="73"/>
      <c r="J35" s="73"/>
      <c r="K35" s="73"/>
      <c r="L35" s="73"/>
      <c r="M35" s="85"/>
      <c r="N35" s="73"/>
      <c r="O35" s="73"/>
      <c r="P35" s="73"/>
      <c r="Q35" s="73"/>
      <c r="R35" s="73"/>
      <c r="S35" s="81"/>
      <c r="T35" s="81"/>
      <c r="U35" s="81"/>
      <c r="V35" s="81"/>
      <c r="W35" s="81"/>
      <c r="X35" s="81"/>
      <c r="Y35" s="81"/>
      <c r="Z35" s="81"/>
      <c r="AA35" s="81"/>
      <c r="AB35" s="81"/>
      <c r="AC35" s="81"/>
      <c r="AD35" s="81"/>
      <c r="AE35" s="81"/>
      <c r="AF35" s="81"/>
      <c r="AG35" s="81"/>
      <c r="AH35" s="86"/>
      <c r="AI35" s="86"/>
      <c r="AJ35" s="86"/>
      <c r="AK35" s="87"/>
      <c r="AL35" s="88"/>
      <c r="AM35" s="86"/>
      <c r="AN35" s="86"/>
      <c r="AO35" s="89" t="s">
        <v>147</v>
      </c>
    </row>
    <row r="36" spans="1:41" ht="18" customHeight="1">
      <c r="A36" s="73"/>
      <c r="B36" s="73"/>
      <c r="C36" s="73"/>
      <c r="D36" s="73"/>
      <c r="E36" s="73"/>
      <c r="F36" s="80"/>
      <c r="G36" s="73"/>
      <c r="H36" s="73"/>
      <c r="I36" s="73"/>
      <c r="J36" s="73"/>
      <c r="K36" s="73"/>
      <c r="L36" s="73"/>
      <c r="M36" s="73"/>
      <c r="N36" s="73"/>
      <c r="O36" s="73"/>
      <c r="P36" s="73"/>
      <c r="Q36" s="73"/>
      <c r="R36" s="73"/>
      <c r="S36" s="81"/>
      <c r="T36" s="81"/>
      <c r="U36" s="81"/>
      <c r="V36" s="81"/>
      <c r="W36" s="81"/>
      <c r="X36" s="81"/>
      <c r="Y36" s="81"/>
      <c r="Z36" s="81"/>
      <c r="AA36" s="81"/>
      <c r="AB36" s="81"/>
      <c r="AC36" s="81"/>
      <c r="AD36" s="81"/>
      <c r="AE36" s="81"/>
      <c r="AF36" s="81"/>
      <c r="AG36" s="81"/>
      <c r="AH36" s="81"/>
      <c r="AI36" s="81"/>
      <c r="AJ36" s="81"/>
      <c r="AK36" s="73"/>
      <c r="AL36" s="73"/>
      <c r="AM36" s="81"/>
      <c r="AN36" s="81"/>
      <c r="AO36" s="82"/>
    </row>
    <row r="37" spans="1:41" ht="18" customHeight="1" thickBot="1">
      <c r="A37" s="73" t="s">
        <v>342</v>
      </c>
      <c r="B37" s="73"/>
      <c r="C37" s="73"/>
      <c r="D37" s="73"/>
      <c r="E37" s="73"/>
      <c r="F37" s="73"/>
      <c r="G37" s="73"/>
      <c r="H37" s="73"/>
      <c r="I37" s="73"/>
      <c r="J37" s="73"/>
      <c r="K37" s="73"/>
      <c r="L37" s="73"/>
      <c r="M37" s="73"/>
      <c r="N37" s="73"/>
      <c r="O37" s="73"/>
      <c r="P37" s="73"/>
      <c r="Q37" s="73"/>
      <c r="R37" s="73"/>
      <c r="S37" s="81"/>
      <c r="T37" s="81"/>
      <c r="U37" s="81"/>
      <c r="V37" s="81"/>
      <c r="W37" s="81"/>
      <c r="X37" s="81"/>
      <c r="Y37" s="81"/>
      <c r="Z37" s="81"/>
      <c r="AA37" s="81"/>
      <c r="AB37" s="81"/>
      <c r="AC37" s="81"/>
      <c r="AD37" s="81"/>
      <c r="AE37" s="81"/>
      <c r="AF37" s="81"/>
      <c r="AG37" s="81"/>
      <c r="AH37" s="81"/>
      <c r="AI37" s="81"/>
      <c r="AJ37" s="81"/>
      <c r="AL37" s="73"/>
      <c r="AM37" s="81"/>
      <c r="AN37" s="81"/>
      <c r="AO37" s="75" t="s">
        <v>68</v>
      </c>
    </row>
    <row r="38" spans="1:41" ht="18" customHeight="1" thickBot="1">
      <c r="A38" s="1157" t="s">
        <v>343</v>
      </c>
      <c r="B38" s="1159" t="s">
        <v>401</v>
      </c>
      <c r="C38" s="1159"/>
      <c r="D38" s="1159"/>
      <c r="E38" s="1159"/>
      <c r="F38" s="1159"/>
      <c r="G38" s="1159"/>
      <c r="H38" s="1159"/>
      <c r="I38" s="1159"/>
      <c r="J38" s="1159" t="s">
        <v>384</v>
      </c>
      <c r="K38" s="1159"/>
      <c r="L38" s="1159"/>
      <c r="M38" s="1159"/>
      <c r="N38" s="1159"/>
      <c r="O38" s="1159"/>
      <c r="P38" s="1159"/>
      <c r="Q38" s="1159"/>
      <c r="R38" s="1088" t="s">
        <v>360</v>
      </c>
      <c r="S38" s="1089"/>
      <c r="T38" s="1089"/>
      <c r="U38" s="1089"/>
      <c r="V38" s="1089"/>
      <c r="W38" s="1089"/>
      <c r="X38" s="1089"/>
      <c r="Y38" s="1090"/>
      <c r="Z38" s="1088" t="s">
        <v>386</v>
      </c>
      <c r="AA38" s="1089"/>
      <c r="AB38" s="1089"/>
      <c r="AC38" s="1089"/>
      <c r="AD38" s="1089"/>
      <c r="AE38" s="1089"/>
      <c r="AF38" s="1089"/>
      <c r="AG38" s="1090"/>
      <c r="AH38" s="1187" t="s">
        <v>402</v>
      </c>
      <c r="AI38" s="1188"/>
      <c r="AJ38" s="1188"/>
      <c r="AK38" s="1188"/>
      <c r="AL38" s="1188"/>
      <c r="AM38" s="1188"/>
      <c r="AN38" s="1188"/>
      <c r="AO38" s="1189"/>
    </row>
    <row r="39" spans="1:41" ht="18" customHeight="1">
      <c r="A39" s="1158"/>
      <c r="B39" s="1130" t="s">
        <v>140</v>
      </c>
      <c r="C39" s="1130"/>
      <c r="D39" s="1130"/>
      <c r="E39" s="1130"/>
      <c r="F39" s="1130" t="s">
        <v>54</v>
      </c>
      <c r="G39" s="1130"/>
      <c r="H39" s="1130" t="s">
        <v>55</v>
      </c>
      <c r="I39" s="1130"/>
      <c r="J39" s="1130" t="s">
        <v>140</v>
      </c>
      <c r="K39" s="1130"/>
      <c r="L39" s="1130"/>
      <c r="M39" s="1130"/>
      <c r="N39" s="1130" t="s">
        <v>54</v>
      </c>
      <c r="O39" s="1130"/>
      <c r="P39" s="1081" t="s">
        <v>55</v>
      </c>
      <c r="Q39" s="1130"/>
      <c r="R39" s="1081" t="s">
        <v>140</v>
      </c>
      <c r="S39" s="1082"/>
      <c r="T39" s="1082"/>
      <c r="U39" s="1083"/>
      <c r="V39" s="1081" t="s">
        <v>54</v>
      </c>
      <c r="W39" s="1083"/>
      <c r="X39" s="1081" t="s">
        <v>55</v>
      </c>
      <c r="Y39" s="1083"/>
      <c r="Z39" s="1081" t="s">
        <v>140</v>
      </c>
      <c r="AA39" s="1082"/>
      <c r="AB39" s="1082"/>
      <c r="AC39" s="1083"/>
      <c r="AD39" s="1081" t="s">
        <v>54</v>
      </c>
      <c r="AE39" s="1083"/>
      <c r="AF39" s="1081" t="s">
        <v>55</v>
      </c>
      <c r="AG39" s="1083"/>
      <c r="AH39" s="1152" t="s">
        <v>140</v>
      </c>
      <c r="AI39" s="1153"/>
      <c r="AJ39" s="1153"/>
      <c r="AK39" s="1154"/>
      <c r="AL39" s="1190" t="s">
        <v>54</v>
      </c>
      <c r="AM39" s="1192"/>
      <c r="AN39" s="1190" t="s">
        <v>55</v>
      </c>
      <c r="AO39" s="1191"/>
    </row>
    <row r="40" spans="1:41" ht="21" customHeight="1">
      <c r="A40" s="255" t="s">
        <v>365</v>
      </c>
      <c r="B40" s="1155">
        <f t="shared" ref="B40:B45" si="25">+F40+H40</f>
        <v>1196</v>
      </c>
      <c r="C40" s="1155"/>
      <c r="D40" s="1155"/>
      <c r="E40" s="267">
        <v>0</v>
      </c>
      <c r="F40" s="91">
        <v>552</v>
      </c>
      <c r="G40" s="94">
        <v>0</v>
      </c>
      <c r="H40" s="91">
        <v>644</v>
      </c>
      <c r="I40" s="94">
        <v>0</v>
      </c>
      <c r="J40" s="1155">
        <f t="shared" ref="J40:J45" si="26">+N40+P40</f>
        <v>1205</v>
      </c>
      <c r="K40" s="1155"/>
      <c r="L40" s="1155"/>
      <c r="M40" s="90">
        <f>O40+Q40</f>
        <v>0</v>
      </c>
      <c r="N40" s="91">
        <v>551</v>
      </c>
      <c r="O40" s="94">
        <v>0</v>
      </c>
      <c r="P40" s="91">
        <v>654</v>
      </c>
      <c r="Q40" s="94">
        <v>0</v>
      </c>
      <c r="R40" s="1156">
        <f t="shared" ref="R40:R45" si="27">SUM(V40,X40)</f>
        <v>1201</v>
      </c>
      <c r="S40" s="1156"/>
      <c r="T40" s="1156"/>
      <c r="U40" s="93">
        <f t="shared" ref="U40:U45" si="28">W40+Y40</f>
        <v>0</v>
      </c>
      <c r="V40" s="287">
        <v>538</v>
      </c>
      <c r="W40" s="288">
        <v>0</v>
      </c>
      <c r="X40" s="287">
        <v>663</v>
      </c>
      <c r="Y40" s="288">
        <v>0</v>
      </c>
      <c r="Z40" s="1150">
        <f t="shared" ref="Z40" si="29">SUM(AD40,AF40)</f>
        <v>1197</v>
      </c>
      <c r="AA40" s="1150"/>
      <c r="AB40" s="1151">
        <f t="shared" ref="AB40:AB45" si="30">AE40+AG40</f>
        <v>0</v>
      </c>
      <c r="AC40" s="1151"/>
      <c r="AD40" s="287">
        <v>495</v>
      </c>
      <c r="AE40" s="288">
        <v>0</v>
      </c>
      <c r="AF40" s="287">
        <v>702</v>
      </c>
      <c r="AG40" s="288">
        <v>0</v>
      </c>
      <c r="AH40" s="1149">
        <f>SUM(AL40,AN40)</f>
        <v>1200</v>
      </c>
      <c r="AI40" s="1149"/>
      <c r="AJ40" s="1186">
        <f t="shared" ref="AJ40:AJ45" si="31">AM40+AO40</f>
        <v>0</v>
      </c>
      <c r="AK40" s="1186"/>
      <c r="AL40" s="684">
        <v>495</v>
      </c>
      <c r="AM40" s="685">
        <v>0</v>
      </c>
      <c r="AN40" s="684">
        <v>705</v>
      </c>
      <c r="AO40" s="686">
        <v>0</v>
      </c>
    </row>
    <row r="41" spans="1:41" ht="21" customHeight="1">
      <c r="A41" s="255" t="s">
        <v>364</v>
      </c>
      <c r="B41" s="1145">
        <f t="shared" si="25"/>
        <v>905</v>
      </c>
      <c r="C41" s="1145"/>
      <c r="D41" s="1145"/>
      <c r="E41" s="267">
        <v>0</v>
      </c>
      <c r="F41" s="95">
        <v>246</v>
      </c>
      <c r="G41" s="97">
        <v>0</v>
      </c>
      <c r="H41" s="95">
        <v>659</v>
      </c>
      <c r="I41" s="97">
        <v>0</v>
      </c>
      <c r="J41" s="1145">
        <f t="shared" si="26"/>
        <v>886</v>
      </c>
      <c r="K41" s="1145"/>
      <c r="L41" s="1145"/>
      <c r="M41" s="90">
        <f>O41+Q41</f>
        <v>0</v>
      </c>
      <c r="N41" s="95">
        <v>262</v>
      </c>
      <c r="O41" s="97">
        <v>0</v>
      </c>
      <c r="P41" s="95">
        <v>624</v>
      </c>
      <c r="Q41" s="97">
        <v>0</v>
      </c>
      <c r="R41" s="1147">
        <f t="shared" si="27"/>
        <v>865</v>
      </c>
      <c r="S41" s="1147"/>
      <c r="T41" s="1147"/>
      <c r="U41" s="90">
        <f t="shared" si="28"/>
        <v>0</v>
      </c>
      <c r="V41" s="287">
        <v>251</v>
      </c>
      <c r="W41" s="288">
        <v>0</v>
      </c>
      <c r="X41" s="287">
        <v>614</v>
      </c>
      <c r="Y41" s="288">
        <v>0</v>
      </c>
      <c r="Z41" s="1065">
        <f>SUM(AD41,AF41)</f>
        <v>837</v>
      </c>
      <c r="AA41" s="1065"/>
      <c r="AB41" s="1066">
        <f t="shared" si="30"/>
        <v>0</v>
      </c>
      <c r="AC41" s="1066"/>
      <c r="AD41" s="287">
        <v>223</v>
      </c>
      <c r="AE41" s="288">
        <v>0</v>
      </c>
      <c r="AF41" s="287">
        <v>614</v>
      </c>
      <c r="AG41" s="288">
        <v>0</v>
      </c>
      <c r="AH41" s="1181">
        <f>SUM(AL41,AN41)</f>
        <v>843</v>
      </c>
      <c r="AI41" s="1181"/>
      <c r="AJ41" s="1180">
        <f t="shared" si="31"/>
        <v>0</v>
      </c>
      <c r="AK41" s="1180"/>
      <c r="AL41" s="684">
        <v>208</v>
      </c>
      <c r="AM41" s="685">
        <v>0</v>
      </c>
      <c r="AN41" s="684">
        <v>635</v>
      </c>
      <c r="AO41" s="686">
        <v>0</v>
      </c>
    </row>
    <row r="42" spans="1:41" ht="21" customHeight="1">
      <c r="A42" s="255" t="s">
        <v>366</v>
      </c>
      <c r="B42" s="1145">
        <f t="shared" si="25"/>
        <v>742</v>
      </c>
      <c r="C42" s="1145"/>
      <c r="D42" s="1145"/>
      <c r="E42" s="266">
        <f>+G42+I42</f>
        <v>400</v>
      </c>
      <c r="F42" s="95">
        <v>598</v>
      </c>
      <c r="G42" s="77">
        <v>386</v>
      </c>
      <c r="H42" s="95">
        <v>144</v>
      </c>
      <c r="I42" s="77">
        <v>14</v>
      </c>
      <c r="J42" s="1145">
        <f t="shared" si="26"/>
        <v>695</v>
      </c>
      <c r="K42" s="1145"/>
      <c r="L42" s="1145"/>
      <c r="M42" s="283">
        <f>+O42+Q42</f>
        <v>410</v>
      </c>
      <c r="N42" s="95">
        <v>554</v>
      </c>
      <c r="O42" s="77">
        <v>399</v>
      </c>
      <c r="P42" s="95">
        <v>141</v>
      </c>
      <c r="Q42" s="77">
        <v>11</v>
      </c>
      <c r="R42" s="1147">
        <f t="shared" si="27"/>
        <v>725</v>
      </c>
      <c r="S42" s="1147"/>
      <c r="T42" s="1147"/>
      <c r="U42" s="283">
        <f t="shared" si="28"/>
        <v>361</v>
      </c>
      <c r="V42" s="287">
        <v>568</v>
      </c>
      <c r="W42" s="291">
        <v>352</v>
      </c>
      <c r="X42" s="287">
        <v>157</v>
      </c>
      <c r="Y42" s="291">
        <v>9</v>
      </c>
      <c r="Z42" s="1065">
        <f>SUM(AD42,AF42)</f>
        <v>690</v>
      </c>
      <c r="AA42" s="1065"/>
      <c r="AB42" s="1142">
        <f t="shared" si="30"/>
        <v>324</v>
      </c>
      <c r="AC42" s="1142"/>
      <c r="AD42" s="287">
        <v>531</v>
      </c>
      <c r="AE42" s="291">
        <v>318</v>
      </c>
      <c r="AF42" s="287">
        <v>159</v>
      </c>
      <c r="AG42" s="291">
        <v>6</v>
      </c>
      <c r="AH42" s="1181">
        <f>SUM(AL42,AN42)</f>
        <v>699</v>
      </c>
      <c r="AI42" s="1181"/>
      <c r="AJ42" s="1184">
        <f t="shared" si="31"/>
        <v>285</v>
      </c>
      <c r="AK42" s="1184"/>
      <c r="AL42" s="684">
        <v>537</v>
      </c>
      <c r="AM42" s="687">
        <v>281</v>
      </c>
      <c r="AN42" s="684">
        <v>162</v>
      </c>
      <c r="AO42" s="688">
        <v>4</v>
      </c>
    </row>
    <row r="43" spans="1:41" ht="21" customHeight="1">
      <c r="A43" s="255" t="s">
        <v>367</v>
      </c>
      <c r="B43" s="1145">
        <f t="shared" si="25"/>
        <v>686</v>
      </c>
      <c r="C43" s="1145"/>
      <c r="D43" s="1145"/>
      <c r="E43" s="267">
        <v>0</v>
      </c>
      <c r="F43" s="95">
        <v>317</v>
      </c>
      <c r="G43" s="97">
        <v>0</v>
      </c>
      <c r="H43" s="95">
        <v>369</v>
      </c>
      <c r="I43" s="97">
        <v>0</v>
      </c>
      <c r="J43" s="1145">
        <f t="shared" si="26"/>
        <v>673</v>
      </c>
      <c r="K43" s="1145"/>
      <c r="L43" s="1145"/>
      <c r="M43" s="90">
        <f>O43+Q43</f>
        <v>0</v>
      </c>
      <c r="N43" s="95">
        <v>303</v>
      </c>
      <c r="O43" s="97">
        <v>0</v>
      </c>
      <c r="P43" s="95">
        <v>370</v>
      </c>
      <c r="Q43" s="97">
        <v>0</v>
      </c>
      <c r="R43" s="1147">
        <f t="shared" si="27"/>
        <v>660</v>
      </c>
      <c r="S43" s="1147"/>
      <c r="T43" s="1147"/>
      <c r="U43" s="90">
        <f t="shared" si="28"/>
        <v>0</v>
      </c>
      <c r="V43" s="287">
        <v>299</v>
      </c>
      <c r="W43" s="288">
        <v>0</v>
      </c>
      <c r="X43" s="287">
        <v>361</v>
      </c>
      <c r="Y43" s="288">
        <v>0</v>
      </c>
      <c r="Z43" s="1065">
        <f t="shared" ref="Z43:Z45" si="32">SUM(AD43,AF43)</f>
        <v>658</v>
      </c>
      <c r="AA43" s="1065"/>
      <c r="AB43" s="1066">
        <f t="shared" si="30"/>
        <v>0</v>
      </c>
      <c r="AC43" s="1066"/>
      <c r="AD43" s="287">
        <v>289</v>
      </c>
      <c r="AE43" s="288">
        <v>0</v>
      </c>
      <c r="AF43" s="287">
        <v>369</v>
      </c>
      <c r="AG43" s="288">
        <v>0</v>
      </c>
      <c r="AH43" s="1181">
        <f t="shared" ref="AH43:AH45" si="33">SUM(AL43,AN43)</f>
        <v>687</v>
      </c>
      <c r="AI43" s="1181"/>
      <c r="AJ43" s="1180">
        <f t="shared" si="31"/>
        <v>0</v>
      </c>
      <c r="AK43" s="1180"/>
      <c r="AL43" s="684">
        <v>307</v>
      </c>
      <c r="AM43" s="689">
        <v>0</v>
      </c>
      <c r="AN43" s="684">
        <v>380</v>
      </c>
      <c r="AO43" s="690">
        <v>0</v>
      </c>
    </row>
    <row r="44" spans="1:41" ht="21" customHeight="1">
      <c r="A44" s="255" t="s">
        <v>368</v>
      </c>
      <c r="B44" s="1145">
        <f t="shared" si="25"/>
        <v>791</v>
      </c>
      <c r="C44" s="1145"/>
      <c r="D44" s="1145"/>
      <c r="E44" s="267">
        <v>0</v>
      </c>
      <c r="F44" s="95">
        <v>398</v>
      </c>
      <c r="G44" s="97">
        <v>0</v>
      </c>
      <c r="H44" s="95">
        <v>393</v>
      </c>
      <c r="I44" s="97">
        <v>0</v>
      </c>
      <c r="J44" s="1145">
        <f t="shared" si="26"/>
        <v>802</v>
      </c>
      <c r="K44" s="1145"/>
      <c r="L44" s="1145"/>
      <c r="M44" s="90">
        <f>O44+Q44</f>
        <v>0</v>
      </c>
      <c r="N44" s="95">
        <v>405</v>
      </c>
      <c r="O44" s="97">
        <v>0</v>
      </c>
      <c r="P44" s="95">
        <v>397</v>
      </c>
      <c r="Q44" s="97">
        <v>0</v>
      </c>
      <c r="R44" s="1147">
        <f t="shared" si="27"/>
        <v>794</v>
      </c>
      <c r="S44" s="1147"/>
      <c r="T44" s="1147"/>
      <c r="U44" s="90">
        <f t="shared" si="28"/>
        <v>0</v>
      </c>
      <c r="V44" s="287">
        <v>410</v>
      </c>
      <c r="W44" s="288">
        <v>0</v>
      </c>
      <c r="X44" s="287">
        <v>384</v>
      </c>
      <c r="Y44" s="288">
        <v>0</v>
      </c>
      <c r="Z44" s="1065">
        <f t="shared" si="32"/>
        <v>786</v>
      </c>
      <c r="AA44" s="1065"/>
      <c r="AB44" s="1066">
        <f t="shared" si="30"/>
        <v>0</v>
      </c>
      <c r="AC44" s="1066"/>
      <c r="AD44" s="287">
        <v>407</v>
      </c>
      <c r="AE44" s="288">
        <v>0</v>
      </c>
      <c r="AF44" s="287">
        <v>379</v>
      </c>
      <c r="AG44" s="288">
        <v>0</v>
      </c>
      <c r="AH44" s="1181">
        <f t="shared" si="33"/>
        <v>763</v>
      </c>
      <c r="AI44" s="1181"/>
      <c r="AJ44" s="1180">
        <f t="shared" si="31"/>
        <v>0</v>
      </c>
      <c r="AK44" s="1180"/>
      <c r="AL44" s="684">
        <v>412</v>
      </c>
      <c r="AM44" s="685">
        <v>0</v>
      </c>
      <c r="AN44" s="684">
        <v>351</v>
      </c>
      <c r="AO44" s="686">
        <v>0</v>
      </c>
    </row>
    <row r="45" spans="1:41" ht="21" customHeight="1" thickBot="1">
      <c r="A45" s="258" t="s">
        <v>369</v>
      </c>
      <c r="B45" s="1146">
        <f t="shared" si="25"/>
        <v>653</v>
      </c>
      <c r="C45" s="1146"/>
      <c r="D45" s="1146"/>
      <c r="E45" s="268">
        <v>0</v>
      </c>
      <c r="F45" s="99">
        <v>359</v>
      </c>
      <c r="G45" s="100">
        <v>0</v>
      </c>
      <c r="H45" s="99">
        <v>294</v>
      </c>
      <c r="I45" s="100">
        <v>0</v>
      </c>
      <c r="J45" s="1146">
        <f t="shared" si="26"/>
        <v>650</v>
      </c>
      <c r="K45" s="1146"/>
      <c r="L45" s="1146"/>
      <c r="M45" s="98">
        <f>O45+Q45</f>
        <v>0</v>
      </c>
      <c r="N45" s="99">
        <v>355</v>
      </c>
      <c r="O45" s="100">
        <v>0</v>
      </c>
      <c r="P45" s="99">
        <v>295</v>
      </c>
      <c r="Q45" s="100">
        <v>0</v>
      </c>
      <c r="R45" s="1148">
        <f t="shared" si="27"/>
        <v>648</v>
      </c>
      <c r="S45" s="1148"/>
      <c r="T45" s="1148"/>
      <c r="U45" s="98">
        <f t="shared" si="28"/>
        <v>0</v>
      </c>
      <c r="V45" s="463">
        <v>332</v>
      </c>
      <c r="W45" s="464">
        <v>0</v>
      </c>
      <c r="X45" s="463">
        <v>316</v>
      </c>
      <c r="Y45" s="464">
        <v>0</v>
      </c>
      <c r="Z45" s="1143">
        <f t="shared" si="32"/>
        <v>642</v>
      </c>
      <c r="AA45" s="1143"/>
      <c r="AB45" s="1144">
        <f t="shared" si="30"/>
        <v>0</v>
      </c>
      <c r="AC45" s="1144"/>
      <c r="AD45" s="463">
        <v>331</v>
      </c>
      <c r="AE45" s="464">
        <v>0</v>
      </c>
      <c r="AF45" s="463">
        <v>311</v>
      </c>
      <c r="AG45" s="464">
        <v>0</v>
      </c>
      <c r="AH45" s="1183">
        <f t="shared" si="33"/>
        <v>651</v>
      </c>
      <c r="AI45" s="1183"/>
      <c r="AJ45" s="1182">
        <f t="shared" si="31"/>
        <v>0</v>
      </c>
      <c r="AK45" s="1182"/>
      <c r="AL45" s="691">
        <v>320</v>
      </c>
      <c r="AM45" s="692">
        <v>0</v>
      </c>
      <c r="AN45" s="691">
        <v>331</v>
      </c>
      <c r="AO45" s="693">
        <v>0</v>
      </c>
    </row>
    <row r="46" spans="1:41" ht="15" customHeight="1">
      <c r="A46" s="73" t="s">
        <v>152</v>
      </c>
      <c r="B46" s="87"/>
      <c r="C46" s="87"/>
      <c r="D46" s="87"/>
      <c r="E46" s="87"/>
      <c r="F46" s="87"/>
      <c r="G46" s="87"/>
      <c r="H46" s="87"/>
      <c r="I46" s="87"/>
      <c r="J46" s="87"/>
      <c r="K46" s="87"/>
      <c r="L46" s="87"/>
      <c r="M46" s="87"/>
      <c r="N46" s="87"/>
      <c r="O46" s="87"/>
      <c r="P46" s="87"/>
      <c r="Q46" s="87"/>
      <c r="R46" s="73"/>
      <c r="S46" s="73"/>
      <c r="T46" s="73"/>
      <c r="U46" s="73"/>
      <c r="V46" s="73"/>
      <c r="W46" s="73"/>
      <c r="X46" s="73"/>
      <c r="Y46" s="73"/>
      <c r="Z46" s="73"/>
      <c r="AA46" s="73"/>
      <c r="AB46" s="87"/>
      <c r="AC46" s="87"/>
      <c r="AD46" s="87"/>
      <c r="AE46" s="87"/>
      <c r="AF46" s="87"/>
      <c r="AG46" s="87"/>
      <c r="AH46" s="87"/>
      <c r="AI46" s="87"/>
      <c r="AJ46" s="87"/>
      <c r="AK46" s="87"/>
      <c r="AM46" s="73"/>
      <c r="AN46" s="73"/>
      <c r="AO46" s="75" t="s">
        <v>147</v>
      </c>
    </row>
    <row r="47" spans="1:41" ht="17.100000000000001" customHeight="1">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row>
    <row r="48" spans="1:41" ht="17.100000000000001" customHeight="1">
      <c r="A48" s="73"/>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row>
    <row r="49" spans="1:41" ht="17.100000000000001" customHeight="1">
      <c r="A49" s="73"/>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row>
    <row r="50" spans="1:41" ht="17.100000000000001" customHeight="1">
      <c r="S50" s="73"/>
      <c r="T50" s="73"/>
      <c r="U50" s="73"/>
      <c r="V50" s="73"/>
      <c r="W50" s="73"/>
      <c r="X50" s="73"/>
      <c r="Y50" s="73"/>
      <c r="Z50" s="73"/>
    </row>
    <row r="51" spans="1:41" ht="17.100000000000001" customHeight="1">
      <c r="S51" s="73"/>
      <c r="T51" s="73"/>
      <c r="U51" s="73"/>
      <c r="V51" s="73"/>
      <c r="W51" s="73"/>
      <c r="X51" s="73"/>
      <c r="Y51" s="73"/>
      <c r="Z51" s="73"/>
    </row>
    <row r="52" spans="1:41" ht="17.100000000000001" customHeight="1">
      <c r="S52" s="73"/>
      <c r="T52" s="73"/>
      <c r="U52" s="73"/>
      <c r="V52" s="73"/>
      <c r="W52" s="73"/>
      <c r="X52" s="73"/>
      <c r="Y52" s="73"/>
      <c r="Z52" s="73"/>
    </row>
  </sheetData>
  <sheetProtection selectLockedCells="1" selectUnlockedCells="1"/>
  <mergeCells count="180">
    <mergeCell ref="AJ43:AK43"/>
    <mergeCell ref="AH43:AI43"/>
    <mergeCell ref="AJ45:AK45"/>
    <mergeCell ref="AH45:AI45"/>
    <mergeCell ref="AH44:AI44"/>
    <mergeCell ref="AJ44:AK44"/>
    <mergeCell ref="AN15:AO15"/>
    <mergeCell ref="AN12:AO12"/>
    <mergeCell ref="AJ42:AK42"/>
    <mergeCell ref="AJ41:AK41"/>
    <mergeCell ref="AH41:AI41"/>
    <mergeCell ref="AN14:AO14"/>
    <mergeCell ref="AN13:AO13"/>
    <mergeCell ref="AJ14:AK14"/>
    <mergeCell ref="AH42:AI42"/>
    <mergeCell ref="AJ40:AK40"/>
    <mergeCell ref="AN22:AO22"/>
    <mergeCell ref="AL22:AM22"/>
    <mergeCell ref="AJ22:AK22"/>
    <mergeCell ref="AH22:AI22"/>
    <mergeCell ref="AH38:AO38"/>
    <mergeCell ref="AN39:AO39"/>
    <mergeCell ref="AL39:AM39"/>
    <mergeCell ref="A3:A4"/>
    <mergeCell ref="B3:C4"/>
    <mergeCell ref="D3:I3"/>
    <mergeCell ref="J3:K4"/>
    <mergeCell ref="D4:E4"/>
    <mergeCell ref="AJ15:AK15"/>
    <mergeCell ref="AL12:AM12"/>
    <mergeCell ref="AJ13:AK13"/>
    <mergeCell ref="AJ12:AK12"/>
    <mergeCell ref="AH12:AI12"/>
    <mergeCell ref="AH11:AI11"/>
    <mergeCell ref="AL11:AM11"/>
    <mergeCell ref="AJ11:AK11"/>
    <mergeCell ref="AL9:AM9"/>
    <mergeCell ref="F4:G4"/>
    <mergeCell ref="H4:I4"/>
    <mergeCell ref="Z8:AB8"/>
    <mergeCell ref="V4:W4"/>
    <mergeCell ref="Z6:AB6"/>
    <mergeCell ref="AL8:AM8"/>
    <mergeCell ref="S6:T6"/>
    <mergeCell ref="S7:T7"/>
    <mergeCell ref="AH8:AI8"/>
    <mergeCell ref="S15:T15"/>
    <mergeCell ref="AN4:AO4"/>
    <mergeCell ref="Z4:AC4"/>
    <mergeCell ref="AF4:AG4"/>
    <mergeCell ref="AH4:AI4"/>
    <mergeCell ref="AD4:AE4"/>
    <mergeCell ref="L3:Q3"/>
    <mergeCell ref="R3:Y3"/>
    <mergeCell ref="Z3:AG3"/>
    <mergeCell ref="AL3:AO3"/>
    <mergeCell ref="X4:Y4"/>
    <mergeCell ref="L4:M4"/>
    <mergeCell ref="N4:O4"/>
    <mergeCell ref="P4:Q4"/>
    <mergeCell ref="AH3:AK3"/>
    <mergeCell ref="AJ4:AK4"/>
    <mergeCell ref="AL4:AM4"/>
    <mergeCell ref="R4:U4"/>
    <mergeCell ref="AH6:AI6"/>
    <mergeCell ref="AJ5:AK5"/>
    <mergeCell ref="R21:Y21"/>
    <mergeCell ref="S14:T14"/>
    <mergeCell ref="Z21:AG21"/>
    <mergeCell ref="AA16:AB16"/>
    <mergeCell ref="AH9:AI9"/>
    <mergeCell ref="AH13:AI13"/>
    <mergeCell ref="AA11:AB11"/>
    <mergeCell ref="S5:T5"/>
    <mergeCell ref="Z5:AB5"/>
    <mergeCell ref="S16:T16"/>
    <mergeCell ref="S13:T13"/>
    <mergeCell ref="AA13:AB13"/>
    <mergeCell ref="S9:T9"/>
    <mergeCell ref="S11:T11"/>
    <mergeCell ref="Z9:AB9"/>
    <mergeCell ref="S12:T12"/>
    <mergeCell ref="AA12:AB12"/>
    <mergeCell ref="S8:T8"/>
    <mergeCell ref="Z7:AB7"/>
    <mergeCell ref="AH5:AI5"/>
    <mergeCell ref="AA15:AB15"/>
    <mergeCell ref="AA14:AB14"/>
    <mergeCell ref="AN5:AO5"/>
    <mergeCell ref="AL5:AM5"/>
    <mergeCell ref="AL6:AM6"/>
    <mergeCell ref="AH21:AO21"/>
    <mergeCell ref="AN16:AO16"/>
    <mergeCell ref="AJ16:AK16"/>
    <mergeCell ref="AH16:AI16"/>
    <mergeCell ref="AL16:AM16"/>
    <mergeCell ref="AL14:AM14"/>
    <mergeCell ref="AL13:AM13"/>
    <mergeCell ref="AH14:AI14"/>
    <mergeCell ref="AL7:AM7"/>
    <mergeCell ref="AJ7:AK7"/>
    <mergeCell ref="AH7:AI7"/>
    <mergeCell ref="AN8:AO8"/>
    <mergeCell ref="AN9:AO9"/>
    <mergeCell ref="AH15:AI15"/>
    <mergeCell ref="AL15:AM15"/>
    <mergeCell ref="AN7:AO7"/>
    <mergeCell ref="AJ8:AK8"/>
    <mergeCell ref="AJ9:AK9"/>
    <mergeCell ref="AN11:AO11"/>
    <mergeCell ref="AN6:AO6"/>
    <mergeCell ref="AJ6:AK6"/>
    <mergeCell ref="A21:A22"/>
    <mergeCell ref="B21:I21"/>
    <mergeCell ref="J21:Q21"/>
    <mergeCell ref="B22:C22"/>
    <mergeCell ref="D22:E22"/>
    <mergeCell ref="F22:G22"/>
    <mergeCell ref="H22:I22"/>
    <mergeCell ref="J22:K22"/>
    <mergeCell ref="L22:M22"/>
    <mergeCell ref="N22:O22"/>
    <mergeCell ref="P22:Q22"/>
    <mergeCell ref="A38:A39"/>
    <mergeCell ref="B38:I38"/>
    <mergeCell ref="J38:Q38"/>
    <mergeCell ref="B39:E39"/>
    <mergeCell ref="F39:G39"/>
    <mergeCell ref="P39:Q39"/>
    <mergeCell ref="H39:I39"/>
    <mergeCell ref="J39:M39"/>
    <mergeCell ref="N39:O39"/>
    <mergeCell ref="T22:U22"/>
    <mergeCell ref="V22:W22"/>
    <mergeCell ref="R22:S22"/>
    <mergeCell ref="R38:Y38"/>
    <mergeCell ref="Z22:AA22"/>
    <mergeCell ref="X22:Y22"/>
    <mergeCell ref="Z38:AG38"/>
    <mergeCell ref="AD22:AE22"/>
    <mergeCell ref="AB22:AC22"/>
    <mergeCell ref="AF22:AG22"/>
    <mergeCell ref="J41:L41"/>
    <mergeCell ref="Z39:AC39"/>
    <mergeCell ref="B41:D41"/>
    <mergeCell ref="AH40:AI40"/>
    <mergeCell ref="V39:W39"/>
    <mergeCell ref="AD39:AE39"/>
    <mergeCell ref="R39:U39"/>
    <mergeCell ref="X39:Y39"/>
    <mergeCell ref="Z40:AA40"/>
    <mergeCell ref="AB40:AC40"/>
    <mergeCell ref="Z41:AA41"/>
    <mergeCell ref="AB41:AC41"/>
    <mergeCell ref="AH39:AK39"/>
    <mergeCell ref="B40:D40"/>
    <mergeCell ref="J40:L40"/>
    <mergeCell ref="AF39:AG39"/>
    <mergeCell ref="R40:T40"/>
    <mergeCell ref="R41:T41"/>
    <mergeCell ref="AB42:AC42"/>
    <mergeCell ref="Z43:AA43"/>
    <mergeCell ref="AB43:AC43"/>
    <mergeCell ref="Z44:AA44"/>
    <mergeCell ref="AB44:AC44"/>
    <mergeCell ref="Z45:AA45"/>
    <mergeCell ref="AB45:AC45"/>
    <mergeCell ref="B43:D43"/>
    <mergeCell ref="J43:L43"/>
    <mergeCell ref="B42:D42"/>
    <mergeCell ref="J42:L42"/>
    <mergeCell ref="B45:D45"/>
    <mergeCell ref="J45:L45"/>
    <mergeCell ref="B44:D44"/>
    <mergeCell ref="J44:L44"/>
    <mergeCell ref="Z42:AA42"/>
    <mergeCell ref="R42:T42"/>
    <mergeCell ref="R43:T43"/>
    <mergeCell ref="R44:T44"/>
    <mergeCell ref="R45:T45"/>
  </mergeCells>
  <phoneticPr fontId="5"/>
  <printOptions horizontalCentered="1"/>
  <pageMargins left="0.59055118110236227" right="0.59055118110236227" top="0.59055118110236227" bottom="0.59055118110236227" header="0.39370078740157483" footer="0.39370078740157483"/>
  <pageSetup paperSize="9" scale="95" firstPageNumber="139" orientation="portrait" useFirstPageNumber="1" verticalDpi="300" r:id="rId1"/>
  <headerFooter scaleWithDoc="0" alignWithMargins="0">
    <oddHeader>&amp;R教　育</oddHeader>
    <oddFooter>&amp;C&amp;12&amp;A</oddFooter>
  </headerFooter>
  <colBreaks count="1" manualBreakCount="1">
    <brk id="17" max="1048575" man="1"/>
  </colBreaks>
  <extLst>
    <ext xmlns:mx="http://schemas.microsoft.com/office/mac/excel/2008/main" uri="{64002731-A6B0-56B0-2670-7721B7C09600}">
      <mx:PLV Mode="0" OnePage="0" WScale="96"/>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8"/>
  <sheetViews>
    <sheetView view="pageBreakPreview" zoomScale="90" zoomScaleNormal="80" zoomScaleSheetLayoutView="90" zoomScalePageLayoutView="80" workbookViewId="0">
      <pane xSplit="1" topLeftCell="B1" activePane="topRight" state="frozen"/>
      <selection activeCell="O31" sqref="O31:R31"/>
      <selection pane="topRight" activeCell="A2" sqref="A2"/>
    </sheetView>
  </sheetViews>
  <sheetFormatPr defaultColWidth="8.85546875" defaultRowHeight="17.45" customHeight="1"/>
  <cols>
    <col min="1" max="1" width="26.42578125" style="74" customWidth="1"/>
    <col min="2" max="3" width="7.42578125" style="74" customWidth="1"/>
    <col min="4" max="5" width="7.7109375" style="74" customWidth="1"/>
    <col min="6" max="7" width="7.42578125" style="74" customWidth="1"/>
    <col min="8" max="11" width="7.28515625" style="74" customWidth="1"/>
    <col min="12" max="16" width="6.7109375" style="74" customWidth="1"/>
    <col min="17" max="17" width="6" style="74" customWidth="1"/>
    <col min="18" max="18" width="3.7109375" style="74" customWidth="1"/>
    <col min="19" max="19" width="3.42578125" style="74" customWidth="1"/>
    <col min="20" max="20" width="6.28515625" style="74" customWidth="1"/>
    <col min="21" max="21" width="7.140625" style="74" customWidth="1"/>
    <col min="22" max="23" width="6.7109375" style="74" customWidth="1"/>
    <col min="24" max="24" width="7.42578125" style="74" customWidth="1"/>
    <col min="25" max="25" width="4" style="74" customWidth="1"/>
    <col min="26" max="26" width="3" style="74" customWidth="1"/>
    <col min="27" max="27" width="6.7109375" style="74" customWidth="1"/>
    <col min="28" max="28" width="3.85546875" style="74" customWidth="1"/>
    <col min="29" max="16384" width="8.85546875" style="74"/>
  </cols>
  <sheetData>
    <row r="1" spans="1:29" ht="5.0999999999999996" customHeight="1">
      <c r="A1" s="73"/>
      <c r="B1" s="73"/>
      <c r="C1" s="73"/>
      <c r="D1" s="73"/>
      <c r="E1" s="73"/>
      <c r="F1" s="73"/>
      <c r="G1" s="73"/>
      <c r="H1" s="73"/>
      <c r="I1" s="73"/>
      <c r="J1" s="73"/>
      <c r="K1" s="73"/>
      <c r="L1" s="73"/>
      <c r="M1" s="73"/>
      <c r="N1" s="73"/>
      <c r="O1" s="73"/>
      <c r="P1" s="73"/>
      <c r="Q1" s="73"/>
      <c r="R1" s="73"/>
      <c r="S1" s="73"/>
      <c r="T1" s="73"/>
      <c r="U1" s="73"/>
      <c r="V1" s="73"/>
      <c r="X1" s="73"/>
      <c r="Y1" s="73"/>
      <c r="Z1" s="73"/>
      <c r="AA1" s="75"/>
      <c r="AB1" s="75"/>
    </row>
    <row r="2" spans="1:29" ht="15" customHeight="1" thickBot="1">
      <c r="A2" s="73" t="s">
        <v>310</v>
      </c>
      <c r="B2" s="73"/>
      <c r="C2" s="73"/>
      <c r="D2" s="73"/>
      <c r="E2" s="73"/>
      <c r="F2" s="73"/>
      <c r="G2" s="73"/>
      <c r="H2" s="73"/>
      <c r="I2" s="73"/>
      <c r="J2" s="73"/>
      <c r="K2" s="73"/>
      <c r="L2" s="73"/>
      <c r="M2" s="73"/>
      <c r="N2" s="73"/>
      <c r="O2" s="73"/>
      <c r="P2" s="73"/>
      <c r="Q2" s="73"/>
      <c r="R2" s="73"/>
      <c r="S2" s="73"/>
      <c r="T2" s="73"/>
      <c r="U2" s="73"/>
      <c r="V2" s="73"/>
      <c r="X2" s="73"/>
      <c r="Y2" s="73"/>
      <c r="Z2" s="73"/>
      <c r="AA2" s="75" t="s">
        <v>117</v>
      </c>
      <c r="AB2" s="75"/>
    </row>
    <row r="3" spans="1:29" ht="24.95" customHeight="1" thickBot="1">
      <c r="A3" s="1276" t="s">
        <v>118</v>
      </c>
      <c r="B3" s="1139" t="s">
        <v>86</v>
      </c>
      <c r="C3" s="102" t="s">
        <v>153</v>
      </c>
      <c r="D3" s="88"/>
      <c r="E3" s="87"/>
      <c r="F3" s="103"/>
      <c r="G3" s="1139" t="s">
        <v>52</v>
      </c>
      <c r="H3" s="1139" t="s">
        <v>154</v>
      </c>
      <c r="I3" s="1139"/>
      <c r="J3" s="1139"/>
      <c r="K3" s="1139"/>
      <c r="L3" s="1139" t="s">
        <v>142</v>
      </c>
      <c r="M3" s="1139"/>
      <c r="N3" s="1139"/>
      <c r="O3" s="1139"/>
      <c r="P3" s="1138" t="s">
        <v>155</v>
      </c>
      <c r="Q3" s="1138"/>
      <c r="R3" s="1138"/>
      <c r="S3" s="1138"/>
      <c r="T3" s="1138"/>
      <c r="U3" s="1138" t="s">
        <v>156</v>
      </c>
      <c r="V3" s="1138"/>
      <c r="W3" s="1138"/>
      <c r="X3" s="1264" t="s">
        <v>157</v>
      </c>
      <c r="Y3" s="1264"/>
      <c r="Z3" s="1264"/>
      <c r="AA3" s="1265"/>
      <c r="AB3" s="104"/>
      <c r="AC3" s="73"/>
    </row>
    <row r="4" spans="1:29" ht="24.95" customHeight="1">
      <c r="A4" s="1277"/>
      <c r="B4" s="1140"/>
      <c r="C4" s="1129" t="s">
        <v>158</v>
      </c>
      <c r="D4" s="1129"/>
      <c r="E4" s="177" t="s">
        <v>93</v>
      </c>
      <c r="F4" s="177" t="s">
        <v>94</v>
      </c>
      <c r="G4" s="1140"/>
      <c r="H4" s="1270" t="s">
        <v>158</v>
      </c>
      <c r="I4" s="1270"/>
      <c r="J4" s="178" t="s">
        <v>54</v>
      </c>
      <c r="K4" s="179" t="s">
        <v>55</v>
      </c>
      <c r="L4" s="1131" t="s">
        <v>159</v>
      </c>
      <c r="M4" s="1131"/>
      <c r="N4" s="179" t="s">
        <v>54</v>
      </c>
      <c r="O4" s="178" t="s">
        <v>55</v>
      </c>
      <c r="P4" s="1131" t="s">
        <v>2</v>
      </c>
      <c r="Q4" s="1131"/>
      <c r="R4" s="1129" t="s">
        <v>54</v>
      </c>
      <c r="S4" s="1129"/>
      <c r="T4" s="179" t="s">
        <v>55</v>
      </c>
      <c r="U4" s="1270" t="s">
        <v>160</v>
      </c>
      <c r="V4" s="1270"/>
      <c r="W4" s="1270"/>
      <c r="X4" s="1266" t="s">
        <v>160</v>
      </c>
      <c r="Y4" s="1266"/>
      <c r="Z4" s="1266"/>
      <c r="AA4" s="1267"/>
      <c r="AB4" s="104"/>
      <c r="AC4" s="73"/>
    </row>
    <row r="5" spans="1:29" ht="18.95" customHeight="1">
      <c r="A5" s="105" t="s">
        <v>379</v>
      </c>
      <c r="B5" s="310">
        <v>3</v>
      </c>
      <c r="C5" s="1220">
        <v>131</v>
      </c>
      <c r="D5" s="1220"/>
      <c r="E5" s="398">
        <v>100</v>
      </c>
      <c r="F5" s="398">
        <v>31</v>
      </c>
      <c r="G5" s="302">
        <v>129</v>
      </c>
      <c r="H5" s="1220">
        <f>+J5+K5</f>
        <v>445</v>
      </c>
      <c r="I5" s="1220"/>
      <c r="J5" s="398">
        <v>278</v>
      </c>
      <c r="K5" s="398">
        <v>167</v>
      </c>
      <c r="L5" s="1246">
        <f>+N5+O5</f>
        <v>305</v>
      </c>
      <c r="M5" s="1246"/>
      <c r="N5" s="401">
        <v>113</v>
      </c>
      <c r="O5" s="401">
        <v>192</v>
      </c>
      <c r="P5" s="1246">
        <f>+R5+T5</f>
        <v>77</v>
      </c>
      <c r="Q5" s="1246"/>
      <c r="R5" s="1246">
        <v>35</v>
      </c>
      <c r="S5" s="1246"/>
      <c r="T5" s="401">
        <v>42</v>
      </c>
      <c r="U5" s="1271">
        <v>3.4</v>
      </c>
      <c r="V5" s="1271"/>
      <c r="W5" s="1271"/>
      <c r="X5" s="1272">
        <v>1.5</v>
      </c>
      <c r="Y5" s="1272"/>
      <c r="Z5" s="1272"/>
      <c r="AA5" s="1273"/>
      <c r="AB5" s="106"/>
      <c r="AC5" s="73"/>
    </row>
    <row r="6" spans="1:29" ht="18.95" customHeight="1">
      <c r="A6" s="105">
        <v>26</v>
      </c>
      <c r="B6" s="310">
        <v>3</v>
      </c>
      <c r="C6" s="1214">
        <v>150</v>
      </c>
      <c r="D6" s="1214"/>
      <c r="E6" s="398">
        <v>99</v>
      </c>
      <c r="F6" s="398">
        <v>51</v>
      </c>
      <c r="G6" s="398">
        <v>127</v>
      </c>
      <c r="H6" s="1214">
        <v>440</v>
      </c>
      <c r="I6" s="1214"/>
      <c r="J6" s="398">
        <v>278</v>
      </c>
      <c r="K6" s="398">
        <v>162</v>
      </c>
      <c r="L6" s="1235">
        <v>294</v>
      </c>
      <c r="M6" s="1235"/>
      <c r="N6" s="400">
        <v>109</v>
      </c>
      <c r="O6" s="400">
        <v>185</v>
      </c>
      <c r="P6" s="1235">
        <v>80</v>
      </c>
      <c r="Q6" s="1235"/>
      <c r="R6" s="1235">
        <v>35</v>
      </c>
      <c r="S6" s="1235"/>
      <c r="T6" s="400">
        <v>45</v>
      </c>
      <c r="U6" s="1263">
        <v>3.5</v>
      </c>
      <c r="V6" s="1263"/>
      <c r="W6" s="1263"/>
      <c r="X6" s="1252">
        <v>1.5</v>
      </c>
      <c r="Y6" s="1252"/>
      <c r="Z6" s="1252"/>
      <c r="AA6" s="1253"/>
      <c r="AB6" s="106"/>
      <c r="AC6" s="73"/>
    </row>
    <row r="7" spans="1:29" ht="18.95" customHeight="1">
      <c r="A7" s="105">
        <v>27</v>
      </c>
      <c r="B7" s="310">
        <v>3</v>
      </c>
      <c r="C7" s="1214">
        <v>138</v>
      </c>
      <c r="D7" s="1214"/>
      <c r="E7" s="302">
        <v>99</v>
      </c>
      <c r="F7" s="302">
        <v>39</v>
      </c>
      <c r="G7" s="302">
        <v>130</v>
      </c>
      <c r="H7" s="1214">
        <v>430</v>
      </c>
      <c r="I7" s="1214"/>
      <c r="J7" s="302">
        <v>272</v>
      </c>
      <c r="K7" s="302">
        <v>158</v>
      </c>
      <c r="L7" s="1235">
        <v>280</v>
      </c>
      <c r="M7" s="1235"/>
      <c r="N7" s="292">
        <v>107</v>
      </c>
      <c r="O7" s="292">
        <v>173</v>
      </c>
      <c r="P7" s="1235">
        <v>232</v>
      </c>
      <c r="Q7" s="1235"/>
      <c r="R7" s="1235">
        <v>94</v>
      </c>
      <c r="S7" s="1235"/>
      <c r="T7" s="400">
        <v>138</v>
      </c>
      <c r="U7" s="1263">
        <v>3.3</v>
      </c>
      <c r="V7" s="1263"/>
      <c r="W7" s="1263"/>
      <c r="X7" s="1252">
        <v>1.5</v>
      </c>
      <c r="Y7" s="1252"/>
      <c r="Z7" s="1252"/>
      <c r="AA7" s="1253"/>
      <c r="AB7" s="106"/>
      <c r="AC7" s="73"/>
    </row>
    <row r="8" spans="1:29" ht="18.95" customHeight="1">
      <c r="A8" s="256">
        <v>28</v>
      </c>
      <c r="B8" s="651">
        <f>SUM(B9:B11)</f>
        <v>3</v>
      </c>
      <c r="C8" s="1242">
        <f>SUM(C9:D11)</f>
        <v>134</v>
      </c>
      <c r="D8" s="1242"/>
      <c r="E8" s="652">
        <f>SUM(E9:E11)</f>
        <v>94</v>
      </c>
      <c r="F8" s="652">
        <f>SUM(F9:F11)</f>
        <v>40</v>
      </c>
      <c r="G8" s="652">
        <f>SUM(G9:G11)</f>
        <v>123</v>
      </c>
      <c r="H8" s="1242">
        <f>SUM(H9:I11)</f>
        <v>417</v>
      </c>
      <c r="I8" s="1242"/>
      <c r="J8" s="652">
        <f>SUM(J9:J11)</f>
        <v>266</v>
      </c>
      <c r="K8" s="652">
        <f>SUM(K9:K11)</f>
        <v>151</v>
      </c>
      <c r="L8" s="1243">
        <f>SUM(L9:M11)</f>
        <v>302</v>
      </c>
      <c r="M8" s="1243"/>
      <c r="N8" s="653">
        <f>SUM(N9:N11)</f>
        <v>116</v>
      </c>
      <c r="O8" s="653">
        <f>SUM(O9:O11)</f>
        <v>186</v>
      </c>
      <c r="P8" s="1243">
        <f>SUM(P9:Q11)</f>
        <v>74</v>
      </c>
      <c r="Q8" s="1243"/>
      <c r="R8" s="1243">
        <f>SUM(R9:S11)</f>
        <v>25</v>
      </c>
      <c r="S8" s="1243"/>
      <c r="T8" s="653">
        <f>SUM(T9:T11)</f>
        <v>49</v>
      </c>
      <c r="U8" s="1268">
        <f>H8/G8</f>
        <v>3.3902439024390243</v>
      </c>
      <c r="V8" s="1268"/>
      <c r="W8" s="1268"/>
      <c r="X8" s="1261">
        <f>H8/L8</f>
        <v>1.380794701986755</v>
      </c>
      <c r="Y8" s="1261"/>
      <c r="Z8" s="1261"/>
      <c r="AA8" s="1262"/>
      <c r="AB8" s="106"/>
      <c r="AC8" s="73"/>
    </row>
    <row r="9" spans="1:29" ht="18.95" customHeight="1">
      <c r="A9" s="257" t="s">
        <v>161</v>
      </c>
      <c r="B9" s="706">
        <v>1</v>
      </c>
      <c r="C9" s="1274">
        <f>SUM(E9:F9)</f>
        <v>74</v>
      </c>
      <c r="D9" s="1274"/>
      <c r="E9" s="707">
        <v>58</v>
      </c>
      <c r="F9" s="707">
        <v>16</v>
      </c>
      <c r="G9" s="707">
        <v>67</v>
      </c>
      <c r="H9" s="1274">
        <f>SUM(J9:K9)</f>
        <v>278</v>
      </c>
      <c r="I9" s="1274"/>
      <c r="J9" s="707">
        <v>185</v>
      </c>
      <c r="K9" s="707">
        <v>93</v>
      </c>
      <c r="L9" s="869">
        <f>SUM(N9:O9)</f>
        <v>161</v>
      </c>
      <c r="M9" s="869"/>
      <c r="N9" s="600">
        <v>67</v>
      </c>
      <c r="O9" s="595">
        <v>94</v>
      </c>
      <c r="P9" s="869">
        <f>SUM(R9:T9)</f>
        <v>20</v>
      </c>
      <c r="Q9" s="869"/>
      <c r="R9" s="869">
        <v>8</v>
      </c>
      <c r="S9" s="869"/>
      <c r="T9" s="602">
        <v>12</v>
      </c>
      <c r="U9" s="1260">
        <f>H9/G9</f>
        <v>4.1492537313432836</v>
      </c>
      <c r="V9" s="1260"/>
      <c r="W9" s="1260"/>
      <c r="X9" s="1258">
        <f>H9/L9</f>
        <v>1.7267080745341614</v>
      </c>
      <c r="Y9" s="1258"/>
      <c r="Z9" s="1258"/>
      <c r="AA9" s="1259"/>
      <c r="AB9" s="106"/>
      <c r="AC9" s="73"/>
    </row>
    <row r="10" spans="1:29" ht="18.95" customHeight="1">
      <c r="A10" s="257" t="s">
        <v>162</v>
      </c>
      <c r="B10" s="706">
        <v>1</v>
      </c>
      <c r="C10" s="1274">
        <v>51</v>
      </c>
      <c r="D10" s="1274"/>
      <c r="E10" s="707">
        <v>31</v>
      </c>
      <c r="F10" s="707">
        <v>20</v>
      </c>
      <c r="G10" s="707">
        <v>51</v>
      </c>
      <c r="H10" s="1274">
        <f>SUM(J10:K10)</f>
        <v>130</v>
      </c>
      <c r="I10" s="1274"/>
      <c r="J10" s="707">
        <v>77</v>
      </c>
      <c r="K10" s="707">
        <v>53</v>
      </c>
      <c r="L10" s="869">
        <f>SUM(N10:O10)</f>
        <v>128</v>
      </c>
      <c r="M10" s="869"/>
      <c r="N10" s="600">
        <v>44</v>
      </c>
      <c r="O10" s="595">
        <v>84</v>
      </c>
      <c r="P10" s="869">
        <f>SUM(R10:T10)</f>
        <v>39</v>
      </c>
      <c r="Q10" s="869"/>
      <c r="R10" s="869">
        <v>12</v>
      </c>
      <c r="S10" s="869"/>
      <c r="T10" s="602">
        <v>27</v>
      </c>
      <c r="U10" s="1260">
        <f>H10/G10</f>
        <v>2.5490196078431371</v>
      </c>
      <c r="V10" s="1260"/>
      <c r="W10" s="1260"/>
      <c r="X10" s="1258">
        <f>H10/L10</f>
        <v>1.015625</v>
      </c>
      <c r="Y10" s="1258"/>
      <c r="Z10" s="1258"/>
      <c r="AA10" s="1259"/>
      <c r="AB10" s="106"/>
      <c r="AC10" s="73"/>
    </row>
    <row r="11" spans="1:29" ht="18.95" customHeight="1" thickBot="1">
      <c r="A11" s="108" t="s">
        <v>163</v>
      </c>
      <c r="B11" s="708">
        <v>1</v>
      </c>
      <c r="C11" s="1275">
        <f>SUM(E11:F11)</f>
        <v>9</v>
      </c>
      <c r="D11" s="1275"/>
      <c r="E11" s="709">
        <v>5</v>
      </c>
      <c r="F11" s="709">
        <v>4</v>
      </c>
      <c r="G11" s="709">
        <v>5</v>
      </c>
      <c r="H11" s="1275">
        <f>SUM(J11:K11)</f>
        <v>9</v>
      </c>
      <c r="I11" s="1275"/>
      <c r="J11" s="709">
        <v>4</v>
      </c>
      <c r="K11" s="710">
        <v>5</v>
      </c>
      <c r="L11" s="867">
        <f>SUM(N11:O11)</f>
        <v>13</v>
      </c>
      <c r="M11" s="867"/>
      <c r="N11" s="194">
        <v>5</v>
      </c>
      <c r="O11" s="597">
        <v>8</v>
      </c>
      <c r="P11" s="867">
        <f>SUM(R11:T11)</f>
        <v>15</v>
      </c>
      <c r="Q11" s="867"/>
      <c r="R11" s="867">
        <v>5</v>
      </c>
      <c r="S11" s="867"/>
      <c r="T11" s="711">
        <v>10</v>
      </c>
      <c r="U11" s="1254">
        <f>H11/G11</f>
        <v>1.8</v>
      </c>
      <c r="V11" s="1254"/>
      <c r="W11" s="1254"/>
      <c r="X11" s="1255">
        <f>H11/L11</f>
        <v>0.69230769230769229</v>
      </c>
      <c r="Y11" s="1255"/>
      <c r="Z11" s="1255"/>
      <c r="AA11" s="1256"/>
      <c r="AB11" s="106"/>
      <c r="AC11" s="73"/>
    </row>
    <row r="12" spans="1:29" ht="18.95" customHeight="1">
      <c r="A12" s="73"/>
      <c r="B12" s="73"/>
      <c r="C12" s="73"/>
      <c r="D12" s="73"/>
      <c r="E12" s="73"/>
      <c r="F12" s="73"/>
      <c r="G12" s="73"/>
      <c r="H12" s="73"/>
      <c r="I12" s="73"/>
      <c r="J12" s="73"/>
      <c r="K12" s="73"/>
      <c r="L12" s="73"/>
      <c r="M12" s="73"/>
      <c r="N12" s="73"/>
      <c r="O12" s="73"/>
      <c r="P12" s="73"/>
      <c r="Q12" s="73"/>
      <c r="R12" s="73"/>
      <c r="S12" s="73"/>
      <c r="T12" s="73"/>
      <c r="U12" s="73"/>
      <c r="V12" s="73"/>
      <c r="W12" s="73"/>
      <c r="Y12" s="73"/>
      <c r="Z12" s="73"/>
      <c r="AA12" s="75" t="s">
        <v>164</v>
      </c>
      <c r="AB12" s="75"/>
    </row>
    <row r="13" spans="1:29" ht="18.95" customHeight="1">
      <c r="A13" s="73"/>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row>
    <row r="14" spans="1:29" ht="18.95" customHeight="1" thickBot="1">
      <c r="A14" s="73" t="s">
        <v>344</v>
      </c>
      <c r="O14" s="73"/>
      <c r="P14" s="73"/>
      <c r="Q14" s="73"/>
      <c r="R14" s="73"/>
      <c r="S14" s="73"/>
      <c r="T14" s="73"/>
      <c r="X14" s="73"/>
      <c r="Y14" s="73"/>
      <c r="Z14" s="73"/>
      <c r="AA14" s="75" t="s">
        <v>84</v>
      </c>
      <c r="AB14" s="75"/>
    </row>
    <row r="15" spans="1:29" ht="24.95" customHeight="1" thickBot="1">
      <c r="A15" s="1193" t="s">
        <v>118</v>
      </c>
      <c r="B15" s="1196" t="s">
        <v>148</v>
      </c>
      <c r="C15" s="1139"/>
      <c r="D15" s="1139"/>
      <c r="E15" s="1139"/>
      <c r="F15" s="1139" t="s">
        <v>133</v>
      </c>
      <c r="G15" s="1139"/>
      <c r="H15" s="1139"/>
      <c r="I15" s="1139"/>
      <c r="J15" s="102" t="s">
        <v>165</v>
      </c>
      <c r="K15" s="87"/>
      <c r="L15" s="185" t="s">
        <v>166</v>
      </c>
      <c r="M15" s="186"/>
      <c r="N15" s="1139" t="s">
        <v>167</v>
      </c>
      <c r="O15" s="1139"/>
      <c r="P15" s="1139"/>
      <c r="Q15" s="1139"/>
      <c r="R15" s="1139" t="s">
        <v>168</v>
      </c>
      <c r="S15" s="1139"/>
      <c r="T15" s="1139"/>
      <c r="U15" s="1139"/>
      <c r="V15" s="1139"/>
      <c r="W15" s="1244" t="s">
        <v>169</v>
      </c>
      <c r="X15" s="1244"/>
      <c r="Y15" s="1244"/>
      <c r="Z15" s="1244"/>
      <c r="AA15" s="1245"/>
      <c r="AB15" s="104"/>
    </row>
    <row r="16" spans="1:29" ht="24.95" customHeight="1">
      <c r="A16" s="1194"/>
      <c r="B16" s="229" t="s">
        <v>52</v>
      </c>
      <c r="C16" s="298" t="s">
        <v>92</v>
      </c>
      <c r="D16" s="300" t="s">
        <v>54</v>
      </c>
      <c r="E16" s="300" t="s">
        <v>55</v>
      </c>
      <c r="F16" s="300" t="s">
        <v>52</v>
      </c>
      <c r="G16" s="298" t="s">
        <v>92</v>
      </c>
      <c r="H16" s="300" t="s">
        <v>54</v>
      </c>
      <c r="I16" s="300" t="s">
        <v>55</v>
      </c>
      <c r="J16" s="300" t="s">
        <v>52</v>
      </c>
      <c r="K16" s="299" t="s">
        <v>92</v>
      </c>
      <c r="L16" s="178" t="s">
        <v>54</v>
      </c>
      <c r="M16" s="178" t="s">
        <v>55</v>
      </c>
      <c r="N16" s="178" t="s">
        <v>52</v>
      </c>
      <c r="O16" s="177" t="s">
        <v>92</v>
      </c>
      <c r="P16" s="177" t="s">
        <v>54</v>
      </c>
      <c r="Q16" s="179" t="s">
        <v>55</v>
      </c>
      <c r="R16" s="1129" t="s">
        <v>52</v>
      </c>
      <c r="S16" s="1129"/>
      <c r="T16" s="179" t="s">
        <v>53</v>
      </c>
      <c r="U16" s="179" t="s">
        <v>54</v>
      </c>
      <c r="V16" s="179" t="s">
        <v>55</v>
      </c>
      <c r="W16" s="110" t="s">
        <v>52</v>
      </c>
      <c r="X16" s="179" t="s">
        <v>53</v>
      </c>
      <c r="Y16" s="1129" t="s">
        <v>54</v>
      </c>
      <c r="Z16" s="1129"/>
      <c r="AA16" s="184" t="s">
        <v>55</v>
      </c>
      <c r="AB16" s="104"/>
    </row>
    <row r="17" spans="1:28" ht="18.95" customHeight="1">
      <c r="A17" s="78" t="s">
        <v>379</v>
      </c>
      <c r="B17" s="107">
        <v>129</v>
      </c>
      <c r="C17" s="107">
        <v>445</v>
      </c>
      <c r="D17" s="107">
        <v>278</v>
      </c>
      <c r="E17" s="107">
        <v>167</v>
      </c>
      <c r="F17" s="107">
        <v>8</v>
      </c>
      <c r="G17" s="107">
        <v>30</v>
      </c>
      <c r="H17" s="107">
        <v>18</v>
      </c>
      <c r="I17" s="107">
        <v>12</v>
      </c>
      <c r="J17" s="107">
        <v>8</v>
      </c>
      <c r="K17" s="107">
        <v>22</v>
      </c>
      <c r="L17" s="293">
        <v>14</v>
      </c>
      <c r="M17" s="293">
        <v>8</v>
      </c>
      <c r="N17" s="293">
        <v>10</v>
      </c>
      <c r="O17" s="293">
        <v>31</v>
      </c>
      <c r="P17" s="293">
        <v>19</v>
      </c>
      <c r="Q17" s="293">
        <v>12</v>
      </c>
      <c r="R17" s="1269">
        <v>10</v>
      </c>
      <c r="S17" s="1269"/>
      <c r="T17" s="293">
        <v>31</v>
      </c>
      <c r="U17" s="401">
        <v>19</v>
      </c>
      <c r="V17" s="401">
        <v>12</v>
      </c>
      <c r="W17" s="401">
        <v>7</v>
      </c>
      <c r="X17" s="401">
        <v>21</v>
      </c>
      <c r="Y17" s="1246">
        <v>14</v>
      </c>
      <c r="Z17" s="1246"/>
      <c r="AA17" s="294">
        <v>7</v>
      </c>
      <c r="AB17" s="111"/>
    </row>
    <row r="18" spans="1:28" ht="18.95" customHeight="1">
      <c r="A18" s="78">
        <v>26</v>
      </c>
      <c r="B18" s="398">
        <v>127</v>
      </c>
      <c r="C18" s="398">
        <v>440</v>
      </c>
      <c r="D18" s="398">
        <v>278</v>
      </c>
      <c r="E18" s="398">
        <v>162</v>
      </c>
      <c r="F18" s="398">
        <v>5</v>
      </c>
      <c r="G18" s="398">
        <v>20</v>
      </c>
      <c r="H18" s="398">
        <v>13</v>
      </c>
      <c r="I18" s="398">
        <v>7</v>
      </c>
      <c r="J18" s="398">
        <v>9</v>
      </c>
      <c r="K18" s="398">
        <v>27</v>
      </c>
      <c r="L18" s="401">
        <v>15</v>
      </c>
      <c r="M18" s="401">
        <v>12</v>
      </c>
      <c r="N18" s="401">
        <v>8</v>
      </c>
      <c r="O18" s="401">
        <v>23</v>
      </c>
      <c r="P18" s="401">
        <v>15</v>
      </c>
      <c r="Q18" s="401">
        <v>8</v>
      </c>
      <c r="R18" s="1235">
        <v>10</v>
      </c>
      <c r="S18" s="1235"/>
      <c r="T18" s="293">
        <v>34</v>
      </c>
      <c r="U18" s="293">
        <v>22</v>
      </c>
      <c r="V18" s="293">
        <v>12</v>
      </c>
      <c r="W18" s="401">
        <v>13</v>
      </c>
      <c r="X18" s="401">
        <v>30</v>
      </c>
      <c r="Y18" s="1240">
        <v>18</v>
      </c>
      <c r="Z18" s="1240"/>
      <c r="AA18" s="294">
        <v>12</v>
      </c>
      <c r="AB18" s="181"/>
    </row>
    <row r="19" spans="1:28" ht="18.95" customHeight="1">
      <c r="A19" s="78">
        <v>27</v>
      </c>
      <c r="B19" s="398">
        <v>130</v>
      </c>
      <c r="C19" s="398">
        <v>430</v>
      </c>
      <c r="D19" s="398">
        <v>272</v>
      </c>
      <c r="E19" s="398">
        <v>158</v>
      </c>
      <c r="F19" s="398">
        <v>6</v>
      </c>
      <c r="G19" s="398">
        <v>21</v>
      </c>
      <c r="H19" s="398">
        <v>13</v>
      </c>
      <c r="I19" s="398">
        <v>8</v>
      </c>
      <c r="J19" s="398">
        <v>6</v>
      </c>
      <c r="K19" s="398">
        <v>22</v>
      </c>
      <c r="L19" s="401">
        <v>14</v>
      </c>
      <c r="M19" s="401">
        <v>8</v>
      </c>
      <c r="N19" s="401">
        <v>9</v>
      </c>
      <c r="O19" s="401">
        <v>27</v>
      </c>
      <c r="P19" s="401">
        <v>15</v>
      </c>
      <c r="Q19" s="401">
        <v>12</v>
      </c>
      <c r="R19" s="1235">
        <v>10</v>
      </c>
      <c r="S19" s="1235"/>
      <c r="T19" s="293">
        <v>24</v>
      </c>
      <c r="U19" s="293">
        <v>16</v>
      </c>
      <c r="V19" s="293">
        <v>8</v>
      </c>
      <c r="W19" s="401">
        <v>10</v>
      </c>
      <c r="X19" s="401">
        <v>33</v>
      </c>
      <c r="Y19" s="1240">
        <v>21</v>
      </c>
      <c r="Z19" s="1240"/>
      <c r="AA19" s="294">
        <v>12</v>
      </c>
      <c r="AB19" s="181"/>
    </row>
    <row r="20" spans="1:28" ht="18.95" customHeight="1">
      <c r="A20" s="79">
        <v>28</v>
      </c>
      <c r="B20" s="652">
        <f>SUM(B21:B23)</f>
        <v>123</v>
      </c>
      <c r="C20" s="652">
        <f>SUM(C21:C23)</f>
        <v>417</v>
      </c>
      <c r="D20" s="652">
        <f t="shared" ref="D20:Q20" si="0">SUM(D21:D23)</f>
        <v>266</v>
      </c>
      <c r="E20" s="652">
        <f t="shared" si="0"/>
        <v>151</v>
      </c>
      <c r="F20" s="652">
        <f t="shared" si="0"/>
        <v>6</v>
      </c>
      <c r="G20" s="652">
        <f t="shared" si="0"/>
        <v>23</v>
      </c>
      <c r="H20" s="652">
        <f t="shared" si="0"/>
        <v>16</v>
      </c>
      <c r="I20" s="652">
        <f t="shared" si="0"/>
        <v>7</v>
      </c>
      <c r="J20" s="652">
        <f t="shared" si="0"/>
        <v>6</v>
      </c>
      <c r="K20" s="652">
        <f t="shared" si="0"/>
        <v>18</v>
      </c>
      <c r="L20" s="652">
        <f t="shared" si="0"/>
        <v>12</v>
      </c>
      <c r="M20" s="652">
        <f t="shared" si="0"/>
        <v>6</v>
      </c>
      <c r="N20" s="652">
        <f t="shared" si="0"/>
        <v>7</v>
      </c>
      <c r="O20" s="652">
        <f t="shared" si="0"/>
        <v>23</v>
      </c>
      <c r="P20" s="652">
        <f t="shared" si="0"/>
        <v>15</v>
      </c>
      <c r="Q20" s="652">
        <f t="shared" si="0"/>
        <v>8</v>
      </c>
      <c r="R20" s="1243">
        <f>SUM(R21:S23)</f>
        <v>9</v>
      </c>
      <c r="S20" s="1243"/>
      <c r="T20" s="654">
        <f>SUM(T21:T23)</f>
        <v>30</v>
      </c>
      <c r="U20" s="654">
        <f>SUM(U21:U23)</f>
        <v>18</v>
      </c>
      <c r="V20" s="654">
        <f>SUM(V21:V23)</f>
        <v>12</v>
      </c>
      <c r="W20" s="652">
        <f>SUM(W21:W23)</f>
        <v>9</v>
      </c>
      <c r="X20" s="652">
        <f>SUM(X21:X23)</f>
        <v>24</v>
      </c>
      <c r="Y20" s="1242">
        <f>SUM(Y21:Z23)</f>
        <v>16</v>
      </c>
      <c r="Z20" s="1242"/>
      <c r="AA20" s="655">
        <f>SUM(AA21:AA23)</f>
        <v>8</v>
      </c>
      <c r="AB20" s="181"/>
    </row>
    <row r="21" spans="1:28" ht="18.95" customHeight="1">
      <c r="A21" s="112" t="s">
        <v>161</v>
      </c>
      <c r="B21" s="595">
        <f>SUM(F21,J21,N21,R21,W21,B33,F33,J33,N33,U33)</f>
        <v>67</v>
      </c>
      <c r="C21" s="595">
        <f>SUM(G21,K21,O21,T21,X21,C33,G33,K33,O33,V33)</f>
        <v>278</v>
      </c>
      <c r="D21" s="595">
        <f>SUM(H21,L21,P21,U21,Y21,D33,H33,L33,Q33,X33)</f>
        <v>185</v>
      </c>
      <c r="E21" s="595">
        <f>SUM(I21,M21,Q21,V21,AA21,E33,I33,M33,S33,Z33)</f>
        <v>93</v>
      </c>
      <c r="F21" s="601">
        <v>4</v>
      </c>
      <c r="G21" s="595">
        <f>SUM(H21:I21)</f>
        <v>17</v>
      </c>
      <c r="H21" s="595">
        <v>11</v>
      </c>
      <c r="I21" s="595">
        <v>6</v>
      </c>
      <c r="J21" s="595">
        <v>4</v>
      </c>
      <c r="K21" s="595">
        <f>SUM(L21:M21)</f>
        <v>12</v>
      </c>
      <c r="L21" s="595">
        <v>9</v>
      </c>
      <c r="M21" s="601">
        <v>3</v>
      </c>
      <c r="N21" s="601">
        <v>4</v>
      </c>
      <c r="O21" s="595">
        <f>SUM(P21:Q21)</f>
        <v>13</v>
      </c>
      <c r="P21" s="595">
        <v>9</v>
      </c>
      <c r="Q21" s="600">
        <v>4</v>
      </c>
      <c r="R21" s="999">
        <v>5</v>
      </c>
      <c r="S21" s="999"/>
      <c r="T21" s="595">
        <f>SUM(U21:V21)</f>
        <v>19</v>
      </c>
      <c r="U21" s="595">
        <v>16</v>
      </c>
      <c r="V21" s="595">
        <v>3</v>
      </c>
      <c r="W21" s="595">
        <v>4</v>
      </c>
      <c r="X21" s="595">
        <f>SUM(Y21:AA21)</f>
        <v>15</v>
      </c>
      <c r="Y21" s="869">
        <v>12</v>
      </c>
      <c r="Z21" s="869"/>
      <c r="AA21" s="712">
        <v>3</v>
      </c>
      <c r="AB21" s="182"/>
    </row>
    <row r="22" spans="1:28" ht="18.95" customHeight="1">
      <c r="A22" s="112" t="s">
        <v>162</v>
      </c>
      <c r="B22" s="595">
        <f t="shared" ref="B22" si="1">SUM(F22,J22,N22,R22,W22,B34,F34,J34,N34,U34)</f>
        <v>51</v>
      </c>
      <c r="C22" s="595">
        <f>SUM(G22,K22,O22,T22,X22,C34,G34,K34,O34,V34)</f>
        <v>130</v>
      </c>
      <c r="D22" s="595">
        <f>SUM(H22,L22,P22,U22,Y22,D34,H34,L34,Q34,X34)</f>
        <v>77</v>
      </c>
      <c r="E22" s="595">
        <f>SUM(I22,M22,Q22,V22,AA22,E34,I34,M34,S34,Z34)</f>
        <v>53</v>
      </c>
      <c r="F22" s="601">
        <v>2</v>
      </c>
      <c r="G22" s="595">
        <f t="shared" ref="G22:G23" si="2">SUM(H22:I22)</f>
        <v>6</v>
      </c>
      <c r="H22" s="595">
        <v>5</v>
      </c>
      <c r="I22" s="595">
        <v>1</v>
      </c>
      <c r="J22" s="595">
        <v>2</v>
      </c>
      <c r="K22" s="595">
        <f t="shared" ref="K22:K23" si="3">SUM(L22:M22)</f>
        <v>5</v>
      </c>
      <c r="L22" s="595">
        <v>3</v>
      </c>
      <c r="M22" s="601">
        <v>2</v>
      </c>
      <c r="N22" s="601">
        <v>3</v>
      </c>
      <c r="O22" s="595">
        <f t="shared" ref="O22:O23" si="4">SUM(P22:Q22)</f>
        <v>10</v>
      </c>
      <c r="P22" s="595">
        <v>6</v>
      </c>
      <c r="Q22" s="600">
        <v>4</v>
      </c>
      <c r="R22" s="999">
        <v>4</v>
      </c>
      <c r="S22" s="999"/>
      <c r="T22" s="595">
        <f t="shared" ref="T22:T23" si="5">SUM(U22:V22)</f>
        <v>10</v>
      </c>
      <c r="U22" s="595">
        <v>1</v>
      </c>
      <c r="V22" s="595">
        <v>9</v>
      </c>
      <c r="W22" s="595">
        <v>4</v>
      </c>
      <c r="X22" s="595">
        <f t="shared" ref="X22:X23" si="6">SUM(Y22:AA22)</f>
        <v>8</v>
      </c>
      <c r="Y22" s="869">
        <v>4</v>
      </c>
      <c r="Z22" s="869"/>
      <c r="AA22" s="712">
        <v>4</v>
      </c>
      <c r="AB22" s="182"/>
    </row>
    <row r="23" spans="1:28" ht="18.95" customHeight="1" thickBot="1">
      <c r="A23" s="108" t="s">
        <v>163</v>
      </c>
      <c r="B23" s="713">
        <f>SUM(F23,J23,N23,R23,W23,B35,F35,J35,N35,U35)</f>
        <v>5</v>
      </c>
      <c r="C23" s="714">
        <f>SUM(G23,K23,O23,T23,X23,C35,G35,K35,O35,V35)</f>
        <v>9</v>
      </c>
      <c r="D23" s="714">
        <f>SUM(H23,L23,P23,U23,Y23,D35,H35,L35,Q35,X35)</f>
        <v>4</v>
      </c>
      <c r="E23" s="714">
        <f>SUM(I23,M23,Q23,V23,AA23,E35,I35,M35,S35,Z35)</f>
        <v>5</v>
      </c>
      <c r="F23" s="715">
        <v>0</v>
      </c>
      <c r="G23" s="715">
        <f t="shared" si="2"/>
        <v>0</v>
      </c>
      <c r="H23" s="715">
        <v>0</v>
      </c>
      <c r="I23" s="715">
        <v>0</v>
      </c>
      <c r="J23" s="715">
        <v>0</v>
      </c>
      <c r="K23" s="716">
        <f t="shared" si="3"/>
        <v>1</v>
      </c>
      <c r="L23" s="194">
        <v>0</v>
      </c>
      <c r="M23" s="716">
        <v>1</v>
      </c>
      <c r="N23" s="717">
        <v>0</v>
      </c>
      <c r="O23" s="715">
        <f t="shared" si="4"/>
        <v>0</v>
      </c>
      <c r="P23" s="715">
        <v>0</v>
      </c>
      <c r="Q23" s="717">
        <v>0</v>
      </c>
      <c r="R23" s="1257">
        <v>0</v>
      </c>
      <c r="S23" s="1257"/>
      <c r="T23" s="714">
        <f t="shared" si="5"/>
        <v>1</v>
      </c>
      <c r="U23" s="716">
        <v>1</v>
      </c>
      <c r="V23" s="715">
        <v>0</v>
      </c>
      <c r="W23" s="716">
        <v>1</v>
      </c>
      <c r="X23" s="716">
        <f t="shared" si="6"/>
        <v>1</v>
      </c>
      <c r="Y23" s="1251">
        <v>0</v>
      </c>
      <c r="Z23" s="1251"/>
      <c r="AA23" s="718">
        <v>1</v>
      </c>
      <c r="AB23" s="113"/>
    </row>
    <row r="24" spans="1:28" ht="18.95" customHeight="1">
      <c r="A24" s="4" t="s">
        <v>408</v>
      </c>
      <c r="B24" s="433"/>
      <c r="C24" s="433"/>
      <c r="D24" s="433"/>
      <c r="E24" s="433"/>
      <c r="F24" s="73"/>
      <c r="G24" s="73"/>
      <c r="H24" s="73"/>
      <c r="I24" s="73"/>
      <c r="J24" s="73"/>
      <c r="K24" s="73"/>
      <c r="L24" s="73"/>
      <c r="M24" s="73"/>
      <c r="N24" s="73"/>
      <c r="O24" s="73"/>
      <c r="P24" s="73"/>
      <c r="Q24" s="73"/>
      <c r="R24" s="73"/>
      <c r="S24" s="73"/>
      <c r="T24" s="73"/>
      <c r="U24" s="73"/>
      <c r="V24" s="73"/>
      <c r="W24" s="73"/>
      <c r="X24" s="73"/>
      <c r="Z24" s="73"/>
      <c r="AA24" s="75"/>
      <c r="AB24" s="75"/>
    </row>
    <row r="25" spans="1:28" ht="18.95" customHeight="1">
      <c r="A25" s="4" t="s">
        <v>417</v>
      </c>
      <c r="B25" s="4"/>
      <c r="C25" s="4"/>
      <c r="D25" s="4"/>
      <c r="E25" s="4"/>
      <c r="F25" s="4"/>
      <c r="G25" s="4"/>
      <c r="H25" s="4"/>
      <c r="I25" s="4"/>
      <c r="J25" s="4"/>
      <c r="K25" s="4"/>
      <c r="L25" s="4"/>
      <c r="M25" s="4"/>
      <c r="N25" s="4"/>
      <c r="O25" s="4"/>
      <c r="P25" s="4"/>
      <c r="Q25" s="4"/>
      <c r="R25" s="4"/>
      <c r="S25" s="4"/>
      <c r="T25" s="4"/>
      <c r="U25" s="4"/>
      <c r="V25" s="4"/>
      <c r="W25" s="4"/>
      <c r="X25" s="73"/>
      <c r="Y25" s="73"/>
      <c r="Z25" s="73"/>
      <c r="AA25" s="73"/>
      <c r="AB25" s="73"/>
    </row>
    <row r="26" spans="1:28" ht="18.95" customHeight="1" thickBot="1">
      <c r="A26" s="73"/>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5" t="s">
        <v>84</v>
      </c>
      <c r="AB26" s="75"/>
    </row>
    <row r="27" spans="1:28" ht="24.95" customHeight="1" thickBot="1">
      <c r="A27" s="1193" t="s">
        <v>118</v>
      </c>
      <c r="B27" s="1196" t="s">
        <v>170</v>
      </c>
      <c r="C27" s="1139"/>
      <c r="D27" s="1139"/>
      <c r="E27" s="1139"/>
      <c r="F27" s="1139" t="s">
        <v>171</v>
      </c>
      <c r="G27" s="1139"/>
      <c r="H27" s="1139"/>
      <c r="I27" s="1139"/>
      <c r="J27" s="102" t="s">
        <v>172</v>
      </c>
      <c r="K27" s="301" t="s">
        <v>173</v>
      </c>
      <c r="L27" s="114" t="s">
        <v>174</v>
      </c>
      <c r="M27" s="180" t="s">
        <v>175</v>
      </c>
      <c r="N27" s="1139" t="s">
        <v>176</v>
      </c>
      <c r="O27" s="1139"/>
      <c r="P27" s="1139"/>
      <c r="Q27" s="1139"/>
      <c r="R27" s="1139"/>
      <c r="S27" s="1139"/>
      <c r="T27" s="1139"/>
      <c r="U27" s="1244" t="s">
        <v>177</v>
      </c>
      <c r="V27" s="1244"/>
      <c r="W27" s="1244"/>
      <c r="X27" s="1244"/>
      <c r="Y27" s="1244"/>
      <c r="Z27" s="1244"/>
      <c r="AA27" s="1245"/>
      <c r="AB27" s="104"/>
    </row>
    <row r="28" spans="1:28" ht="24.95" customHeight="1">
      <c r="A28" s="1194"/>
      <c r="B28" s="229" t="s">
        <v>52</v>
      </c>
      <c r="C28" s="298" t="s">
        <v>92</v>
      </c>
      <c r="D28" s="300" t="s">
        <v>54</v>
      </c>
      <c r="E28" s="300" t="s">
        <v>55</v>
      </c>
      <c r="F28" s="300" t="s">
        <v>52</v>
      </c>
      <c r="G28" s="298" t="s">
        <v>92</v>
      </c>
      <c r="H28" s="300" t="s">
        <v>54</v>
      </c>
      <c r="I28" s="300" t="s">
        <v>55</v>
      </c>
      <c r="J28" s="300" t="s">
        <v>52</v>
      </c>
      <c r="K28" s="299" t="s">
        <v>92</v>
      </c>
      <c r="L28" s="178" t="s">
        <v>54</v>
      </c>
      <c r="M28" s="179" t="s">
        <v>55</v>
      </c>
      <c r="N28" s="178" t="s">
        <v>52</v>
      </c>
      <c r="O28" s="1131" t="s">
        <v>178</v>
      </c>
      <c r="P28" s="1131"/>
      <c r="Q28" s="1247" t="s">
        <v>54</v>
      </c>
      <c r="R28" s="1247"/>
      <c r="S28" s="1129" t="s">
        <v>55</v>
      </c>
      <c r="T28" s="1129"/>
      <c r="U28" s="178" t="s">
        <v>52</v>
      </c>
      <c r="V28" s="1131" t="s">
        <v>2</v>
      </c>
      <c r="W28" s="1131"/>
      <c r="X28" s="1129" t="s">
        <v>54</v>
      </c>
      <c r="Y28" s="1129"/>
      <c r="Z28" s="1248" t="s">
        <v>55</v>
      </c>
      <c r="AA28" s="1249"/>
      <c r="AB28" s="104"/>
    </row>
    <row r="29" spans="1:28" ht="18.95" customHeight="1">
      <c r="A29" s="78" t="s">
        <v>379</v>
      </c>
      <c r="B29" s="398">
        <v>10</v>
      </c>
      <c r="C29" s="398">
        <v>31</v>
      </c>
      <c r="D29" s="398">
        <v>20</v>
      </c>
      <c r="E29" s="398">
        <v>11</v>
      </c>
      <c r="F29" s="398">
        <v>9</v>
      </c>
      <c r="G29" s="398">
        <v>36</v>
      </c>
      <c r="H29" s="398">
        <v>27</v>
      </c>
      <c r="I29" s="398">
        <v>9</v>
      </c>
      <c r="J29" s="398">
        <v>14</v>
      </c>
      <c r="K29" s="398">
        <v>39</v>
      </c>
      <c r="L29" s="401">
        <v>28</v>
      </c>
      <c r="M29" s="401">
        <v>11</v>
      </c>
      <c r="N29" s="401">
        <v>14</v>
      </c>
      <c r="O29" s="1246">
        <v>44</v>
      </c>
      <c r="P29" s="1246"/>
      <c r="Q29" s="1246">
        <v>23</v>
      </c>
      <c r="R29" s="1246"/>
      <c r="S29" s="1246">
        <v>21</v>
      </c>
      <c r="T29" s="1246"/>
      <c r="U29" s="401">
        <v>39</v>
      </c>
      <c r="V29" s="1246">
        <v>160</v>
      </c>
      <c r="W29" s="1246"/>
      <c r="X29" s="1246">
        <v>96</v>
      </c>
      <c r="Y29" s="1246"/>
      <c r="Z29" s="1246">
        <v>64</v>
      </c>
      <c r="AA29" s="1250"/>
      <c r="AB29" s="183"/>
    </row>
    <row r="30" spans="1:28" ht="18.95" customHeight="1">
      <c r="A30" s="78">
        <v>26</v>
      </c>
      <c r="B30" s="398">
        <v>7</v>
      </c>
      <c r="C30" s="398">
        <v>22</v>
      </c>
      <c r="D30" s="398">
        <v>15</v>
      </c>
      <c r="E30" s="398">
        <v>7</v>
      </c>
      <c r="F30" s="398">
        <v>13</v>
      </c>
      <c r="G30" s="398">
        <v>43</v>
      </c>
      <c r="H30" s="398">
        <v>28</v>
      </c>
      <c r="I30" s="398">
        <v>15</v>
      </c>
      <c r="J30" s="398">
        <v>9</v>
      </c>
      <c r="K30" s="398">
        <v>36</v>
      </c>
      <c r="L30" s="401">
        <v>27</v>
      </c>
      <c r="M30" s="401">
        <v>9</v>
      </c>
      <c r="N30" s="401">
        <v>14</v>
      </c>
      <c r="O30" s="1240">
        <v>39</v>
      </c>
      <c r="P30" s="1240"/>
      <c r="Q30" s="1235">
        <v>28</v>
      </c>
      <c r="R30" s="1235"/>
      <c r="S30" s="1235">
        <v>11</v>
      </c>
      <c r="T30" s="1235"/>
      <c r="U30" s="401">
        <v>39</v>
      </c>
      <c r="V30" s="1240">
        <v>166</v>
      </c>
      <c r="W30" s="1240"/>
      <c r="X30" s="1235">
        <v>97</v>
      </c>
      <c r="Y30" s="1235"/>
      <c r="Z30" s="1236">
        <v>69</v>
      </c>
      <c r="AA30" s="1237"/>
      <c r="AB30" s="80"/>
    </row>
    <row r="31" spans="1:28" ht="18.95" customHeight="1">
      <c r="A31" s="78">
        <v>27</v>
      </c>
      <c r="B31" s="302">
        <v>12</v>
      </c>
      <c r="C31" s="302">
        <v>31</v>
      </c>
      <c r="D31" s="302">
        <v>19</v>
      </c>
      <c r="E31" s="302">
        <v>12</v>
      </c>
      <c r="F31" s="302">
        <v>8</v>
      </c>
      <c r="G31" s="302">
        <v>26</v>
      </c>
      <c r="H31" s="302">
        <v>16</v>
      </c>
      <c r="I31" s="302">
        <v>10</v>
      </c>
      <c r="J31" s="302">
        <v>14</v>
      </c>
      <c r="K31" s="302">
        <v>42</v>
      </c>
      <c r="L31" s="247">
        <v>28</v>
      </c>
      <c r="M31" s="247">
        <v>14</v>
      </c>
      <c r="N31" s="247">
        <v>10</v>
      </c>
      <c r="O31" s="1240">
        <v>35</v>
      </c>
      <c r="P31" s="1240"/>
      <c r="Q31" s="1235">
        <v>26</v>
      </c>
      <c r="R31" s="1235"/>
      <c r="S31" s="1235">
        <v>9</v>
      </c>
      <c r="T31" s="1235"/>
      <c r="U31" s="247">
        <v>45</v>
      </c>
      <c r="V31" s="1240">
        <v>169</v>
      </c>
      <c r="W31" s="1240"/>
      <c r="X31" s="1235">
        <v>104</v>
      </c>
      <c r="Y31" s="1235"/>
      <c r="Z31" s="1236">
        <v>65</v>
      </c>
      <c r="AA31" s="1237"/>
      <c r="AB31" s="80"/>
    </row>
    <row r="32" spans="1:28" ht="18.95" customHeight="1">
      <c r="A32" s="79">
        <v>28</v>
      </c>
      <c r="B32" s="652">
        <f t="shared" ref="B32:N32" si="7">SUM(B33:B35)</f>
        <v>11</v>
      </c>
      <c r="C32" s="652">
        <f t="shared" si="7"/>
        <v>33</v>
      </c>
      <c r="D32" s="652">
        <f t="shared" si="7"/>
        <v>21</v>
      </c>
      <c r="E32" s="652">
        <f t="shared" si="7"/>
        <v>12</v>
      </c>
      <c r="F32" s="652">
        <f t="shared" si="7"/>
        <v>11</v>
      </c>
      <c r="G32" s="652">
        <f t="shared" si="7"/>
        <v>38</v>
      </c>
      <c r="H32" s="652">
        <f t="shared" si="7"/>
        <v>23</v>
      </c>
      <c r="I32" s="652">
        <f t="shared" si="7"/>
        <v>15</v>
      </c>
      <c r="J32" s="652">
        <f t="shared" si="7"/>
        <v>7</v>
      </c>
      <c r="K32" s="652">
        <f t="shared" si="7"/>
        <v>24</v>
      </c>
      <c r="L32" s="652">
        <f t="shared" si="7"/>
        <v>14</v>
      </c>
      <c r="M32" s="652">
        <f t="shared" si="7"/>
        <v>10</v>
      </c>
      <c r="N32" s="652">
        <f t="shared" si="7"/>
        <v>16</v>
      </c>
      <c r="O32" s="1242">
        <f>SUM(O33:P35)</f>
        <v>43</v>
      </c>
      <c r="P32" s="1242"/>
      <c r="Q32" s="1243">
        <f>SUM(Q33:R35)</f>
        <v>29</v>
      </c>
      <c r="R32" s="1243"/>
      <c r="S32" s="1243">
        <f>SUM(S33:T35)</f>
        <v>14</v>
      </c>
      <c r="T32" s="1243"/>
      <c r="U32" s="652">
        <f>SUM(U33:U35)</f>
        <v>41</v>
      </c>
      <c r="V32" s="1242">
        <f>SUM(V33:W35)</f>
        <v>161</v>
      </c>
      <c r="W32" s="1242"/>
      <c r="X32" s="1243">
        <f>SUM(X33:Y35)</f>
        <v>102</v>
      </c>
      <c r="Y32" s="1243"/>
      <c r="Z32" s="1238">
        <f>SUM(Z33:AA35)</f>
        <v>59</v>
      </c>
      <c r="AA32" s="1239"/>
      <c r="AB32" s="80"/>
    </row>
    <row r="33" spans="1:28" ht="18.95" customHeight="1">
      <c r="A33" s="112" t="s">
        <v>161</v>
      </c>
      <c r="B33" s="595">
        <v>4</v>
      </c>
      <c r="C33" s="595">
        <f>SUM(D33:E33)</f>
        <v>15</v>
      </c>
      <c r="D33" s="595">
        <v>8</v>
      </c>
      <c r="E33" s="595">
        <v>7</v>
      </c>
      <c r="F33" s="595">
        <v>6</v>
      </c>
      <c r="G33" s="595">
        <f>SUM(H33:I33)</f>
        <v>21</v>
      </c>
      <c r="H33" s="595">
        <v>11</v>
      </c>
      <c r="I33" s="595">
        <v>10</v>
      </c>
      <c r="J33" s="595">
        <v>4</v>
      </c>
      <c r="K33" s="595">
        <f>SUM(L33:M33)</f>
        <v>17</v>
      </c>
      <c r="L33" s="595">
        <v>11</v>
      </c>
      <c r="M33" s="595">
        <v>6</v>
      </c>
      <c r="N33" s="595">
        <v>7</v>
      </c>
      <c r="O33" s="869">
        <f>SUM(Q33:T33)</f>
        <v>27</v>
      </c>
      <c r="P33" s="869"/>
      <c r="Q33" s="999">
        <v>18</v>
      </c>
      <c r="R33" s="999"/>
      <c r="S33" s="871">
        <v>9</v>
      </c>
      <c r="T33" s="871"/>
      <c r="U33" s="595">
        <v>25</v>
      </c>
      <c r="V33" s="869">
        <f>SUM(X33:AA33)</f>
        <v>122</v>
      </c>
      <c r="W33" s="869"/>
      <c r="X33" s="999">
        <v>80</v>
      </c>
      <c r="Y33" s="999"/>
      <c r="Z33" s="1233">
        <v>42</v>
      </c>
      <c r="AA33" s="1234"/>
      <c r="AB33" s="183"/>
    </row>
    <row r="34" spans="1:28" ht="18.95" customHeight="1">
      <c r="A34" s="112" t="s">
        <v>162</v>
      </c>
      <c r="B34" s="595">
        <v>7</v>
      </c>
      <c r="C34" s="595">
        <f>SUM(D34:E34)</f>
        <v>18</v>
      </c>
      <c r="D34" s="595">
        <v>13</v>
      </c>
      <c r="E34" s="595">
        <v>5</v>
      </c>
      <c r="F34" s="595">
        <v>5</v>
      </c>
      <c r="G34" s="595">
        <f>SUM(H34:I34)</f>
        <v>17</v>
      </c>
      <c r="H34" s="595">
        <v>12</v>
      </c>
      <c r="I34" s="595">
        <v>5</v>
      </c>
      <c r="J34" s="595">
        <v>3</v>
      </c>
      <c r="K34" s="595">
        <f>SUM(L34:M34)</f>
        <v>7</v>
      </c>
      <c r="L34" s="595">
        <v>3</v>
      </c>
      <c r="M34" s="595">
        <v>4</v>
      </c>
      <c r="N34" s="595">
        <v>7</v>
      </c>
      <c r="O34" s="869">
        <f>SUM(Q34:T34)</f>
        <v>14</v>
      </c>
      <c r="P34" s="869"/>
      <c r="Q34" s="999">
        <v>10</v>
      </c>
      <c r="R34" s="999"/>
      <c r="S34" s="871">
        <v>4</v>
      </c>
      <c r="T34" s="871"/>
      <c r="U34" s="595">
        <v>14</v>
      </c>
      <c r="V34" s="869">
        <f>SUM(X34:AA34)</f>
        <v>35</v>
      </c>
      <c r="W34" s="869"/>
      <c r="X34" s="999">
        <v>20</v>
      </c>
      <c r="Y34" s="999"/>
      <c r="Z34" s="1233">
        <v>15</v>
      </c>
      <c r="AA34" s="1234"/>
      <c r="AB34" s="183"/>
    </row>
    <row r="35" spans="1:28" ht="18.95" customHeight="1" thickBot="1">
      <c r="A35" s="108" t="s">
        <v>163</v>
      </c>
      <c r="B35" s="719">
        <v>0</v>
      </c>
      <c r="C35" s="716">
        <f>SUM(D35:E35)</f>
        <v>0</v>
      </c>
      <c r="D35" s="719">
        <v>0</v>
      </c>
      <c r="E35" s="719">
        <v>0</v>
      </c>
      <c r="F35" s="719">
        <v>0</v>
      </c>
      <c r="G35" s="716">
        <f>SUM(H35:I35)</f>
        <v>0</v>
      </c>
      <c r="H35" s="194">
        <v>0</v>
      </c>
      <c r="I35" s="194">
        <v>0</v>
      </c>
      <c r="J35" s="194">
        <v>0</v>
      </c>
      <c r="K35" s="194">
        <f>SUM(L35:M35)</f>
        <v>0</v>
      </c>
      <c r="L35" s="194">
        <v>0</v>
      </c>
      <c r="M35" s="194">
        <v>0</v>
      </c>
      <c r="N35" s="720">
        <v>2</v>
      </c>
      <c r="O35" s="1213">
        <f>SUM(Q35:T35)</f>
        <v>2</v>
      </c>
      <c r="P35" s="1213"/>
      <c r="Q35" s="1224">
        <v>1</v>
      </c>
      <c r="R35" s="1224"/>
      <c r="S35" s="1241">
        <v>1</v>
      </c>
      <c r="T35" s="1241"/>
      <c r="U35" s="720">
        <v>2</v>
      </c>
      <c r="V35" s="1232">
        <f>SUM(X35:AA35)</f>
        <v>4</v>
      </c>
      <c r="W35" s="1232"/>
      <c r="X35" s="1241">
        <v>2</v>
      </c>
      <c r="Y35" s="1241"/>
      <c r="Z35" s="1230">
        <v>2</v>
      </c>
      <c r="AA35" s="1231"/>
      <c r="AB35" s="115"/>
    </row>
    <row r="36" spans="1:28" ht="18.95" customHeight="1">
      <c r="A36" s="73"/>
      <c r="B36" s="73"/>
      <c r="C36" s="73"/>
      <c r="D36" s="73"/>
      <c r="E36" s="73"/>
      <c r="F36" s="73"/>
      <c r="G36" s="73"/>
      <c r="H36" s="73"/>
      <c r="I36" s="73"/>
      <c r="J36" s="73"/>
      <c r="K36" s="73"/>
      <c r="L36" s="73"/>
      <c r="M36" s="73"/>
      <c r="N36" s="73"/>
      <c r="O36" s="73"/>
      <c r="P36" s="73"/>
      <c r="Q36" s="73"/>
      <c r="S36" s="73"/>
      <c r="T36" s="73"/>
      <c r="U36" s="73"/>
      <c r="V36" s="73"/>
      <c r="Y36" s="73"/>
      <c r="AA36" s="75" t="s">
        <v>164</v>
      </c>
      <c r="AB36" s="75"/>
    </row>
    <row r="37" spans="1:28" ht="18.95" customHeight="1">
      <c r="A37" s="73"/>
      <c r="B37" s="73"/>
      <c r="C37" s="73"/>
      <c r="D37" s="73"/>
      <c r="E37" s="73"/>
      <c r="F37" s="73"/>
      <c r="G37" s="73"/>
      <c r="H37" s="73"/>
      <c r="I37" s="73"/>
      <c r="J37" s="73"/>
      <c r="K37" s="73"/>
      <c r="L37" s="73"/>
      <c r="M37" s="73"/>
      <c r="N37" s="73"/>
      <c r="O37" s="80"/>
      <c r="P37" s="80"/>
      <c r="Q37" s="73"/>
      <c r="R37" s="73"/>
      <c r="S37" s="73"/>
      <c r="T37" s="73"/>
      <c r="U37" s="73"/>
      <c r="V37" s="73"/>
      <c r="W37" s="73"/>
      <c r="X37" s="73"/>
      <c r="Y37" s="73"/>
      <c r="Z37" s="73"/>
      <c r="AA37" s="73"/>
      <c r="AB37" s="73"/>
    </row>
    <row r="38" spans="1:28" ht="18.95" customHeight="1" thickBot="1">
      <c r="A38" s="73" t="s">
        <v>345</v>
      </c>
      <c r="B38" s="73"/>
      <c r="C38" s="73"/>
      <c r="D38" s="73"/>
      <c r="E38" s="73"/>
      <c r="F38" s="73"/>
      <c r="G38" s="73"/>
      <c r="H38" s="73"/>
      <c r="I38" s="73"/>
      <c r="J38" s="73"/>
      <c r="K38" s="73"/>
      <c r="L38" s="73"/>
      <c r="M38" s="73"/>
      <c r="N38" s="73"/>
      <c r="O38" s="73"/>
      <c r="P38" s="73"/>
      <c r="Q38" s="73"/>
      <c r="R38" s="73"/>
      <c r="U38" s="73"/>
      <c r="V38" s="73"/>
      <c r="X38" s="73"/>
      <c r="Y38" s="73"/>
      <c r="Z38" s="75"/>
      <c r="AA38" s="75" t="s">
        <v>84</v>
      </c>
      <c r="AB38" s="75"/>
    </row>
    <row r="39" spans="1:28" ht="24.95" customHeight="1" thickBot="1">
      <c r="A39" s="1193" t="s">
        <v>138</v>
      </c>
      <c r="B39" s="1139" t="s">
        <v>403</v>
      </c>
      <c r="C39" s="1139"/>
      <c r="D39" s="1139"/>
      <c r="E39" s="1139"/>
      <c r="F39" s="1141" t="s">
        <v>404</v>
      </c>
      <c r="G39" s="1195"/>
      <c r="H39" s="1195"/>
      <c r="I39" s="1196"/>
      <c r="J39" s="1197" t="s">
        <v>405</v>
      </c>
      <c r="K39" s="1198"/>
      <c r="L39" s="1198" t="s">
        <v>346</v>
      </c>
      <c r="M39" s="1209"/>
      <c r="N39" s="1139" t="s">
        <v>386</v>
      </c>
      <c r="O39" s="1139"/>
      <c r="P39" s="1139"/>
      <c r="Q39" s="1139"/>
      <c r="R39" s="1139"/>
      <c r="S39" s="1139"/>
      <c r="T39" s="1139"/>
      <c r="U39" s="1217" t="s">
        <v>402</v>
      </c>
      <c r="V39" s="1217"/>
      <c r="W39" s="1217"/>
      <c r="X39" s="1217"/>
      <c r="Y39" s="1217"/>
      <c r="Z39" s="1217"/>
      <c r="AA39" s="1218"/>
      <c r="AB39" s="116"/>
    </row>
    <row r="40" spans="1:28" ht="24.95" customHeight="1">
      <c r="A40" s="1194"/>
      <c r="B40" s="1129" t="s">
        <v>140</v>
      </c>
      <c r="C40" s="1129"/>
      <c r="D40" s="178" t="s">
        <v>54</v>
      </c>
      <c r="E40" s="179" t="s">
        <v>55</v>
      </c>
      <c r="F40" s="1131" t="s">
        <v>140</v>
      </c>
      <c r="G40" s="1199"/>
      <c r="H40" s="179" t="s">
        <v>54</v>
      </c>
      <c r="I40" s="187" t="s">
        <v>55</v>
      </c>
      <c r="J40" s="1131" t="s">
        <v>140</v>
      </c>
      <c r="K40" s="1199"/>
      <c r="L40" s="179" t="s">
        <v>54</v>
      </c>
      <c r="M40" s="187" t="s">
        <v>55</v>
      </c>
      <c r="N40" s="1129" t="s">
        <v>2</v>
      </c>
      <c r="O40" s="1129"/>
      <c r="P40" s="1129" t="s">
        <v>54</v>
      </c>
      <c r="Q40" s="1129"/>
      <c r="R40" s="1129" t="s">
        <v>55</v>
      </c>
      <c r="S40" s="1129"/>
      <c r="T40" s="1129"/>
      <c r="U40" s="1219" t="s">
        <v>2</v>
      </c>
      <c r="V40" s="1219"/>
      <c r="W40" s="1219" t="s">
        <v>54</v>
      </c>
      <c r="X40" s="1219"/>
      <c r="Y40" s="1219" t="s">
        <v>55</v>
      </c>
      <c r="Z40" s="1219"/>
      <c r="AA40" s="1229"/>
      <c r="AB40" s="116"/>
    </row>
    <row r="41" spans="1:28" ht="18.95" customHeight="1">
      <c r="A41" s="112" t="s">
        <v>161</v>
      </c>
      <c r="B41" s="1212">
        <f>+D41+E41</f>
        <v>295</v>
      </c>
      <c r="C41" s="1212"/>
      <c r="D41" s="117">
        <v>183</v>
      </c>
      <c r="E41" s="117">
        <v>112</v>
      </c>
      <c r="F41" s="1212">
        <f>+H41+I41</f>
        <v>296</v>
      </c>
      <c r="G41" s="1212"/>
      <c r="H41" s="117">
        <v>193</v>
      </c>
      <c r="I41" s="117">
        <v>103</v>
      </c>
      <c r="J41" s="1212">
        <f>+L41+M41</f>
        <v>288</v>
      </c>
      <c r="K41" s="1212"/>
      <c r="L41" s="117">
        <v>187</v>
      </c>
      <c r="M41" s="117">
        <v>101</v>
      </c>
      <c r="N41" s="1200">
        <f>SUM(P41:T41)</f>
        <v>276</v>
      </c>
      <c r="O41" s="1200"/>
      <c r="P41" s="1220">
        <v>183</v>
      </c>
      <c r="Q41" s="1220"/>
      <c r="R41" s="1221">
        <v>93</v>
      </c>
      <c r="S41" s="1221"/>
      <c r="T41" s="1222"/>
      <c r="U41" s="1223">
        <f>SUM(W41:AA41)</f>
        <v>278</v>
      </c>
      <c r="V41" s="1223"/>
      <c r="W41" s="878">
        <v>185</v>
      </c>
      <c r="X41" s="878"/>
      <c r="Y41" s="1215">
        <v>93</v>
      </c>
      <c r="Z41" s="1215"/>
      <c r="AA41" s="1216"/>
      <c r="AB41" s="118"/>
    </row>
    <row r="42" spans="1:28" ht="18.95" customHeight="1">
      <c r="A42" s="112" t="s">
        <v>162</v>
      </c>
      <c r="B42" s="1225">
        <f>+D42+E42</f>
        <v>145</v>
      </c>
      <c r="C42" s="1225"/>
      <c r="D42" s="107">
        <v>82</v>
      </c>
      <c r="E42" s="107">
        <v>63</v>
      </c>
      <c r="F42" s="1225">
        <f>+H42+I42</f>
        <v>144</v>
      </c>
      <c r="G42" s="1225"/>
      <c r="H42" s="107">
        <v>82</v>
      </c>
      <c r="I42" s="107">
        <v>62</v>
      </c>
      <c r="J42" s="1225">
        <f>+L42+M42</f>
        <v>147</v>
      </c>
      <c r="K42" s="1225"/>
      <c r="L42" s="107">
        <v>88</v>
      </c>
      <c r="M42" s="107">
        <v>59</v>
      </c>
      <c r="N42" s="1228">
        <f>SUM(P42:T42)</f>
        <v>146</v>
      </c>
      <c r="O42" s="1228"/>
      <c r="P42" s="1214">
        <v>86</v>
      </c>
      <c r="Q42" s="1214"/>
      <c r="R42" s="1226">
        <v>60</v>
      </c>
      <c r="S42" s="1226"/>
      <c r="T42" s="1227"/>
      <c r="U42" s="967">
        <f>SUM(W42:AA42)</f>
        <v>130</v>
      </c>
      <c r="V42" s="967"/>
      <c r="W42" s="868">
        <v>77</v>
      </c>
      <c r="X42" s="868"/>
      <c r="Y42" s="1203">
        <v>53</v>
      </c>
      <c r="Z42" s="1203"/>
      <c r="AA42" s="1204"/>
      <c r="AB42" s="118"/>
    </row>
    <row r="43" spans="1:28" ht="18.95" customHeight="1" thickBot="1">
      <c r="A43" s="108" t="s">
        <v>163</v>
      </c>
      <c r="B43" s="1210">
        <f>+D43+E43</f>
        <v>3</v>
      </c>
      <c r="C43" s="1210"/>
      <c r="D43" s="109">
        <v>1</v>
      </c>
      <c r="E43" s="109">
        <v>2</v>
      </c>
      <c r="F43" s="1210">
        <f>+H43+I43</f>
        <v>5</v>
      </c>
      <c r="G43" s="1210"/>
      <c r="H43" s="109">
        <v>3</v>
      </c>
      <c r="I43" s="109">
        <v>2</v>
      </c>
      <c r="J43" s="1210">
        <f>+L43+M43</f>
        <v>5</v>
      </c>
      <c r="K43" s="1210"/>
      <c r="L43" s="109">
        <v>3</v>
      </c>
      <c r="M43" s="109">
        <v>2</v>
      </c>
      <c r="N43" s="1211">
        <f>SUM(P43:T43)</f>
        <v>8</v>
      </c>
      <c r="O43" s="1211"/>
      <c r="P43" s="1205">
        <v>3</v>
      </c>
      <c r="Q43" s="1205"/>
      <c r="R43" s="1206">
        <v>5</v>
      </c>
      <c r="S43" s="1206"/>
      <c r="T43" s="1207"/>
      <c r="U43" s="1208">
        <f>SUM(W43:AA43)</f>
        <v>9</v>
      </c>
      <c r="V43" s="1208"/>
      <c r="W43" s="870">
        <v>4</v>
      </c>
      <c r="X43" s="870"/>
      <c r="Y43" s="1201">
        <v>5</v>
      </c>
      <c r="Z43" s="1201"/>
      <c r="AA43" s="1202"/>
      <c r="AB43" s="118"/>
    </row>
    <row r="44" spans="1:28" ht="18.95" customHeight="1">
      <c r="K44" s="73"/>
      <c r="L44" s="73"/>
      <c r="M44" s="73"/>
      <c r="N44" s="73"/>
      <c r="O44" s="73"/>
      <c r="P44" s="73"/>
      <c r="R44" s="73"/>
      <c r="U44" s="73"/>
      <c r="V44" s="73"/>
      <c r="X44" s="73"/>
      <c r="Z44" s="80"/>
      <c r="AA44" s="75" t="s">
        <v>164</v>
      </c>
      <c r="AB44" s="75"/>
    </row>
    <row r="45" spans="1:28" ht="17.45" customHeight="1">
      <c r="L45" s="73"/>
      <c r="M45" s="73"/>
      <c r="N45" s="73"/>
      <c r="O45" s="73"/>
      <c r="P45" s="73"/>
      <c r="Q45" s="73"/>
      <c r="R45" s="73"/>
      <c r="S45" s="73"/>
      <c r="T45" s="73"/>
      <c r="U45" s="73"/>
      <c r="V45" s="73"/>
      <c r="W45" s="73"/>
      <c r="X45" s="73"/>
      <c r="Y45" s="73"/>
      <c r="Z45" s="73"/>
      <c r="AA45" s="73"/>
      <c r="AB45" s="73"/>
    </row>
    <row r="48" spans="1:28" ht="17.45" customHeight="1">
      <c r="Q48" s="104"/>
      <c r="R48" s="119"/>
      <c r="U48" s="120"/>
      <c r="V48" s="120"/>
    </row>
  </sheetData>
  <sheetProtection selectLockedCells="1" selectUnlockedCells="1"/>
  <mergeCells count="182">
    <mergeCell ref="C5:D5"/>
    <mergeCell ref="H5:I5"/>
    <mergeCell ref="C6:D6"/>
    <mergeCell ref="H6:I6"/>
    <mergeCell ref="L3:O3"/>
    <mergeCell ref="P3:T3"/>
    <mergeCell ref="A3:A4"/>
    <mergeCell ref="B3:B4"/>
    <mergeCell ref="G3:G4"/>
    <mergeCell ref="H3:K3"/>
    <mergeCell ref="C4:D4"/>
    <mergeCell ref="H4:I4"/>
    <mergeCell ref="P4:Q4"/>
    <mergeCell ref="R4:S4"/>
    <mergeCell ref="L5:M5"/>
    <mergeCell ref="P5:Q5"/>
    <mergeCell ref="R5:S5"/>
    <mergeCell ref="A15:A16"/>
    <mergeCell ref="B15:E15"/>
    <mergeCell ref="F15:I15"/>
    <mergeCell ref="N15:Q15"/>
    <mergeCell ref="L6:M6"/>
    <mergeCell ref="P6:Q6"/>
    <mergeCell ref="H7:I7"/>
    <mergeCell ref="P9:Q9"/>
    <mergeCell ref="P10:Q10"/>
    <mergeCell ref="H10:I10"/>
    <mergeCell ref="C7:D7"/>
    <mergeCell ref="P11:Q11"/>
    <mergeCell ref="C10:D10"/>
    <mergeCell ref="H11:I11"/>
    <mergeCell ref="L11:M11"/>
    <mergeCell ref="C9:D9"/>
    <mergeCell ref="H9:I9"/>
    <mergeCell ref="L9:M9"/>
    <mergeCell ref="C11:D11"/>
    <mergeCell ref="L10:M10"/>
    <mergeCell ref="C8:D8"/>
    <mergeCell ref="H8:I8"/>
    <mergeCell ref="L8:M8"/>
    <mergeCell ref="P8:Q8"/>
    <mergeCell ref="U6:W6"/>
    <mergeCell ref="X3:AA3"/>
    <mergeCell ref="X4:AA4"/>
    <mergeCell ref="U8:W8"/>
    <mergeCell ref="U7:W7"/>
    <mergeCell ref="R17:S17"/>
    <mergeCell ref="Y17:Z17"/>
    <mergeCell ref="U4:W4"/>
    <mergeCell ref="L4:M4"/>
    <mergeCell ref="U5:W5"/>
    <mergeCell ref="X5:AA5"/>
    <mergeCell ref="U3:W3"/>
    <mergeCell ref="R10:S10"/>
    <mergeCell ref="R16:S16"/>
    <mergeCell ref="Y16:Z16"/>
    <mergeCell ref="R15:V15"/>
    <mergeCell ref="R9:S9"/>
    <mergeCell ref="R8:S8"/>
    <mergeCell ref="R11:S11"/>
    <mergeCell ref="L7:M7"/>
    <mergeCell ref="P7:Q7"/>
    <mergeCell ref="Y20:Z20"/>
    <mergeCell ref="R21:S21"/>
    <mergeCell ref="Y21:Z21"/>
    <mergeCell ref="R20:S20"/>
    <mergeCell ref="R22:S22"/>
    <mergeCell ref="Y22:Z22"/>
    <mergeCell ref="Y23:Z23"/>
    <mergeCell ref="X7:AA7"/>
    <mergeCell ref="R6:S6"/>
    <mergeCell ref="U11:W11"/>
    <mergeCell ref="X11:AA11"/>
    <mergeCell ref="R23:S23"/>
    <mergeCell ref="R18:S18"/>
    <mergeCell ref="Y18:Z18"/>
    <mergeCell ref="W15:AA15"/>
    <mergeCell ref="X10:AA10"/>
    <mergeCell ref="X6:AA6"/>
    <mergeCell ref="U10:W10"/>
    <mergeCell ref="U9:W9"/>
    <mergeCell ref="X8:AA8"/>
    <mergeCell ref="R19:S19"/>
    <mergeCell ref="Y19:Z19"/>
    <mergeCell ref="X9:AA9"/>
    <mergeCell ref="R7:S7"/>
    <mergeCell ref="A27:A28"/>
    <mergeCell ref="B27:E27"/>
    <mergeCell ref="F27:I27"/>
    <mergeCell ref="N27:T27"/>
    <mergeCell ref="O28:P28"/>
    <mergeCell ref="Q28:R28"/>
    <mergeCell ref="S28:T28"/>
    <mergeCell ref="Z28:AA28"/>
    <mergeCell ref="Q29:R29"/>
    <mergeCell ref="S29:T29"/>
    <mergeCell ref="Z29:AA29"/>
    <mergeCell ref="O29:P29"/>
    <mergeCell ref="Z30:AA30"/>
    <mergeCell ref="V30:W30"/>
    <mergeCell ref="O32:P32"/>
    <mergeCell ref="Q32:R32"/>
    <mergeCell ref="X31:Y31"/>
    <mergeCell ref="O31:P31"/>
    <mergeCell ref="Q31:R31"/>
    <mergeCell ref="U27:AA27"/>
    <mergeCell ref="V29:W29"/>
    <mergeCell ref="X29:Y29"/>
    <mergeCell ref="V28:W28"/>
    <mergeCell ref="X28:Y28"/>
    <mergeCell ref="O33:P33"/>
    <mergeCell ref="Q33:R33"/>
    <mergeCell ref="O30:P30"/>
    <mergeCell ref="Q30:R30"/>
    <mergeCell ref="S30:T30"/>
    <mergeCell ref="S34:T34"/>
    <mergeCell ref="S35:T35"/>
    <mergeCell ref="X30:Y30"/>
    <mergeCell ref="V32:W32"/>
    <mergeCell ref="V31:W31"/>
    <mergeCell ref="X35:Y35"/>
    <mergeCell ref="X32:Y32"/>
    <mergeCell ref="S32:T32"/>
    <mergeCell ref="Z35:AA35"/>
    <mergeCell ref="V35:W35"/>
    <mergeCell ref="X34:Y34"/>
    <mergeCell ref="Z34:AA34"/>
    <mergeCell ref="X33:Y33"/>
    <mergeCell ref="Z33:AA33"/>
    <mergeCell ref="V33:W33"/>
    <mergeCell ref="S31:T31"/>
    <mergeCell ref="S33:T33"/>
    <mergeCell ref="Z31:AA31"/>
    <mergeCell ref="Z32:AA32"/>
    <mergeCell ref="J41:K41"/>
    <mergeCell ref="B40:C40"/>
    <mergeCell ref="O35:P35"/>
    <mergeCell ref="P42:Q42"/>
    <mergeCell ref="Y41:AA41"/>
    <mergeCell ref="V34:W34"/>
    <mergeCell ref="U39:AA39"/>
    <mergeCell ref="U40:V40"/>
    <mergeCell ref="O34:P34"/>
    <mergeCell ref="Q34:R34"/>
    <mergeCell ref="P41:Q41"/>
    <mergeCell ref="R41:T41"/>
    <mergeCell ref="W40:X40"/>
    <mergeCell ref="U41:V41"/>
    <mergeCell ref="Q35:R35"/>
    <mergeCell ref="B42:C42"/>
    <mergeCell ref="F42:G42"/>
    <mergeCell ref="J42:K42"/>
    <mergeCell ref="B41:C41"/>
    <mergeCell ref="F41:G41"/>
    <mergeCell ref="P40:Q40"/>
    <mergeCell ref="R42:T42"/>
    <mergeCell ref="N42:O42"/>
    <mergeCell ref="Y40:AA40"/>
    <mergeCell ref="A39:A40"/>
    <mergeCell ref="B39:E39"/>
    <mergeCell ref="F39:I39"/>
    <mergeCell ref="J39:K39"/>
    <mergeCell ref="J40:K40"/>
    <mergeCell ref="N41:O41"/>
    <mergeCell ref="Y43:AA43"/>
    <mergeCell ref="W42:X42"/>
    <mergeCell ref="Y42:AA42"/>
    <mergeCell ref="P43:Q43"/>
    <mergeCell ref="R43:T43"/>
    <mergeCell ref="U43:V43"/>
    <mergeCell ref="U42:V42"/>
    <mergeCell ref="W43:X43"/>
    <mergeCell ref="F40:G40"/>
    <mergeCell ref="N39:T39"/>
    <mergeCell ref="R40:T40"/>
    <mergeCell ref="N40:O40"/>
    <mergeCell ref="L39:M39"/>
    <mergeCell ref="W41:X41"/>
    <mergeCell ref="B43:C43"/>
    <mergeCell ref="F43:G43"/>
    <mergeCell ref="J43:K43"/>
    <mergeCell ref="N43:O43"/>
  </mergeCells>
  <phoneticPr fontId="5"/>
  <printOptions horizontalCentered="1"/>
  <pageMargins left="0.2" right="0.28000000000000003" top="0.59" bottom="0.59" header="0.39000000000000007" footer="0.39000000000000007"/>
  <pageSetup paperSize="9" scale="94" firstPageNumber="140" orientation="portrait" useFirstPageNumber="1" verticalDpi="300" r:id="rId1"/>
  <headerFooter scaleWithDoc="0" alignWithMargins="0">
    <oddHeader>&amp;L教　育</oddHeader>
    <oddFooter>&amp;C&amp;12&amp;A</oddFooter>
  </headerFooter>
  <ignoredErrors>
    <ignoredError sqref="C11:D11 D10" formulaRange="1"/>
  </ignoredErrors>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TotalTime>270</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‐132‐</vt:lpstr>
      <vt:lpstr>‐133‐</vt:lpstr>
      <vt:lpstr>‐134‐</vt:lpstr>
      <vt:lpstr>‐135‐</vt:lpstr>
      <vt:lpstr>‐136‐</vt:lpstr>
      <vt:lpstr>‐137‐</vt:lpstr>
      <vt:lpstr>‐138‐ </vt:lpstr>
      <vt:lpstr>‐139‐</vt:lpstr>
      <vt:lpstr>‐140‐</vt:lpstr>
      <vt:lpstr>‐141‐</vt:lpstr>
      <vt:lpstr>‐142‐</vt:lpstr>
      <vt:lpstr>‐143‐</vt:lpstr>
      <vt:lpstr>‐144‐</vt:lpstr>
      <vt:lpstr>グラフ</vt:lpstr>
      <vt:lpstr>‐132‐!Print_Area</vt:lpstr>
      <vt:lpstr>‐133‐!Print_Area</vt:lpstr>
      <vt:lpstr>‐134‐!Print_Area</vt:lpstr>
      <vt:lpstr>‐135‐!Print_Area</vt:lpstr>
      <vt:lpstr>‐136‐!Print_Area</vt:lpstr>
      <vt:lpstr>‐137‐!Print_Area</vt:lpstr>
      <vt:lpstr>'‐138‐ '!Print_Area</vt:lpstr>
      <vt:lpstr>‐139‐!Print_Area</vt:lpstr>
      <vt:lpstr>‐140‐!Print_Area</vt:lpstr>
      <vt:lpstr>‐141‐!Print_Area</vt:lpstr>
      <vt:lpstr>‐142‐!Print_Area</vt:lpstr>
      <vt:lpstr>‐143‐!Print_Area</vt:lpstr>
      <vt:lpstr>‐144‐!Print_Area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島袋 若奈</cp:lastModifiedBy>
  <cp:revision>6</cp:revision>
  <cp:lastPrinted>2017-02-22T04:05:06Z</cp:lastPrinted>
  <dcterms:created xsi:type="dcterms:W3CDTF">2002-03-19T05:03:05Z</dcterms:created>
  <dcterms:modified xsi:type="dcterms:W3CDTF">2017-03-29T05:49:54Z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