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８年版統計うらそえ\H28\HP掲載用（Excel）\"/>
    </mc:Choice>
  </mc:AlternateContent>
  <bookViews>
    <workbookView xWindow="0" yWindow="0" windowWidth="20490" windowHeight="7770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</sheets>
  <definedNames>
    <definedName name="_xlnm.Print_Area" localSheetId="0">'-145-'!$A$1:$L$40</definedName>
    <definedName name="_xlnm.Print_Area" localSheetId="1">'-146-'!$A$1:$I$65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'-151-'!$A$1:$F$44</definedName>
    <definedName name="_xlnm.Print_Area" localSheetId="7">'-152-'!$A$1:$AO$51</definedName>
    <definedName name="_xlnm.Print_Area" localSheetId="8">'-153-'!$A$1:$N$44</definedName>
    <definedName name="_xlnm.Print_Area" localSheetId="9">'-154-'!$A$1:$N$26</definedName>
  </definedNames>
  <calcPr calcId="152511"/>
</workbook>
</file>

<file path=xl/calcChain.xml><?xml version="1.0" encoding="utf-8"?>
<calcChain xmlns="http://schemas.openxmlformats.org/spreadsheetml/2006/main">
  <c r="B31" i="3" l="1"/>
  <c r="B24" i="3"/>
  <c r="B23" i="3"/>
  <c r="B22" i="3"/>
  <c r="B21" i="3"/>
  <c r="B20" i="3"/>
  <c r="B19" i="3"/>
  <c r="B11" i="3" s="1"/>
  <c r="B18" i="3"/>
  <c r="B17" i="3"/>
  <c r="B16" i="3"/>
  <c r="B15" i="3"/>
  <c r="B14" i="3"/>
  <c r="B13" i="3"/>
  <c r="B24" i="10" l="1"/>
  <c r="AH18" i="5" l="1"/>
  <c r="Z18" i="5"/>
  <c r="R18" i="5"/>
  <c r="J18" i="5"/>
  <c r="B18" i="5"/>
  <c r="E43" i="4" l="1"/>
  <c r="M39" i="6" l="1"/>
  <c r="M34" i="6"/>
  <c r="F40" i="4" l="1"/>
  <c r="F43" i="4" s="1"/>
  <c r="C11" i="3" l="1"/>
  <c r="R53" i="8" l="1"/>
  <c r="Q53" i="8"/>
  <c r="C53" i="8"/>
  <c r="B53" i="8"/>
  <c r="R52" i="8"/>
  <c r="Q52" i="8"/>
  <c r="C52" i="8"/>
  <c r="B52" i="8"/>
  <c r="R51" i="8"/>
  <c r="Q51" i="8"/>
  <c r="C51" i="8"/>
  <c r="B51" i="8"/>
  <c r="R50" i="8"/>
  <c r="Q50" i="8"/>
  <c r="C50" i="8"/>
  <c r="B50" i="8"/>
  <c r="R49" i="8"/>
  <c r="Q49" i="8"/>
  <c r="C49" i="8"/>
  <c r="B49" i="8"/>
  <c r="R48" i="8"/>
  <c r="Q48" i="8"/>
  <c r="C48" i="8"/>
  <c r="B48" i="8"/>
  <c r="R47" i="8"/>
  <c r="Q47" i="8"/>
  <c r="C47" i="8"/>
  <c r="B47" i="8"/>
  <c r="R46" i="8"/>
  <c r="Q46" i="8"/>
  <c r="C46" i="8"/>
  <c r="B46" i="8"/>
  <c r="R45" i="8"/>
  <c r="Q45" i="8"/>
  <c r="C45" i="8"/>
  <c r="B45" i="8"/>
  <c r="R44" i="8"/>
  <c r="Q44" i="8"/>
  <c r="C44" i="8"/>
  <c r="B44" i="8"/>
  <c r="R43" i="8"/>
  <c r="Q43" i="8"/>
  <c r="C43" i="8"/>
  <c r="B43" i="8"/>
  <c r="R42" i="8"/>
  <c r="Q42" i="8"/>
  <c r="C42" i="8"/>
  <c r="B42" i="8"/>
  <c r="V40" i="8"/>
  <c r="U40" i="8"/>
  <c r="T40" i="8"/>
  <c r="S40" i="8"/>
  <c r="R40" i="8"/>
  <c r="Q40" i="8"/>
  <c r="P40" i="8"/>
  <c r="O40" i="8"/>
  <c r="M40" i="8"/>
  <c r="L40" i="8"/>
  <c r="K40" i="8"/>
  <c r="J40" i="8"/>
  <c r="I40" i="8"/>
  <c r="H40" i="8"/>
  <c r="G40" i="8"/>
  <c r="F40" i="8"/>
  <c r="E40" i="8"/>
  <c r="D40" i="8"/>
  <c r="C40" i="8"/>
  <c r="B40" i="8"/>
  <c r="R43" i="2" l="1"/>
  <c r="R44" i="2"/>
  <c r="R45" i="2"/>
  <c r="R46" i="2"/>
  <c r="R47" i="2"/>
  <c r="R48" i="2"/>
  <c r="R49" i="2"/>
  <c r="R50" i="2"/>
  <c r="R51" i="2"/>
  <c r="R52" i="2"/>
  <c r="R53" i="2"/>
  <c r="R42" i="2"/>
  <c r="Q43" i="2"/>
  <c r="Q44" i="2"/>
  <c r="Q45" i="2"/>
  <c r="Q46" i="2"/>
  <c r="Q47" i="2"/>
  <c r="Q48" i="2"/>
  <c r="Q49" i="2"/>
  <c r="Q50" i="2"/>
  <c r="Q51" i="2"/>
  <c r="Q52" i="2"/>
  <c r="Q53" i="2"/>
  <c r="Q40" i="2"/>
  <c r="Q42" i="2"/>
  <c r="F5" i="13" l="1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C5" i="13" s="1"/>
  <c r="B7" i="13"/>
  <c r="B5" i="13" s="1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E5" i="13"/>
  <c r="D5" i="13"/>
  <c r="AR33" i="5" l="1"/>
  <c r="L16" i="7" l="1"/>
  <c r="E39" i="6" l="1"/>
  <c r="D43" i="4"/>
  <c r="B43" i="4"/>
  <c r="C40" i="4"/>
  <c r="C43" i="4" s="1"/>
  <c r="D4" i="4"/>
  <c r="C4" i="4"/>
  <c r="H30" i="8"/>
  <c r="B30" i="8"/>
  <c r="H29" i="8"/>
  <c r="B29" i="8"/>
  <c r="H28" i="8"/>
  <c r="B28" i="8"/>
  <c r="H27" i="8"/>
  <c r="B27" i="8"/>
  <c r="H26" i="8"/>
  <c r="B26" i="8"/>
  <c r="H20" i="8"/>
  <c r="B20" i="8"/>
  <c r="H19" i="8"/>
  <c r="B19" i="8"/>
  <c r="H18" i="8"/>
  <c r="H17" i="8"/>
  <c r="H16" i="8"/>
  <c r="H9" i="8"/>
  <c r="B9" i="8"/>
  <c r="H8" i="8"/>
  <c r="B8" i="8"/>
  <c r="H7" i="8"/>
  <c r="B7" i="8"/>
  <c r="H6" i="8"/>
  <c r="B6" i="8"/>
  <c r="H5" i="8"/>
  <c r="B5" i="8"/>
  <c r="H7" i="2" l="1"/>
  <c r="B7" i="2"/>
  <c r="H6" i="2"/>
  <c r="B6" i="2"/>
  <c r="H5" i="2"/>
  <c r="B5" i="2"/>
  <c r="C45" i="1" l="1"/>
  <c r="C46" i="1"/>
  <c r="C47" i="1"/>
  <c r="C48" i="1"/>
  <c r="C49" i="1"/>
  <c r="C50" i="1"/>
  <c r="C51" i="1"/>
  <c r="C52" i="1"/>
  <c r="C53" i="1"/>
  <c r="C54" i="1"/>
  <c r="C44" i="1"/>
  <c r="C43" i="1"/>
  <c r="C41" i="1" l="1"/>
  <c r="V40" i="2" l="1"/>
  <c r="U40" i="2"/>
  <c r="T40" i="2"/>
  <c r="S40" i="2"/>
  <c r="P40" i="2"/>
  <c r="O40" i="2"/>
  <c r="B42" i="2"/>
  <c r="C8" i="10"/>
  <c r="R40" i="2" l="1"/>
  <c r="AD33" i="5"/>
  <c r="AD49" i="5" s="1"/>
  <c r="X33" i="5"/>
  <c r="X49" i="5" s="1"/>
  <c r="R33" i="5"/>
  <c r="R49" i="5" s="1"/>
  <c r="L33" i="5"/>
  <c r="L49" i="5" s="1"/>
  <c r="G33" i="5"/>
  <c r="G48" i="5" s="1"/>
  <c r="L48" i="5" l="1"/>
  <c r="G49" i="5"/>
  <c r="R48" i="5"/>
  <c r="X48" i="5"/>
  <c r="AD48" i="5"/>
  <c r="C18" i="3"/>
  <c r="H41" i="6" l="1"/>
  <c r="E41" i="6" l="1"/>
  <c r="F39" i="6"/>
  <c r="Z20" i="5"/>
  <c r="R20" i="5"/>
  <c r="J21" i="5"/>
  <c r="B20" i="5"/>
  <c r="E4" i="4"/>
  <c r="C13" i="3"/>
  <c r="H18" i="2"/>
  <c r="B30" i="2"/>
  <c r="H29" i="2"/>
  <c r="B29" i="2"/>
  <c r="H28" i="2"/>
  <c r="B28" i="2"/>
  <c r="H27" i="2"/>
  <c r="B27" i="2"/>
  <c r="H26" i="2"/>
  <c r="B26" i="2"/>
  <c r="H19" i="2"/>
  <c r="B19" i="2"/>
  <c r="H17" i="2"/>
  <c r="H16" i="2"/>
  <c r="H8" i="2"/>
  <c r="B8" i="2"/>
  <c r="C29" i="1"/>
  <c r="C7" i="1"/>
  <c r="F9" i="7"/>
  <c r="E9" i="7"/>
  <c r="J20" i="5" l="1"/>
  <c r="Z21" i="5"/>
  <c r="R21" i="5"/>
  <c r="B21" i="5"/>
  <c r="H30" i="2"/>
  <c r="B20" i="2"/>
  <c r="G41" i="6" l="1"/>
  <c r="G39" i="6"/>
  <c r="N41" i="6"/>
  <c r="M33" i="6"/>
  <c r="M31" i="6"/>
  <c r="M35" i="6"/>
  <c r="H13" i="7"/>
  <c r="L41" i="6"/>
  <c r="O41" i="1"/>
  <c r="G5" i="1"/>
  <c r="B54" i="1"/>
  <c r="B53" i="1"/>
  <c r="B52" i="1"/>
  <c r="B51" i="1"/>
  <c r="B50" i="1"/>
  <c r="B49" i="1"/>
  <c r="B48" i="1"/>
  <c r="B47" i="1"/>
  <c r="B46" i="1"/>
  <c r="B45" i="1"/>
  <c r="B44" i="1"/>
  <c r="B43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B29" i="1"/>
  <c r="C28" i="1"/>
  <c r="B28" i="1"/>
  <c r="C27" i="1"/>
  <c r="B27" i="1"/>
  <c r="C26" i="1"/>
  <c r="B26" i="1"/>
  <c r="C25" i="1"/>
  <c r="B25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B7" i="1"/>
  <c r="S5" i="1"/>
  <c r="R5" i="1"/>
  <c r="Q5" i="1"/>
  <c r="P5" i="1"/>
  <c r="O5" i="1"/>
  <c r="N5" i="1"/>
  <c r="M5" i="1"/>
  <c r="L5" i="1"/>
  <c r="K5" i="1"/>
  <c r="J5" i="1"/>
  <c r="I5" i="1"/>
  <c r="H5" i="1"/>
  <c r="F5" i="1"/>
  <c r="E5" i="1"/>
  <c r="D5" i="1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J24" i="10"/>
  <c r="I24" i="10"/>
  <c r="H24" i="10"/>
  <c r="G24" i="10"/>
  <c r="F24" i="10"/>
  <c r="E24" i="10"/>
  <c r="L23" i="7"/>
  <c r="H23" i="7"/>
  <c r="L22" i="7"/>
  <c r="H22" i="7"/>
  <c r="L21" i="7"/>
  <c r="H21" i="7"/>
  <c r="L20" i="7"/>
  <c r="H20" i="7"/>
  <c r="L19" i="7"/>
  <c r="H19" i="7"/>
  <c r="L18" i="7"/>
  <c r="H18" i="7"/>
  <c r="L17" i="7"/>
  <c r="H17" i="7"/>
  <c r="H16" i="7"/>
  <c r="L15" i="7"/>
  <c r="H15" i="7"/>
  <c r="L14" i="7"/>
  <c r="H14" i="7"/>
  <c r="L13" i="7"/>
  <c r="L12" i="7"/>
  <c r="H12" i="7"/>
  <c r="L11" i="7"/>
  <c r="H11" i="7"/>
  <c r="B33" i="5"/>
  <c r="B48" i="5" s="1"/>
  <c r="AH20" i="5"/>
  <c r="F4" i="4"/>
  <c r="H20" i="2"/>
  <c r="B9" i="2"/>
  <c r="M36" i="6"/>
  <c r="M38" i="6" s="1"/>
  <c r="C11" i="10"/>
  <c r="C10" i="10"/>
  <c r="C9" i="10"/>
  <c r="C7" i="10"/>
  <c r="C6" i="10"/>
  <c r="C5" i="10"/>
  <c r="I31" i="3"/>
  <c r="K41" i="6"/>
  <c r="J41" i="6"/>
  <c r="I41" i="6"/>
  <c r="F41" i="6"/>
  <c r="N39" i="6"/>
  <c r="L39" i="6"/>
  <c r="K39" i="6"/>
  <c r="J39" i="6"/>
  <c r="I39" i="6"/>
  <c r="H39" i="6"/>
  <c r="M9" i="7"/>
  <c r="K9" i="7"/>
  <c r="J9" i="7"/>
  <c r="I9" i="7"/>
  <c r="G9" i="7"/>
  <c r="H9" i="2"/>
  <c r="L20" i="6"/>
  <c r="L19" i="6"/>
  <c r="L18" i="6"/>
  <c r="L17" i="6"/>
  <c r="L16" i="6"/>
  <c r="L15" i="6"/>
  <c r="L14" i="6"/>
  <c r="L13" i="6"/>
  <c r="L12" i="6"/>
  <c r="L11" i="6"/>
  <c r="L10" i="6"/>
  <c r="L9" i="6"/>
  <c r="B43" i="2"/>
  <c r="B53" i="2"/>
  <c r="B52" i="2"/>
  <c r="B51" i="2"/>
  <c r="B50" i="2"/>
  <c r="B49" i="2"/>
  <c r="B48" i="2"/>
  <c r="B47" i="2"/>
  <c r="B46" i="2"/>
  <c r="B45" i="2"/>
  <c r="B44" i="2"/>
  <c r="D40" i="2"/>
  <c r="E40" i="2"/>
  <c r="F40" i="2"/>
  <c r="G40" i="2"/>
  <c r="H40" i="2"/>
  <c r="I40" i="2"/>
  <c r="J40" i="2"/>
  <c r="K40" i="2"/>
  <c r="L40" i="2"/>
  <c r="M40" i="2"/>
  <c r="C42" i="2"/>
  <c r="C43" i="2"/>
  <c r="C44" i="2"/>
  <c r="C45" i="2"/>
  <c r="C46" i="2"/>
  <c r="C47" i="2"/>
  <c r="C48" i="2"/>
  <c r="C49" i="2"/>
  <c r="C50" i="2"/>
  <c r="C51" i="2"/>
  <c r="C52" i="2"/>
  <c r="C53" i="2"/>
  <c r="D11" i="3"/>
  <c r="E11" i="3"/>
  <c r="F11" i="3"/>
  <c r="G11" i="3"/>
  <c r="H11" i="3"/>
  <c r="I11" i="3"/>
  <c r="C31" i="3"/>
  <c r="D31" i="3"/>
  <c r="E31" i="3"/>
  <c r="F31" i="3"/>
  <c r="G31" i="3"/>
  <c r="H31" i="3"/>
  <c r="C14" i="3"/>
  <c r="C15" i="3"/>
  <c r="C16" i="3"/>
  <c r="C17" i="3"/>
  <c r="C19" i="3"/>
  <c r="C20" i="3"/>
  <c r="C21" i="3"/>
  <c r="C22" i="3"/>
  <c r="C23" i="3"/>
  <c r="C24" i="3"/>
  <c r="E7" i="6"/>
  <c r="F7" i="6"/>
  <c r="G7" i="6"/>
  <c r="H7" i="6"/>
  <c r="I7" i="6"/>
  <c r="J7" i="6"/>
  <c r="K7" i="6"/>
  <c r="N16" i="7" l="1"/>
  <c r="N11" i="7"/>
  <c r="AJ33" i="5"/>
  <c r="AH21" i="5"/>
  <c r="N15" i="7"/>
  <c r="N13" i="7"/>
  <c r="N20" i="7"/>
  <c r="N22" i="7"/>
  <c r="N12" i="7"/>
  <c r="L7" i="6"/>
  <c r="C24" i="10"/>
  <c r="N23" i="7"/>
  <c r="N19" i="7"/>
  <c r="N18" i="7"/>
  <c r="N17" i="7"/>
  <c r="N14" i="7"/>
  <c r="M37" i="6"/>
  <c r="M41" i="6"/>
  <c r="B49" i="5"/>
  <c r="C40" i="2"/>
  <c r="B40" i="2"/>
  <c r="D24" i="10"/>
  <c r="B23" i="1"/>
  <c r="B5" i="1"/>
  <c r="N21" i="7"/>
  <c r="L9" i="7"/>
  <c r="H9" i="7"/>
  <c r="B41" i="1"/>
  <c r="C23" i="1"/>
  <c r="C5" i="1"/>
  <c r="N9" i="7" l="1"/>
</calcChain>
</file>

<file path=xl/sharedStrings.xml><?xml version="1.0" encoding="utf-8"?>
<sst xmlns="http://schemas.openxmlformats.org/spreadsheetml/2006/main" count="844" uniqueCount="327">
  <si>
    <t>（大ホール)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</si>
  <si>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</si>
  <si>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</si>
  <si>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</si>
  <si>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</si>
  <si>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</si>
  <si>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</si>
  <si>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</si>
  <si>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</si>
  <si>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</si>
  <si>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</si>
  <si>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</si>
  <si>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</si>
  <si>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</si>
  <si>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</si>
  <si>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</si>
  <si>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</si>
  <si>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</si>
  <si>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</si>
  <si>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</si>
  <si>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</si>
  <si>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</si>
  <si>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</si>
  <si>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</si>
  <si>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</si>
  <si>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</si>
  <si>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</si>
  <si>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港　川　球　場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</si>
  <si>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</si>
  <si>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</si>
  <si>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</si>
  <si>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</si>
  <si>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</si>
  <si>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</si>
  <si>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</si>
  <si>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</si>
  <si>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</si>
  <si>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</si>
  <si>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</si>
  <si>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</si>
  <si>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</si>
  <si>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</si>
  <si>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</si>
  <si>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</si>
  <si>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</si>
  <si>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</si>
  <si>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</si>
  <si>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</si>
  <si>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</si>
  <si>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</si>
  <si>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</si>
  <si>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</si>
  <si>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</si>
  <si>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</si>
  <si>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</si>
  <si>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</si>
  <si>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</si>
  <si>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</si>
  <si>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</si>
  <si>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</si>
  <si>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</si>
  <si>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</si>
  <si>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　３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</si>
  <si>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</si>
  <si>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</si>
  <si>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</si>
  <si>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</si>
  <si>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</si>
  <si>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</si>
  <si>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</si>
  <si>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</si>
  <si>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</si>
  <si>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</si>
  <si>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</si>
  <si>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</si>
  <si>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</si>
  <si>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</si>
  <si>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</si>
  <si>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</si>
  <si>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</si>
  <si>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</si>
  <si>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</si>
  <si>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</si>
  <si>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</si>
  <si>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</si>
  <si>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</si>
  <si>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</si>
  <si>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</si>
  <si>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</si>
  <si>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</si>
  <si>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</si>
  <si>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</si>
  <si>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</si>
  <si>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</si>
  <si>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</si>
  <si>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</si>
  <si>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</si>
  <si>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</si>
  <si>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</si>
  <si>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</si>
  <si>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</si>
  <si>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</si>
  <si>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</si>
  <si>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</si>
  <si>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</si>
  <si>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</si>
  <si>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</si>
  <si>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</si>
  <si>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</si>
  <si>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</si>
  <si>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</si>
  <si>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</si>
  <si>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</si>
  <si>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</si>
  <si>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</si>
  <si>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</si>
  <si>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</si>
  <si>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</si>
  <si>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</si>
  <si>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</si>
  <si>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</si>
  <si>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</si>
  <si>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</si>
  <si>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</si>
  <si>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</si>
  <si>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</si>
  <si>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</si>
  <si>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</si>
  <si>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</si>
  <si>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</si>
  <si>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</si>
  <si>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</si>
  <si>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</si>
  <si>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</si>
  <si>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</si>
  <si>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</si>
  <si>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</si>
  <si>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</si>
  <si>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</si>
  <si>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</si>
  <si>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</si>
  <si>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</si>
  <si>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</si>
  <si>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</si>
  <si>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</si>
  <si>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</si>
  <si>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</si>
  <si>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</si>
  <si>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</si>
  <si>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</si>
  <si>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</si>
  <si>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</si>
  <si>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</si>
  <si>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</si>
  <si>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総　　　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</si>
  <si>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</si>
  <si>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</si>
  <si>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</si>
  <si>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</si>
  <si>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</si>
  <si>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</si>
  <si>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</si>
  <si>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浦添北道路建設に伴い球場廃止</t>
    <rPh sb="0" eb="2">
      <t>ウラソエ</t>
    </rPh>
    <rPh sb="2" eb="3">
      <t>キタ</t>
    </rPh>
    <rPh sb="3" eb="5">
      <t>ドウロ</t>
    </rPh>
    <rPh sb="5" eb="7">
      <t>ケンセツ</t>
    </rPh>
    <rPh sb="8" eb="9">
      <t>トモナ</t>
    </rPh>
    <rPh sb="10" eb="12">
      <t>キュウジョウ</t>
    </rPh>
    <rPh sb="12" eb="14">
      <t>ハイシ</t>
    </rPh>
    <phoneticPr fontId="20"/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</si>
  <si>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</si>
  <si>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</si>
  <si>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</si>
  <si>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</si>
  <si>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</si>
  <si>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</si>
  <si>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</si>
  <si>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</si>
  <si>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</si>
  <si>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</si>
  <si>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</si>
  <si>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</si>
  <si>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</si>
  <si>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</si>
  <si>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</si>
  <si>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</si>
  <si>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（注）利用者数は、会場使用申込時の予定人員である。</t>
  </si>
  <si>
    <t>資料：てだこホ－ル</t>
  </si>
  <si>
    <t>市立図書館</t>
    <rPh sb="0" eb="1">
      <t>シ</t>
    </rPh>
    <phoneticPr fontId="20"/>
  </si>
  <si>
    <t>映 画</t>
    <phoneticPr fontId="20"/>
  </si>
  <si>
    <t>音　楽</t>
    <rPh sb="0" eb="1">
      <t>オト</t>
    </rPh>
    <rPh sb="2" eb="3">
      <t>ラク</t>
    </rPh>
    <phoneticPr fontId="20"/>
  </si>
  <si>
    <t>演　劇</t>
    <rPh sb="0" eb="1">
      <t>エン</t>
    </rPh>
    <rPh sb="2" eb="3">
      <t>ゲキ</t>
    </rPh>
    <phoneticPr fontId="20"/>
  </si>
  <si>
    <t>舞　踊</t>
    <rPh sb="0" eb="1">
      <t>マイ</t>
    </rPh>
    <rPh sb="2" eb="3">
      <t>オドリ</t>
    </rPh>
    <phoneticPr fontId="20"/>
  </si>
  <si>
    <t>琉球芸能</t>
    <rPh sb="0" eb="2">
      <t>リュウキュウ</t>
    </rPh>
    <rPh sb="2" eb="4">
      <t>ゲイノウ</t>
    </rPh>
    <phoneticPr fontId="20"/>
  </si>
  <si>
    <t>展示・販売</t>
    <rPh sb="0" eb="2">
      <t>テンジ</t>
    </rPh>
    <rPh sb="3" eb="5">
      <t>ハンバイ</t>
    </rPh>
    <phoneticPr fontId="20"/>
  </si>
  <si>
    <t>控　室</t>
    <rPh sb="0" eb="1">
      <t>ヒカ</t>
    </rPh>
    <rPh sb="2" eb="3">
      <t>シツ</t>
    </rPh>
    <phoneticPr fontId="20"/>
  </si>
  <si>
    <t>集　会</t>
    <rPh sb="0" eb="1">
      <t>シュウ</t>
    </rPh>
    <rPh sb="2" eb="3">
      <t>カイ</t>
    </rPh>
    <phoneticPr fontId="20"/>
  </si>
  <si>
    <t>多種催事</t>
    <rPh sb="0" eb="2">
      <t>タシュ</t>
    </rPh>
    <rPh sb="2" eb="4">
      <t>サイジ</t>
    </rPh>
    <phoneticPr fontId="20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</si>
  <si>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0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</si>
  <si>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0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</si>
  <si>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0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</si>
  <si>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0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</si>
  <si>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0"/>
  </si>
  <si>
    <t>専用</t>
    <rPh sb="0" eb="2">
      <t>センヨウ</t>
    </rPh>
    <phoneticPr fontId="20"/>
  </si>
  <si>
    <t>部分</t>
    <rPh sb="0" eb="2">
      <t>ブブン</t>
    </rPh>
    <phoneticPr fontId="20"/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</si>
  <si>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</si>
  <si>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</si>
  <si>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</si>
  <si>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</si>
  <si>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</si>
  <si>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</si>
  <si>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</si>
  <si>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</si>
  <si>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</si>
  <si>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>月別開館日数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</si>
  <si>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</si>
  <si>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</si>
  <si>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</si>
  <si>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</si>
  <si>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</si>
  <si>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</si>
  <si>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</si>
  <si>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</si>
  <si>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</si>
  <si>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</si>
  <si>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</si>
  <si>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</si>
  <si>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※浦添市立図書館報 </t>
  </si>
  <si>
    <t>（207）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0"/>
  </si>
  <si>
    <t>（214）  美術館主催・共催展示会別入館者数</t>
    <phoneticPr fontId="20"/>
  </si>
  <si>
    <t>職   員   数</t>
    <phoneticPr fontId="20"/>
  </si>
  <si>
    <t>（204）  野球場利用状況（各年度共３月末日現在）</t>
    <phoneticPr fontId="20"/>
  </si>
  <si>
    <t>（201）  陸上競技場利用状況（各年度共３月末現在）</t>
    <phoneticPr fontId="20"/>
  </si>
  <si>
    <t>（205）  武道場、市民相撲場利用状況（各年度共３月末日現在）</t>
    <phoneticPr fontId="20"/>
  </si>
  <si>
    <t>（202）  多目的屋内運動場利用状況（各年度共３月末現在）</t>
    <phoneticPr fontId="20"/>
  </si>
  <si>
    <t>（206）  ゲートボール場、テニスコート、屋外運動場利用状況（各年度共３月末日現在）</t>
    <phoneticPr fontId="20"/>
  </si>
  <si>
    <t>使用件数</t>
    <phoneticPr fontId="20"/>
  </si>
  <si>
    <t>利用者数</t>
    <phoneticPr fontId="20"/>
  </si>
  <si>
    <t xml:space="preserve">年月 </t>
    <phoneticPr fontId="20"/>
  </si>
  <si>
    <t>（212）  美術館利用者月別入館者数</t>
    <phoneticPr fontId="20"/>
  </si>
  <si>
    <t>ホ　　ー　　ル</t>
    <phoneticPr fontId="20"/>
  </si>
  <si>
    <t>敷 地 面 積（㎡）</t>
    <phoneticPr fontId="20"/>
  </si>
  <si>
    <t>建 物 延 面 積（㎡）</t>
    <phoneticPr fontId="20"/>
  </si>
  <si>
    <t>中央公民館</t>
    <phoneticPr fontId="20"/>
  </si>
  <si>
    <t>老人福祉センター</t>
    <phoneticPr fontId="20"/>
  </si>
  <si>
    <t>市美術館</t>
    <phoneticPr fontId="20"/>
  </si>
  <si>
    <t>ハーモニーセンター</t>
    <phoneticPr fontId="20"/>
  </si>
  <si>
    <t>（198） てだこホールの主な施設の利用状況</t>
    <phoneticPr fontId="20"/>
  </si>
  <si>
    <t>区　　分</t>
    <phoneticPr fontId="20"/>
  </si>
  <si>
    <t>開館 日数</t>
    <phoneticPr fontId="20"/>
  </si>
  <si>
    <t>映　画</t>
    <phoneticPr fontId="20"/>
  </si>
  <si>
    <t>回 数</t>
    <phoneticPr fontId="20"/>
  </si>
  <si>
    <t>回　数</t>
    <phoneticPr fontId="20"/>
  </si>
  <si>
    <t>資料：浦添市男女共同参画推進ハーモニーセンター</t>
    <phoneticPr fontId="20"/>
  </si>
  <si>
    <t>雑 　　　　誌</t>
    <phoneticPr fontId="20"/>
  </si>
  <si>
    <t>アメリカ情報コーナー</t>
    <phoneticPr fontId="20"/>
  </si>
  <si>
    <t>（209）  市立図書館地区別利用登録者状況（各年度共３月末現在）</t>
    <phoneticPr fontId="20"/>
  </si>
  <si>
    <t xml:space="preserve">（210）  市立図書館月別利用者人数                                      　　　　　　　　　　　           </t>
    <phoneticPr fontId="20"/>
  </si>
  <si>
    <t>（211）  市立図書館月別・種別貸出冊数</t>
    <phoneticPr fontId="20"/>
  </si>
  <si>
    <t>　</t>
    <phoneticPr fontId="20"/>
  </si>
  <si>
    <t>（213）  美術館収蔵美術品数及び構成（各年度共３月末現在）</t>
    <phoneticPr fontId="20"/>
  </si>
  <si>
    <t>購入</t>
    <phoneticPr fontId="20"/>
  </si>
  <si>
    <t>寄贈</t>
    <phoneticPr fontId="20"/>
  </si>
  <si>
    <t xml:space="preserve">  年　度</t>
    <phoneticPr fontId="20"/>
  </si>
  <si>
    <t>（200）  市民体育館利用状況（各年度共３月末現在）</t>
    <phoneticPr fontId="20"/>
  </si>
  <si>
    <t xml:space="preserve">（199）てだこホ－ル利用状況（目的別回数）    </t>
    <phoneticPr fontId="20"/>
  </si>
  <si>
    <t>平成25年度</t>
    <phoneticPr fontId="20"/>
  </si>
  <si>
    <t>平成23年度</t>
    <phoneticPr fontId="20"/>
  </si>
  <si>
    <t>平成24年度</t>
    <phoneticPr fontId="20"/>
  </si>
  <si>
    <t>(注）平成25年度から中央ゲートボール場Ｂ含む。</t>
    <rPh sb="1" eb="2">
      <t>チュウ</t>
    </rPh>
    <rPh sb="3" eb="5">
      <t>ヘイセイ</t>
    </rPh>
    <rPh sb="7" eb="9">
      <t>ネンド</t>
    </rPh>
    <rPh sb="11" eb="13">
      <t>チュウオウ</t>
    </rPh>
    <rPh sb="19" eb="20">
      <t>ジョウ</t>
    </rPh>
    <rPh sb="21" eb="22">
      <t>フク</t>
    </rPh>
    <phoneticPr fontId="20"/>
  </si>
  <si>
    <t>（注）全面及び半面貸切を「専用」、複数人数、１人での利用を「部分」として計上した。</t>
    <phoneticPr fontId="20"/>
  </si>
  <si>
    <t>資料:市民体育館</t>
    <rPh sb="0" eb="2">
      <t>シリョウ</t>
    </rPh>
    <rPh sb="3" eb="5">
      <t>シミン</t>
    </rPh>
    <rPh sb="5" eb="8">
      <t>タイイクカン</t>
    </rPh>
    <phoneticPr fontId="20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</si>
  <si>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0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</si>
  <si>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20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</si>
  <si>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20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</si>
  <si>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20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</si>
  <si>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20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</si>
  <si>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20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</si>
  <si>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20"/>
  </si>
  <si>
    <t>（注）1.利用者数は、会場使用申込時の予定人員である。</t>
    <phoneticPr fontId="20"/>
  </si>
  <si>
    <t xml:space="preserve">      2.平成23年度からは練習室１を調査対象から外したため、                                                                    </t>
    <rPh sb="8" eb="10">
      <t>ヘイセイ</t>
    </rPh>
    <rPh sb="12" eb="13">
      <t>ネン</t>
    </rPh>
    <rPh sb="13" eb="14">
      <t>ド</t>
    </rPh>
    <rPh sb="17" eb="20">
      <t>レンシュウシツ</t>
    </rPh>
    <rPh sb="22" eb="24">
      <t>チョウサ</t>
    </rPh>
    <rPh sb="24" eb="26">
      <t>タイショウ</t>
    </rPh>
    <rPh sb="28" eb="29">
      <t>ハズ</t>
    </rPh>
    <phoneticPr fontId="20"/>
  </si>
  <si>
    <t xml:space="preserve">        総数（回数）が減少している。        </t>
    <phoneticPr fontId="20"/>
  </si>
  <si>
    <t>平成23年度</t>
    <phoneticPr fontId="20"/>
  </si>
  <si>
    <t>平成24年度</t>
    <phoneticPr fontId="20"/>
  </si>
  <si>
    <t>平成25年度</t>
    <phoneticPr fontId="20"/>
  </si>
  <si>
    <t>　　　</t>
    <phoneticPr fontId="20"/>
  </si>
  <si>
    <t xml:space="preserve">       「その他」の欄は、無料入館者、図書室・実習室のみ使用者等が含まれる。</t>
    <rPh sb="10" eb="11">
      <t>タ</t>
    </rPh>
    <rPh sb="13" eb="14">
      <t>ラン</t>
    </rPh>
    <rPh sb="16" eb="18">
      <t>ムリョウ</t>
    </rPh>
    <rPh sb="18" eb="21">
      <t>ニュウカンシャ</t>
    </rPh>
    <rPh sb="22" eb="25">
      <t>トショシツ</t>
    </rPh>
    <phoneticPr fontId="20"/>
  </si>
  <si>
    <t xml:space="preserve">    平成25年度より美術品分類替えに伴う収蔵数の分類内訳の変更あり。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20"/>
  </si>
  <si>
    <t>浦添市美術館
実習教室作品展</t>
    <rPh sb="0" eb="3">
      <t>ウラソエシ</t>
    </rPh>
    <rPh sb="3" eb="6">
      <t>ビジュツカン</t>
    </rPh>
    <rPh sb="7" eb="9">
      <t>ジッシュウ</t>
    </rPh>
    <rPh sb="9" eb="11">
      <t>キョウシツ</t>
    </rPh>
    <rPh sb="11" eb="14">
      <t>サクヒンテン</t>
    </rPh>
    <phoneticPr fontId="20"/>
  </si>
  <si>
    <t>浦添市美術館
友の会作品展</t>
    <rPh sb="0" eb="3">
      <t>ウラソエシ</t>
    </rPh>
    <rPh sb="3" eb="6">
      <t>ビジュツカン</t>
    </rPh>
    <rPh sb="7" eb="8">
      <t>トモ</t>
    </rPh>
    <rPh sb="9" eb="10">
      <t>カイ</t>
    </rPh>
    <rPh sb="10" eb="13">
      <t>サクヒンテン</t>
    </rPh>
    <phoneticPr fontId="20"/>
  </si>
  <si>
    <t>（208）  市立図書館蔵書冊数（各年度共３月末現在）                                                      　</t>
    <phoneticPr fontId="20"/>
  </si>
  <si>
    <t>中央公民館(分館)</t>
    <rPh sb="6" eb="8">
      <t>ブンカン</t>
    </rPh>
    <phoneticPr fontId="20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</si>
  <si>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20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</si>
  <si>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20"/>
  </si>
  <si>
    <r>
      <t>　・その他　（上記以外、</t>
    </r>
    <r>
      <rPr>
        <sz val="10"/>
        <rFont val="ＭＳ 明朝"/>
        <family val="1"/>
        <charset val="128"/>
      </rPr>
      <t>大ホールと小ホールは撮影、市民交流室は試験など）</t>
    </r>
    <rPh sb="4" eb="5">
      <t>タ</t>
    </rPh>
    <rPh sb="7" eb="9">
      <t>ジョウキ</t>
    </rPh>
    <rPh sb="9" eb="11">
      <t>イガイ</t>
    </rPh>
    <rPh sb="12" eb="13">
      <t>ダイ</t>
    </rPh>
    <rPh sb="17" eb="18">
      <t>ショウ</t>
    </rPh>
    <rPh sb="22" eb="24">
      <t>サツエイ</t>
    </rPh>
    <rPh sb="25" eb="27">
      <t>シミン</t>
    </rPh>
    <rPh sb="27" eb="29">
      <t>コウリュウ</t>
    </rPh>
    <rPh sb="29" eb="30">
      <t>シツ</t>
    </rPh>
    <rPh sb="31" eb="33">
      <t>シケン</t>
    </rPh>
    <phoneticPr fontId="20"/>
  </si>
  <si>
    <r>
      <t>（注）</t>
    </r>
    <r>
      <rPr>
        <sz val="10"/>
        <rFont val="ＭＳ 明朝"/>
        <family val="1"/>
        <charset val="128"/>
      </rPr>
      <t>「大学生」の欄には、高校生が含まれる場合がある。</t>
    </r>
    <phoneticPr fontId="20"/>
  </si>
  <si>
    <t>27年４月</t>
    <phoneticPr fontId="20"/>
  </si>
  <si>
    <t>28年１月</t>
    <phoneticPr fontId="20"/>
  </si>
  <si>
    <t>平成27年度</t>
    <phoneticPr fontId="20"/>
  </si>
  <si>
    <t>平成23年度</t>
    <phoneticPr fontId="20"/>
  </si>
  <si>
    <t>平成24年度</t>
    <phoneticPr fontId="20"/>
  </si>
  <si>
    <t>27年４月</t>
    <rPh sb="2" eb="3">
      <t>ネン</t>
    </rPh>
    <rPh sb="4" eb="5">
      <t>ガツ</t>
    </rPh>
    <phoneticPr fontId="20"/>
  </si>
  <si>
    <t>28年１月</t>
    <rPh sb="2" eb="3">
      <t>ネン</t>
    </rPh>
    <rPh sb="4" eb="5">
      <t>ガツ</t>
    </rPh>
    <phoneticPr fontId="20"/>
  </si>
  <si>
    <t>28年１月</t>
    <phoneticPr fontId="20"/>
  </si>
  <si>
    <t>平成23年度</t>
    <phoneticPr fontId="20"/>
  </si>
  <si>
    <t>平成26年度</t>
    <phoneticPr fontId="20"/>
  </si>
  <si>
    <t>平成27年度</t>
    <phoneticPr fontId="20"/>
  </si>
  <si>
    <t>27年４月</t>
    <phoneticPr fontId="20"/>
  </si>
  <si>
    <t>26</t>
    <phoneticPr fontId="20"/>
  </si>
  <si>
    <t>27</t>
    <phoneticPr fontId="20"/>
  </si>
  <si>
    <t>27年４月</t>
    <phoneticPr fontId="20"/>
  </si>
  <si>
    <t>28年１月</t>
    <phoneticPr fontId="20"/>
  </si>
  <si>
    <t>平成26年度
までの収蔵数</t>
    <phoneticPr fontId="20"/>
  </si>
  <si>
    <t>平成27年度収蔵数</t>
    <phoneticPr fontId="20"/>
  </si>
  <si>
    <t>平 成 23 年 度</t>
    <phoneticPr fontId="20"/>
  </si>
  <si>
    <t>浦添市文化財指定記念・
平成26年度新収蔵品展</t>
    <rPh sb="0" eb="3">
      <t>ウラソエシ</t>
    </rPh>
    <rPh sb="3" eb="5">
      <t>ブンカ</t>
    </rPh>
    <rPh sb="5" eb="6">
      <t>ザイ</t>
    </rPh>
    <rPh sb="6" eb="8">
      <t>シテイ</t>
    </rPh>
    <rPh sb="8" eb="10">
      <t>キネン</t>
    </rPh>
    <rPh sb="12" eb="14">
      <t>ヘイセイ</t>
    </rPh>
    <rPh sb="16" eb="18">
      <t>ネンド</t>
    </rPh>
    <rPh sb="18" eb="19">
      <t>シン</t>
    </rPh>
    <rPh sb="19" eb="21">
      <t>シュウゾウ</t>
    </rPh>
    <rPh sb="21" eb="22">
      <t>ヒン</t>
    </rPh>
    <rPh sb="22" eb="23">
      <t>テン</t>
    </rPh>
    <phoneticPr fontId="20"/>
  </si>
  <si>
    <t>漆芸家シリーズ2015
松田勲展</t>
    <rPh sb="0" eb="1">
      <t>ウルシ</t>
    </rPh>
    <rPh sb="1" eb="2">
      <t>ゲイ</t>
    </rPh>
    <rPh sb="2" eb="3">
      <t>イエ</t>
    </rPh>
    <rPh sb="12" eb="14">
      <t>マツダ</t>
    </rPh>
    <rPh sb="14" eb="15">
      <t>イサオ</t>
    </rPh>
    <rPh sb="15" eb="16">
      <t>テン</t>
    </rPh>
    <phoneticPr fontId="20"/>
  </si>
  <si>
    <t>社会と芸術
－戦後沖縄社会と美術
（前期・後期）</t>
    <rPh sb="0" eb="2">
      <t>シャカイ</t>
    </rPh>
    <rPh sb="3" eb="5">
      <t>ゲイジュツ</t>
    </rPh>
    <rPh sb="7" eb="9">
      <t>センゴ</t>
    </rPh>
    <rPh sb="9" eb="11">
      <t>オキナワ</t>
    </rPh>
    <rPh sb="11" eb="13">
      <t>シャカイ</t>
    </rPh>
    <rPh sb="14" eb="16">
      <t>ビジュツ</t>
    </rPh>
    <rPh sb="18" eb="20">
      <t>ゼンキ</t>
    </rPh>
    <rPh sb="21" eb="23">
      <t>コウキ</t>
    </rPh>
    <phoneticPr fontId="20"/>
  </si>
  <si>
    <t>儀間比呂志
「戦がやってきた」</t>
    <rPh sb="0" eb="2">
      <t>ギマ</t>
    </rPh>
    <rPh sb="2" eb="3">
      <t>ヒ</t>
    </rPh>
    <rPh sb="3" eb="4">
      <t>ロ</t>
    </rPh>
    <rPh sb="4" eb="5">
      <t>シ</t>
    </rPh>
    <rPh sb="7" eb="8">
      <t>イクサ</t>
    </rPh>
    <phoneticPr fontId="20"/>
  </si>
  <si>
    <t>みんな大好き
アンパンマン
やなせたかしの世界展</t>
    <rPh sb="3" eb="5">
      <t>ダイス</t>
    </rPh>
    <rPh sb="21" eb="23">
      <t>セカイ</t>
    </rPh>
    <rPh sb="23" eb="24">
      <t>テン</t>
    </rPh>
    <phoneticPr fontId="20"/>
  </si>
  <si>
    <t>第28回ライオンズクラブ国際平和ポスター
コンテスト展</t>
    <rPh sb="0" eb="1">
      <t>ダイ</t>
    </rPh>
    <rPh sb="3" eb="4">
      <t>カイ</t>
    </rPh>
    <rPh sb="12" eb="14">
      <t>コクサイ</t>
    </rPh>
    <rPh sb="14" eb="16">
      <t>ヘイワ</t>
    </rPh>
    <rPh sb="26" eb="27">
      <t>テン</t>
    </rPh>
    <phoneticPr fontId="20"/>
  </si>
  <si>
    <t>わたしの
マーガレット展</t>
    <rPh sb="11" eb="12">
      <t>テン</t>
    </rPh>
    <phoneticPr fontId="20"/>
  </si>
  <si>
    <t>浦添市文化協会
第34回文化祭</t>
    <rPh sb="0" eb="3">
      <t>ウラソエシ</t>
    </rPh>
    <rPh sb="3" eb="5">
      <t>ブンカ</t>
    </rPh>
    <rPh sb="5" eb="7">
      <t>キョウカイ</t>
    </rPh>
    <rPh sb="8" eb="9">
      <t>ダイ</t>
    </rPh>
    <rPh sb="11" eb="12">
      <t>カイ</t>
    </rPh>
    <rPh sb="12" eb="15">
      <t>ブンカサイ</t>
    </rPh>
    <phoneticPr fontId="20"/>
  </si>
  <si>
    <t>第16回浦添市小中学校
美術作品展</t>
    <rPh sb="0" eb="1">
      <t>ダイ</t>
    </rPh>
    <rPh sb="3" eb="4">
      <t>カイ</t>
    </rPh>
    <rPh sb="4" eb="7">
      <t>ウラソエシ</t>
    </rPh>
    <rPh sb="7" eb="11">
      <t>ショウチュウガッコウ</t>
    </rPh>
    <rPh sb="12" eb="14">
      <t>ビジュツ</t>
    </rPh>
    <rPh sb="14" eb="16">
      <t>サクヒン</t>
    </rPh>
    <rPh sb="16" eb="17">
      <t>テン</t>
    </rPh>
    <phoneticPr fontId="20"/>
  </si>
  <si>
    <t>PIECE OF PEACE『レゴブロック』で作った世界遺産展PART-3</t>
    <rPh sb="23" eb="24">
      <t>ツク</t>
    </rPh>
    <rPh sb="26" eb="28">
      <t>セカイ</t>
    </rPh>
    <rPh sb="28" eb="30">
      <t>イサン</t>
    </rPh>
    <rPh sb="30" eb="31">
      <t>テン</t>
    </rPh>
    <phoneticPr fontId="20"/>
  </si>
  <si>
    <t>ここから始まる！
日本近代洋画への道
－山岡コレクションを中心に－
展</t>
    <rPh sb="4" eb="5">
      <t>ハジ</t>
    </rPh>
    <rPh sb="9" eb="11">
      <t>ニホン</t>
    </rPh>
    <rPh sb="11" eb="13">
      <t>キンダイ</t>
    </rPh>
    <rPh sb="13" eb="15">
      <t>ヨウガ</t>
    </rPh>
    <rPh sb="17" eb="18">
      <t>ミチ</t>
    </rPh>
    <rPh sb="20" eb="22">
      <t>ヤマオカ</t>
    </rPh>
    <rPh sb="29" eb="31">
      <t>チュウシン</t>
    </rPh>
    <rPh sb="34" eb="35">
      <t>テン</t>
    </rPh>
    <phoneticPr fontId="20"/>
  </si>
  <si>
    <t>（注）開館日数259日（平成27年度）</t>
    <rPh sb="1" eb="2">
      <t>チュウ</t>
    </rPh>
    <rPh sb="3" eb="5">
      <t>カイカン</t>
    </rPh>
    <rPh sb="5" eb="7">
      <t>ニッスウ</t>
    </rPh>
    <rPh sb="10" eb="11">
      <t>ニチ</t>
    </rPh>
    <rPh sb="12" eb="14">
      <t>ヘイセイ</t>
    </rPh>
    <rPh sb="16" eb="18">
      <t>ネンド</t>
    </rPh>
    <phoneticPr fontId="20"/>
  </si>
  <si>
    <t>Ｈ27年度</t>
    <phoneticPr fontId="20"/>
  </si>
  <si>
    <t>平成27年版</t>
    <phoneticPr fontId="20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</si>
  <si>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20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</si>
  <si>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20"/>
  </si>
  <si>
    <t xml:space="preserve">（203）  月別中央公民館利用状況（平成27年度）                                                               </t>
    <phoneticPr fontId="20"/>
  </si>
  <si>
    <t>（197） 公共施設状況（平成28年４月１日現在）</t>
    <phoneticPr fontId="20"/>
  </si>
  <si>
    <t>平成23年度</t>
    <rPh sb="4" eb="5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</si>
</sst>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#,##0.00_);[Red]\(#,##0.00\)"/>
    <numFmt numFmtId="194" formatCode="#,###.00_);[Red]\(#,###.00\)"/>
    <numFmt numFmtId="195" formatCode="\(#,##0\)\ ;_(\ \-#,##0\)\ ;\(\-\)_ ;_ @_ "/>
    <numFmt numFmtId="196" formatCode="\(#,##0\)\ ;_(\ \-#,##0\)\ ;\(\-\);_ @_ "/>
  </numFmts>
  <fonts count="40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明朝"/>
      <family val="1"/>
      <charset val="128"/>
    </font>
    <font>
      <sz val="9"/>
      <name val="ＭＳ 明朝"/>
      <family val="1"/>
      <charset val="128"/>
    </font>
    <font>
      <sz val="7.8"/>
      <name val="ＭＳ 明朝"/>
      <family val="1"/>
      <charset val="128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9" fillId="0" borderId="0" applyFill="0" applyBorder="0" applyProtection="0">
      <alignment vertical="center"/>
    </xf>
    <xf numFmtId="38" fontId="19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67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81" fontId="0" fillId="0" borderId="0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184" fontId="0" fillId="0" borderId="4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5" fillId="0" borderId="15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182" fontId="25" fillId="0" borderId="0" xfId="0" applyNumberFormat="1" applyFont="1" applyFill="1" applyBorder="1" applyAlignment="1">
      <alignment vertical="center"/>
    </xf>
    <xf numFmtId="182" fontId="25" fillId="0" borderId="11" xfId="0" applyNumberFormat="1" applyFont="1" applyFill="1" applyBorder="1" applyAlignment="1">
      <alignment vertical="center"/>
    </xf>
    <xf numFmtId="180" fontId="25" fillId="0" borderId="16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182" fontId="25" fillId="0" borderId="16" xfId="0" applyNumberFormat="1" applyFont="1" applyFill="1" applyBorder="1" applyAlignment="1">
      <alignment horizontal="center" vertical="center"/>
    </xf>
    <xf numFmtId="38" fontId="25" fillId="0" borderId="16" xfId="33" applyFont="1" applyFill="1" applyBorder="1" applyAlignment="1" applyProtection="1">
      <alignment horizontal="center" vertical="center"/>
    </xf>
    <xf numFmtId="182" fontId="25" fillId="0" borderId="13" xfId="0" applyNumberFormat="1" applyFont="1" applyFill="1" applyBorder="1" applyAlignment="1">
      <alignment vertical="center"/>
    </xf>
    <xf numFmtId="0" fontId="25" fillId="0" borderId="16" xfId="0" applyFont="1" applyFill="1" applyBorder="1">
      <alignment vertical="center"/>
    </xf>
    <xf numFmtId="0" fontId="26" fillId="0" borderId="0" xfId="0" applyFont="1" applyFill="1" applyBorder="1" applyAlignment="1">
      <alignment horizontal="right" vertical="center" indent="1"/>
    </xf>
    <xf numFmtId="182" fontId="25" fillId="0" borderId="13" xfId="33" applyNumberFormat="1" applyFont="1" applyFill="1" applyBorder="1" applyAlignment="1" applyProtection="1">
      <alignment vertical="center"/>
    </xf>
    <xf numFmtId="182" fontId="25" fillId="0" borderId="0" xfId="33" applyNumberFormat="1" applyFont="1" applyFill="1" applyBorder="1" applyAlignment="1" applyProtection="1">
      <alignment vertical="center"/>
    </xf>
    <xf numFmtId="179" fontId="25" fillId="0" borderId="16" xfId="0" applyNumberFormat="1" applyFont="1" applyFill="1" applyBorder="1" applyAlignment="1">
      <alignment horizontal="right" vertical="center" shrinkToFit="1"/>
    </xf>
    <xf numFmtId="0" fontId="25" fillId="0" borderId="47" xfId="0" applyFont="1" applyFill="1" applyBorder="1" applyAlignment="1">
      <alignment vertical="center"/>
    </xf>
    <xf numFmtId="0" fontId="25" fillId="0" borderId="41" xfId="0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 shrinkToFit="1"/>
    </xf>
    <xf numFmtId="0" fontId="25" fillId="0" borderId="43" xfId="0" applyFont="1" applyFill="1" applyBorder="1" applyAlignment="1">
      <alignment horizontal="center" vertical="center" shrinkToFit="1"/>
    </xf>
    <xf numFmtId="180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182" fontId="25" fillId="0" borderId="0" xfId="0" applyNumberFormat="1" applyFont="1" applyFill="1" applyBorder="1" applyAlignment="1">
      <alignment horizontal="right" vertical="center" indent="1"/>
    </xf>
    <xf numFmtId="182" fontId="26" fillId="0" borderId="0" xfId="0" applyNumberFormat="1" applyFont="1" applyFill="1" applyBorder="1" applyAlignment="1">
      <alignment horizontal="right" vertical="center" indent="1"/>
    </xf>
    <xf numFmtId="179" fontId="26" fillId="0" borderId="0" xfId="0" applyNumberFormat="1" applyFont="1" applyFill="1" applyBorder="1" applyAlignment="1">
      <alignment horizontal="left" vertical="center" indent="2"/>
    </xf>
    <xf numFmtId="179" fontId="25" fillId="0" borderId="0" xfId="0" applyNumberFormat="1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horizontal="justify" vertical="center" indent="1"/>
    </xf>
    <xf numFmtId="0" fontId="25" fillId="0" borderId="0" xfId="0" applyFont="1" applyFill="1" applyBorder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center"/>
    </xf>
    <xf numFmtId="0" fontId="25" fillId="0" borderId="17" xfId="0" applyFont="1" applyFill="1" applyBorder="1">
      <alignment vertical="center"/>
    </xf>
    <xf numFmtId="0" fontId="25" fillId="0" borderId="18" xfId="0" applyFont="1" applyFill="1" applyBorder="1">
      <alignment vertical="center"/>
    </xf>
    <xf numFmtId="0" fontId="25" fillId="0" borderId="30" xfId="0" applyFont="1" applyFill="1" applyBorder="1" applyAlignment="1">
      <alignment horizontal="right" vertical="center" indent="2"/>
    </xf>
    <xf numFmtId="0" fontId="25" fillId="0" borderId="20" xfId="0" applyFont="1" applyFill="1" applyBorder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0" xfId="0" applyFont="1" applyFill="1" applyAlignment="1"/>
    <xf numFmtId="178" fontId="25" fillId="0" borderId="13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178" fontId="25" fillId="0" borderId="16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99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3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right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vertical="center"/>
    </xf>
    <xf numFmtId="0" fontId="26" fillId="0" borderId="71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0" borderId="100" xfId="0" applyFont="1" applyFill="1" applyBorder="1" applyAlignment="1">
      <alignment horizontal="right" vertical="center"/>
    </xf>
    <xf numFmtId="0" fontId="25" fillId="0" borderId="101" xfId="0" applyFont="1" applyFill="1" applyBorder="1" applyAlignment="1">
      <alignment vertical="center"/>
    </xf>
    <xf numFmtId="49" fontId="25" fillId="0" borderId="2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102" xfId="0" applyFont="1" applyFill="1" applyBorder="1" applyAlignment="1">
      <alignment horizontal="center" vertical="center"/>
    </xf>
    <xf numFmtId="0" fontId="25" fillId="0" borderId="100" xfId="0" applyFont="1" applyFill="1" applyBorder="1" applyAlignment="1">
      <alignment horizontal="right"/>
    </xf>
    <xf numFmtId="0" fontId="25" fillId="0" borderId="12" xfId="0" applyFont="1" applyFill="1" applyBorder="1" applyAlignment="1">
      <alignment vertical="center"/>
    </xf>
    <xf numFmtId="0" fontId="25" fillId="0" borderId="101" xfId="0" applyFont="1" applyFill="1" applyBorder="1" applyAlignment="1">
      <alignment vertical="top"/>
    </xf>
    <xf numFmtId="179" fontId="2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31" fillId="0" borderId="26" xfId="0" applyFont="1" applyFill="1" applyBorder="1" applyAlignment="1">
      <alignment vertical="center"/>
    </xf>
    <xf numFmtId="49" fontId="23" fillId="0" borderId="24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23" fillId="0" borderId="4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4" xfId="0" applyFont="1" applyFill="1" applyBorder="1" applyAlignment="1">
      <alignment vertical="center"/>
    </xf>
    <xf numFmtId="0" fontId="32" fillId="25" borderId="112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9" fontId="25" fillId="0" borderId="16" xfId="0" applyNumberFormat="1" applyFont="1" applyFill="1" applyBorder="1" applyAlignment="1">
      <alignment horizontal="right" vertical="center"/>
    </xf>
    <xf numFmtId="0" fontId="26" fillId="0" borderId="30" xfId="0" applyFont="1" applyFill="1" applyBorder="1" applyAlignment="1">
      <alignment horizontal="right" vertical="center" indent="2"/>
    </xf>
    <xf numFmtId="49" fontId="25" fillId="0" borderId="30" xfId="0" applyNumberFormat="1" applyFont="1" applyFill="1" applyBorder="1" applyAlignment="1">
      <alignment horizontal="center" vertical="center"/>
    </xf>
    <xf numFmtId="1" fontId="25" fillId="0" borderId="30" xfId="0" applyNumberFormat="1" applyFont="1" applyFill="1" applyBorder="1" applyAlignment="1">
      <alignment horizontal="right" vertical="center" indent="2"/>
    </xf>
    <xf numFmtId="1" fontId="25" fillId="0" borderId="45" xfId="0" applyNumberFormat="1" applyFont="1" applyFill="1" applyBorder="1" applyAlignment="1">
      <alignment horizontal="right" vertical="center" indent="2"/>
    </xf>
    <xf numFmtId="0" fontId="25" fillId="0" borderId="24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0" fillId="24" borderId="0" xfId="0" applyFill="1">
      <alignment vertical="center"/>
    </xf>
    <xf numFmtId="0" fontId="0" fillId="24" borderId="0" xfId="0" applyFont="1" applyFill="1">
      <alignment vertical="center"/>
    </xf>
    <xf numFmtId="178" fontId="25" fillId="0" borderId="13" xfId="0" applyNumberFormat="1" applyFont="1" applyFill="1" applyBorder="1" applyAlignment="1">
      <alignment horizontal="right" vertical="center" shrinkToFit="1"/>
    </xf>
    <xf numFmtId="178" fontId="25" fillId="0" borderId="0" xfId="0" applyNumberFormat="1" applyFont="1" applyFill="1" applyBorder="1" applyAlignment="1">
      <alignment horizontal="right" vertical="center" shrinkToFit="1"/>
    </xf>
    <xf numFmtId="178" fontId="25" fillId="0" borderId="16" xfId="0" applyNumberFormat="1" applyFont="1" applyFill="1" applyBorder="1" applyAlignment="1">
      <alignment horizontal="right" vertical="center" shrinkToFit="1"/>
    </xf>
    <xf numFmtId="179" fontId="0" fillId="0" borderId="13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84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 shrinkToFit="1"/>
    </xf>
    <xf numFmtId="179" fontId="25" fillId="0" borderId="0" xfId="0" applyNumberFormat="1" applyFont="1" applyFill="1" applyBorder="1" applyAlignment="1">
      <alignment horizontal="right" vertical="center"/>
    </xf>
    <xf numFmtId="189" fontId="0" fillId="0" borderId="13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4" fontId="0" fillId="0" borderId="14" xfId="0" applyNumberFormat="1" applyFont="1" applyFill="1" applyBorder="1" applyAlignment="1">
      <alignment vertical="center"/>
    </xf>
    <xf numFmtId="188" fontId="0" fillId="0" borderId="13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83" fontId="25" fillId="0" borderId="35" xfId="0" applyNumberFormat="1" applyFont="1" applyFill="1" applyBorder="1" applyAlignment="1">
      <alignment horizontal="right" vertical="center" indent="1"/>
    </xf>
    <xf numFmtId="184" fontId="25" fillId="0" borderId="14" xfId="0" applyNumberFormat="1" applyFont="1" applyFill="1" applyBorder="1" applyAlignment="1">
      <alignment horizontal="right" vertical="center"/>
    </xf>
    <xf numFmtId="184" fontId="25" fillId="0" borderId="14" xfId="0" applyNumberFormat="1" applyFont="1" applyFill="1" applyBorder="1" applyAlignment="1">
      <alignment vertical="center"/>
    </xf>
    <xf numFmtId="184" fontId="25" fillId="0" borderId="0" xfId="0" applyNumberFormat="1" applyFont="1" applyFill="1" applyBorder="1" applyAlignment="1">
      <alignment vertical="center"/>
    </xf>
    <xf numFmtId="184" fontId="25" fillId="0" borderId="11" xfId="0" applyNumberFormat="1" applyFont="1" applyFill="1" applyBorder="1">
      <alignment vertical="center"/>
    </xf>
    <xf numFmtId="184" fontId="25" fillId="0" borderId="13" xfId="0" applyNumberFormat="1" applyFont="1" applyFill="1" applyBorder="1">
      <alignment vertical="center"/>
    </xf>
    <xf numFmtId="184" fontId="25" fillId="0" borderId="0" xfId="0" applyNumberFormat="1" applyFont="1" applyFill="1" applyBorder="1">
      <alignment vertical="center"/>
    </xf>
    <xf numFmtId="184" fontId="25" fillId="0" borderId="11" xfId="0" applyNumberFormat="1" applyFont="1" applyFill="1" applyBorder="1" applyAlignment="1">
      <alignment vertical="center"/>
    </xf>
    <xf numFmtId="184" fontId="25" fillId="0" borderId="13" xfId="0" applyNumberFormat="1" applyFont="1" applyFill="1" applyBorder="1" applyAlignment="1">
      <alignment vertical="center"/>
    </xf>
    <xf numFmtId="192" fontId="25" fillId="0" borderId="0" xfId="0" applyNumberFormat="1" applyFont="1" applyFill="1" applyBorder="1" applyAlignment="1">
      <alignment horizontal="right" vertical="center" shrinkToFit="1"/>
    </xf>
    <xf numFmtId="179" fontId="25" fillId="0" borderId="11" xfId="0" applyNumberFormat="1" applyFont="1" applyFill="1" applyBorder="1" applyAlignment="1">
      <alignment horizontal="right" vertical="center" shrinkToFit="1"/>
    </xf>
    <xf numFmtId="179" fontId="0" fillId="0" borderId="36" xfId="0" applyNumberFormat="1" applyFont="1" applyFill="1" applyBorder="1" applyAlignment="1">
      <alignment vertical="center"/>
    </xf>
    <xf numFmtId="189" fontId="0" fillId="0" borderId="109" xfId="0" applyNumberFormat="1" applyFont="1" applyFill="1" applyBorder="1" applyAlignment="1">
      <alignment vertical="center"/>
    </xf>
    <xf numFmtId="196" fontId="0" fillId="0" borderId="109" xfId="0" applyNumberFormat="1" applyFont="1" applyFill="1" applyBorder="1" applyAlignment="1">
      <alignment horizontal="right" vertical="center"/>
    </xf>
    <xf numFmtId="188" fontId="0" fillId="0" borderId="109" xfId="0" applyNumberFormat="1" applyFont="1" applyFill="1" applyBorder="1" applyAlignment="1">
      <alignment vertical="center"/>
    </xf>
    <xf numFmtId="3" fontId="25" fillId="0" borderId="14" xfId="34" applyNumberFormat="1" applyFont="1" applyFill="1" applyBorder="1" applyAlignment="1" applyProtection="1">
      <alignment horizontal="right" vertical="center"/>
    </xf>
    <xf numFmtId="186" fontId="25" fillId="0" borderId="14" xfId="34" applyNumberFormat="1" applyFont="1" applyFill="1" applyBorder="1" applyAlignment="1" applyProtection="1">
      <alignment horizontal="right" vertical="center"/>
    </xf>
    <xf numFmtId="186" fontId="19" fillId="0" borderId="14" xfId="34" applyNumberFormat="1" applyFont="1" applyFill="1" applyBorder="1" applyAlignment="1" applyProtection="1">
      <alignment horizontal="right" vertical="center"/>
    </xf>
    <xf numFmtId="38" fontId="19" fillId="0" borderId="0" xfId="33" applyFont="1" applyFill="1" applyBorder="1">
      <alignment vertical="center"/>
    </xf>
    <xf numFmtId="186" fontId="25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3" fontId="25" fillId="0" borderId="36" xfId="0" applyNumberFormat="1" applyFont="1" applyFill="1" applyBorder="1" applyAlignment="1">
      <alignment horizontal="right" vertical="center"/>
    </xf>
    <xf numFmtId="186" fontId="25" fillId="0" borderId="36" xfId="0" applyNumberFormat="1" applyFont="1" applyFill="1" applyBorder="1" applyAlignment="1">
      <alignment horizontal="right" vertical="center"/>
    </xf>
    <xf numFmtId="186" fontId="0" fillId="0" borderId="36" xfId="0" applyNumberFormat="1" applyFont="1" applyFill="1" applyBorder="1" applyAlignment="1">
      <alignment horizontal="right" vertical="center"/>
    </xf>
    <xf numFmtId="179" fontId="25" fillId="0" borderId="14" xfId="0" applyNumberFormat="1" applyFont="1" applyFill="1" applyBorder="1" applyAlignment="1">
      <alignment vertical="center"/>
    </xf>
    <xf numFmtId="179" fontId="0" fillId="0" borderId="14" xfId="0" applyNumberFormat="1" applyFont="1" applyFill="1" applyBorder="1" applyAlignment="1">
      <alignment vertical="center"/>
    </xf>
    <xf numFmtId="179" fontId="25" fillId="0" borderId="36" xfId="0" applyNumberFormat="1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182" fontId="25" fillId="0" borderId="0" xfId="0" applyNumberFormat="1" applyFont="1" applyFill="1" applyAlignment="1">
      <alignment vertical="center"/>
    </xf>
    <xf numFmtId="182" fontId="25" fillId="0" borderId="0" xfId="0" applyNumberFormat="1" applyFont="1" applyFill="1" applyBorder="1" applyAlignment="1">
      <alignment horizontal="right" vertical="center"/>
    </xf>
    <xf numFmtId="182" fontId="25" fillId="0" borderId="30" xfId="0" applyNumberFormat="1" applyFont="1" applyFill="1" applyBorder="1" applyAlignment="1">
      <alignment horizontal="right" vertical="center"/>
    </xf>
    <xf numFmtId="182" fontId="25" fillId="0" borderId="13" xfId="0" applyNumberFormat="1" applyFont="1" applyFill="1" applyBorder="1">
      <alignment vertical="center"/>
    </xf>
    <xf numFmtId="182" fontId="25" fillId="0" borderId="0" xfId="0" applyNumberFormat="1" applyFont="1" applyFill="1" applyBorder="1">
      <alignment vertical="center"/>
    </xf>
    <xf numFmtId="182" fontId="25" fillId="0" borderId="13" xfId="0" applyNumberFormat="1" applyFont="1" applyFill="1" applyBorder="1" applyAlignment="1">
      <alignment vertical="center" shrinkToFit="1"/>
    </xf>
    <xf numFmtId="182" fontId="25" fillId="0" borderId="0" xfId="0" applyNumberFormat="1" applyFont="1" applyFill="1" applyBorder="1" applyAlignment="1">
      <alignment vertical="center" shrinkToFit="1"/>
    </xf>
    <xf numFmtId="182" fontId="25" fillId="0" borderId="30" xfId="0" applyNumberFormat="1" applyFont="1" applyFill="1" applyBorder="1">
      <alignment vertical="center"/>
    </xf>
    <xf numFmtId="182" fontId="25" fillId="0" borderId="0" xfId="0" applyNumberFormat="1" applyFont="1" applyFill="1">
      <alignment vertical="center"/>
    </xf>
    <xf numFmtId="182" fontId="25" fillId="0" borderId="11" xfId="0" applyNumberFormat="1" applyFont="1" applyFill="1" applyBorder="1">
      <alignment vertical="center"/>
    </xf>
    <xf numFmtId="184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82" fontId="25" fillId="0" borderId="0" xfId="33" applyNumberFormat="1" applyFont="1" applyFill="1" applyBorder="1" applyAlignment="1" applyProtection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 shrinkToFit="1"/>
    </xf>
    <xf numFmtId="182" fontId="25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79" fontId="18" fillId="0" borderId="0" xfId="0" applyNumberFormat="1" applyFont="1" applyFill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84" fontId="0" fillId="0" borderId="109" xfId="0" applyNumberFormat="1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center" vertical="center"/>
    </xf>
    <xf numFmtId="0" fontId="0" fillId="0" borderId="21" xfId="0" applyFont="1" applyFill="1" applyBorder="1">
      <alignment vertical="center"/>
    </xf>
    <xf numFmtId="182" fontId="25" fillId="0" borderId="0" xfId="0" applyNumberFormat="1" applyFont="1" applyFill="1" applyBorder="1" applyAlignment="1">
      <alignment horizontal="right" vertical="center"/>
    </xf>
    <xf numFmtId="182" fontId="25" fillId="0" borderId="0" xfId="33" applyNumberFormat="1" applyFont="1" applyFill="1" applyBorder="1" applyAlignment="1" applyProtection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25" fillId="0" borderId="13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5" fillId="0" borderId="63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182" fontId="25" fillId="0" borderId="0" xfId="33" applyNumberFormat="1" applyFont="1" applyFill="1" applyBorder="1" applyAlignment="1" applyProtection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179" fontId="25" fillId="0" borderId="16" xfId="0" applyNumberFormat="1" applyFont="1" applyFill="1" applyBorder="1" applyAlignment="1">
      <alignment horizontal="right" vertical="center"/>
    </xf>
    <xf numFmtId="196" fontId="0" fillId="0" borderId="0" xfId="0" applyNumberFormat="1" applyFont="1" applyFill="1" applyBorder="1" applyAlignment="1">
      <alignment horizontal="right" vertical="center"/>
    </xf>
    <xf numFmtId="0" fontId="33" fillId="0" borderId="15" xfId="0" applyFont="1" applyFill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190" fontId="33" fillId="0" borderId="13" xfId="0" applyNumberFormat="1" applyFont="1" applyFill="1" applyBorder="1" applyAlignment="1">
      <alignment horizontal="right" vertical="center" shrinkToFit="1"/>
    </xf>
    <xf numFmtId="0" fontId="33" fillId="0" borderId="0" xfId="0" applyFont="1" applyFill="1" applyBorder="1" applyAlignment="1">
      <alignment horizontal="right" vertical="center" shrinkToFit="1"/>
    </xf>
    <xf numFmtId="190" fontId="33" fillId="0" borderId="0" xfId="0" applyNumberFormat="1" applyFont="1" applyFill="1" applyBorder="1" applyAlignment="1">
      <alignment horizontal="right" vertical="center" shrinkToFit="1"/>
    </xf>
    <xf numFmtId="179" fontId="33" fillId="0" borderId="16" xfId="0" applyNumberFormat="1" applyFont="1" applyFill="1" applyBorder="1" applyAlignment="1">
      <alignment horizontal="right" vertical="center" shrinkToFit="1"/>
    </xf>
    <xf numFmtId="178" fontId="33" fillId="0" borderId="22" xfId="0" applyNumberFormat="1" applyFont="1" applyFill="1" applyBorder="1" applyAlignment="1">
      <alignment horizontal="right" vertical="center" shrinkToFit="1"/>
    </xf>
    <xf numFmtId="178" fontId="33" fillId="0" borderId="23" xfId="0" applyNumberFormat="1" applyFont="1" applyFill="1" applyBorder="1" applyAlignment="1">
      <alignment horizontal="right" vertical="center" shrinkToFit="1"/>
    </xf>
    <xf numFmtId="178" fontId="33" fillId="0" borderId="21" xfId="0" applyNumberFormat="1" applyFont="1" applyFill="1" applyBorder="1" applyAlignment="1">
      <alignment horizontal="right" vertical="center" shrinkToFit="1"/>
    </xf>
    <xf numFmtId="0" fontId="25" fillId="0" borderId="27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 vertical="center"/>
    </xf>
    <xf numFmtId="182" fontId="25" fillId="0" borderId="13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 shrinkToFit="1"/>
    </xf>
    <xf numFmtId="0" fontId="0" fillId="0" borderId="21" xfId="0" applyFont="1" applyFill="1" applyBorder="1" applyAlignment="1">
      <alignment vertical="center"/>
    </xf>
    <xf numFmtId="182" fontId="18" fillId="0" borderId="36" xfId="0" applyNumberFormat="1" applyFont="1" applyFill="1" applyBorder="1" applyAlignment="1">
      <alignment vertical="center"/>
    </xf>
    <xf numFmtId="182" fontId="18" fillId="0" borderId="50" xfId="0" applyNumberFormat="1" applyFont="1" applyFill="1" applyBorder="1" applyAlignment="1">
      <alignment vertical="center"/>
    </xf>
    <xf numFmtId="182" fontId="18" fillId="0" borderId="51" xfId="0" applyNumberFormat="1" applyFont="1" applyFill="1" applyBorder="1" applyAlignment="1">
      <alignment vertical="center"/>
    </xf>
    <xf numFmtId="182" fontId="18" fillId="0" borderId="23" xfId="0" applyNumberFormat="1" applyFont="1" applyFill="1" applyBorder="1" applyAlignment="1">
      <alignment horizontal="right" vertical="center" shrinkToFit="1"/>
    </xf>
    <xf numFmtId="182" fontId="18" fillId="0" borderId="51" xfId="33" applyNumberFormat="1" applyFont="1" applyFill="1" applyBorder="1" applyAlignment="1" applyProtection="1">
      <alignment vertical="center"/>
    </xf>
    <xf numFmtId="182" fontId="18" fillId="0" borderId="36" xfId="33" applyNumberFormat="1" applyFont="1" applyFill="1" applyBorder="1" applyAlignment="1" applyProtection="1">
      <alignment vertical="center"/>
    </xf>
    <xf numFmtId="182" fontId="18" fillId="0" borderId="13" xfId="0" applyNumberFormat="1" applyFont="1" applyFill="1" applyBorder="1" applyAlignment="1">
      <alignment vertical="center" shrinkToFit="1"/>
    </xf>
    <xf numFmtId="182" fontId="18" fillId="0" borderId="0" xfId="0" applyNumberFormat="1" applyFont="1" applyFill="1" applyBorder="1" applyAlignment="1">
      <alignment vertical="center" shrinkToFit="1"/>
    </xf>
    <xf numFmtId="180" fontId="18" fillId="0" borderId="0" xfId="0" applyNumberFormat="1" applyFont="1" applyFill="1" applyBorder="1">
      <alignment vertical="center"/>
    </xf>
    <xf numFmtId="182" fontId="18" fillId="0" borderId="0" xfId="0" applyNumberFormat="1" applyFont="1" applyFill="1" applyBorder="1">
      <alignment vertical="center"/>
    </xf>
    <xf numFmtId="182" fontId="18" fillId="0" borderId="30" xfId="0" applyNumberFormat="1" applyFont="1" applyFill="1" applyBorder="1">
      <alignment vertical="center"/>
    </xf>
    <xf numFmtId="182" fontId="18" fillId="0" borderId="13" xfId="0" applyNumberFormat="1" applyFont="1" applyFill="1" applyBorder="1">
      <alignment vertical="center"/>
    </xf>
    <xf numFmtId="182" fontId="18" fillId="0" borderId="0" xfId="0" applyNumberFormat="1" applyFont="1" applyFill="1">
      <alignment vertical="center"/>
    </xf>
    <xf numFmtId="182" fontId="18" fillId="0" borderId="11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vertical="center"/>
    </xf>
    <xf numFmtId="18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2" fontId="0" fillId="0" borderId="36" xfId="0" applyNumberFormat="1" applyFont="1" applyFill="1" applyBorder="1" applyAlignment="1">
      <alignment horizontal="right" vertical="center"/>
    </xf>
    <xf numFmtId="182" fontId="0" fillId="0" borderId="105" xfId="0" applyNumberFormat="1" applyFont="1" applyFill="1" applyBorder="1" applyAlignment="1">
      <alignment horizontal="right" vertical="center"/>
    </xf>
    <xf numFmtId="180" fontId="0" fillId="0" borderId="105" xfId="0" applyNumberFormat="1" applyFont="1" applyFill="1" applyBorder="1" applyAlignment="1">
      <alignment vertical="center"/>
    </xf>
    <xf numFmtId="180" fontId="0" fillId="0" borderId="36" xfId="0" applyNumberFormat="1" applyFont="1" applyFill="1" applyBorder="1" applyAlignment="1">
      <alignment horizontal="right" vertical="center"/>
    </xf>
    <xf numFmtId="180" fontId="0" fillId="0" borderId="113" xfId="0" applyNumberFormat="1" applyFont="1" applyFill="1" applyBorder="1" applyAlignment="1">
      <alignment horizontal="right" vertical="center"/>
    </xf>
    <xf numFmtId="180" fontId="0" fillId="0" borderId="51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vertical="center"/>
    </xf>
    <xf numFmtId="180" fontId="0" fillId="0" borderId="5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horizontal="right" vertical="center" shrinkToFit="1"/>
    </xf>
    <xf numFmtId="179" fontId="18" fillId="0" borderId="0" xfId="0" applyNumberFormat="1" applyFont="1" applyFill="1" applyBorder="1" applyAlignment="1">
      <alignment horizontal="right" vertical="center"/>
    </xf>
    <xf numFmtId="184" fontId="18" fillId="0" borderId="0" xfId="0" applyNumberFormat="1" applyFont="1" applyFill="1" applyBorder="1" applyAlignment="1">
      <alignment horizontal="right" vertical="center"/>
    </xf>
    <xf numFmtId="184" fontId="0" fillId="0" borderId="13" xfId="0" applyNumberFormat="1" applyFont="1" applyFill="1" applyBorder="1" applyAlignment="1">
      <alignment horizontal="right" vertical="center"/>
    </xf>
    <xf numFmtId="184" fontId="0" fillId="0" borderId="22" xfId="0" applyNumberFormat="1" applyFont="1" applyFill="1" applyBorder="1" applyAlignment="1">
      <alignment horizontal="right" vertical="center"/>
    </xf>
    <xf numFmtId="184" fontId="0" fillId="0" borderId="23" xfId="0" applyNumberFormat="1" applyFont="1" applyFill="1" applyBorder="1" applyAlignment="1">
      <alignment horizontal="right" vertical="center"/>
    </xf>
    <xf numFmtId="184" fontId="0" fillId="0" borderId="13" xfId="0" applyNumberFormat="1" applyFont="1" applyFill="1" applyBorder="1" applyAlignment="1">
      <alignment vertical="center"/>
    </xf>
    <xf numFmtId="189" fontId="0" fillId="0" borderId="13" xfId="0" applyNumberFormat="1" applyFont="1" applyFill="1" applyBorder="1" applyAlignment="1">
      <alignment horizontal="right" vertical="center"/>
    </xf>
    <xf numFmtId="196" fontId="0" fillId="0" borderId="0" xfId="0" applyNumberFormat="1" applyFont="1" applyFill="1" applyBorder="1" applyAlignment="1">
      <alignment vertical="center"/>
    </xf>
    <xf numFmtId="178" fontId="18" fillId="0" borderId="13" xfId="0" applyNumberFormat="1" applyFont="1" applyFill="1" applyBorder="1" applyAlignment="1">
      <alignment horizontal="right" vertical="center" shrinkToFit="1"/>
    </xf>
    <xf numFmtId="178" fontId="18" fillId="0" borderId="0" xfId="0" applyNumberFormat="1" applyFont="1" applyFill="1" applyBorder="1" applyAlignment="1">
      <alignment horizontal="right" vertical="center" shrinkToFit="1"/>
    </xf>
    <xf numFmtId="178" fontId="18" fillId="0" borderId="16" xfId="0" applyNumberFormat="1" applyFont="1" applyFill="1" applyBorder="1" applyAlignment="1">
      <alignment horizontal="right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6" fontId="18" fillId="0" borderId="37" xfId="34" applyNumberFormat="1" applyFont="1" applyFill="1" applyBorder="1" applyAlignment="1" applyProtection="1">
      <alignment horizontal="right" vertical="center"/>
    </xf>
    <xf numFmtId="186" fontId="18" fillId="0" borderId="11" xfId="0" applyNumberFormat="1" applyFont="1" applyFill="1" applyBorder="1" applyAlignment="1">
      <alignment horizontal="right" vertical="center"/>
    </xf>
    <xf numFmtId="186" fontId="18" fillId="0" borderId="50" xfId="0" applyNumberFormat="1" applyFont="1" applyFill="1" applyBorder="1" applyAlignment="1">
      <alignment horizontal="right" vertical="center"/>
    </xf>
    <xf numFmtId="179" fontId="18" fillId="0" borderId="37" xfId="0" applyNumberFormat="1" applyFont="1" applyFill="1" applyBorder="1" applyAlignment="1">
      <alignment vertical="center"/>
    </xf>
    <xf numFmtId="179" fontId="18" fillId="0" borderId="5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39" fillId="0" borderId="13" xfId="0" applyFont="1" applyFill="1" applyBorder="1" applyAlignment="1">
      <alignment vertical="center"/>
    </xf>
    <xf numFmtId="179" fontId="3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>
      <alignment vertical="center"/>
    </xf>
    <xf numFmtId="188" fontId="39" fillId="0" borderId="0" xfId="0" applyNumberFormat="1" applyFont="1" applyFill="1" applyBorder="1" applyAlignment="1">
      <alignment vertical="center"/>
    </xf>
    <xf numFmtId="188" fontId="39" fillId="0" borderId="0" xfId="34" applyNumberFormat="1" applyFont="1" applyFill="1" applyBorder="1" applyAlignment="1" applyProtection="1">
      <alignment vertical="center"/>
    </xf>
    <xf numFmtId="188" fontId="39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34" applyNumberFormat="1" applyFont="1" applyFill="1" applyBorder="1" applyAlignment="1" applyProtection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95" fontId="18" fillId="0" borderId="14" xfId="0" applyNumberFormat="1" applyFont="1" applyFill="1" applyBorder="1" applyAlignment="1">
      <alignment horizontal="left" vertical="center" shrinkToFit="1"/>
    </xf>
    <xf numFmtId="195" fontId="18" fillId="0" borderId="37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189" fontId="18" fillId="0" borderId="0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91" fontId="18" fillId="0" borderId="0" xfId="0" applyNumberFormat="1" applyFont="1" applyFill="1" applyBorder="1" applyAlignment="1">
      <alignment horizontal="left" vertical="center" shrinkToFit="1"/>
    </xf>
    <xf numFmtId="191" fontId="18" fillId="0" borderId="11" xfId="0" applyNumberFormat="1" applyFont="1" applyFill="1" applyBorder="1" applyAlignment="1">
      <alignment horizontal="left" vertical="center" shrinkToFit="1"/>
    </xf>
    <xf numFmtId="191" fontId="0" fillId="0" borderId="0" xfId="0" applyNumberFormat="1" applyFont="1" applyFill="1" applyBorder="1" applyAlignment="1">
      <alignment horizontal="left" vertical="center" shrinkToFit="1"/>
    </xf>
    <xf numFmtId="195" fontId="0" fillId="0" borderId="0" xfId="0" applyNumberFormat="1" applyFont="1" applyFill="1" applyBorder="1" applyAlignment="1">
      <alignment horizontal="left" vertical="center" shrinkToFit="1"/>
    </xf>
    <xf numFmtId="195" fontId="0" fillId="0" borderId="109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/>
    </xf>
    <xf numFmtId="191" fontId="0" fillId="0" borderId="36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95" fontId="0" fillId="0" borderId="105" xfId="0" applyNumberFormat="1" applyFont="1" applyFill="1" applyBorder="1" applyAlignment="1">
      <alignment horizontal="left" vertical="center" shrinkToFit="1"/>
    </xf>
    <xf numFmtId="195" fontId="0" fillId="0" borderId="108" xfId="0" applyNumberFormat="1" applyFont="1" applyFill="1" applyBorder="1" applyAlignment="1">
      <alignment horizontal="left" vertical="center" shrinkToFit="1"/>
    </xf>
    <xf numFmtId="178" fontId="18" fillId="0" borderId="14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left" vertical="center" shrinkToFit="1"/>
    </xf>
    <xf numFmtId="195" fontId="0" fillId="0" borderId="11" xfId="0" applyNumberFormat="1" applyFont="1" applyFill="1" applyBorder="1" applyAlignment="1">
      <alignment horizontal="left" vertical="center" shrinkToFit="1"/>
    </xf>
    <xf numFmtId="195" fontId="0" fillId="0" borderId="23" xfId="0" applyNumberFormat="1" applyFont="1" applyFill="1" applyBorder="1" applyAlignment="1">
      <alignment horizontal="left" vertical="center" shrinkToFit="1"/>
    </xf>
    <xf numFmtId="195" fontId="0" fillId="0" borderId="50" xfId="0" applyNumberFormat="1" applyFont="1" applyFill="1" applyBorder="1" applyAlignment="1">
      <alignment horizontal="left" vertical="center" shrinkToFit="1"/>
    </xf>
    <xf numFmtId="189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vertical="center" shrinkToFit="1"/>
    </xf>
    <xf numFmtId="178" fontId="0" fillId="0" borderId="0" xfId="0" applyNumberFormat="1" applyFont="1" applyFill="1" applyBorder="1" applyAlignment="1">
      <alignment vertical="center"/>
    </xf>
    <xf numFmtId="178" fontId="0" fillId="0" borderId="105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84" fontId="18" fillId="0" borderId="1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right" vertical="center" shrinkToFit="1"/>
    </xf>
    <xf numFmtId="179" fontId="18" fillId="0" borderId="11" xfId="0" applyNumberFormat="1" applyFont="1" applyFill="1" applyBorder="1" applyAlignment="1">
      <alignment horizontal="right" vertical="center" shrinkToFit="1"/>
    </xf>
    <xf numFmtId="183" fontId="18" fillId="0" borderId="13" xfId="0" applyNumberFormat="1" applyFont="1" applyFill="1" applyBorder="1" applyAlignment="1">
      <alignment horizontal="right" vertical="center" indent="1"/>
    </xf>
    <xf numFmtId="184" fontId="0" fillId="0" borderId="11" xfId="0" applyNumberFormat="1" applyFont="1" applyFill="1" applyBorder="1">
      <alignment vertical="center"/>
    </xf>
    <xf numFmtId="49" fontId="0" fillId="0" borderId="12" xfId="0" applyNumberFormat="1" applyFont="1" applyFill="1" applyBorder="1" applyAlignment="1">
      <alignment horizontal="center" vertical="center"/>
    </xf>
    <xf numFmtId="184" fontId="0" fillId="0" borderId="11" xfId="0" applyNumberFormat="1" applyFont="1" applyFill="1" applyBorder="1" applyAlignment="1">
      <alignment horizontal="right" vertical="center"/>
    </xf>
    <xf numFmtId="1" fontId="0" fillId="0" borderId="12" xfId="0" applyNumberFormat="1" applyFont="1" applyFill="1" applyBorder="1" applyAlignment="1">
      <alignment horizontal="right" vertical="center" indent="1"/>
    </xf>
    <xf numFmtId="0" fontId="0" fillId="0" borderId="12" xfId="0" applyFont="1" applyFill="1" applyBorder="1" applyAlignment="1">
      <alignment horizontal="right" vertical="center" indent="1"/>
    </xf>
    <xf numFmtId="1" fontId="0" fillId="0" borderId="29" xfId="0" applyNumberFormat="1" applyFont="1" applyFill="1" applyBorder="1" applyAlignment="1">
      <alignment horizontal="right" vertical="center" indent="1"/>
    </xf>
    <xf numFmtId="184" fontId="0" fillId="0" borderId="51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horizontal="right" vertical="center"/>
    </xf>
    <xf numFmtId="184" fontId="0" fillId="0" borderId="50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vertical="center"/>
    </xf>
    <xf numFmtId="179" fontId="18" fillId="0" borderId="16" xfId="0" applyNumberFormat="1" applyFont="1" applyFill="1" applyBorder="1" applyAlignment="1">
      <alignment vertical="center"/>
    </xf>
    <xf numFmtId="184" fontId="0" fillId="0" borderId="16" xfId="0" applyNumberFormat="1" applyFont="1" applyFill="1" applyBorder="1" applyAlignment="1">
      <alignment vertical="center"/>
    </xf>
    <xf numFmtId="179" fontId="0" fillId="0" borderId="22" xfId="0" applyNumberFormat="1" applyFont="1" applyFill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center" vertical="center"/>
    </xf>
    <xf numFmtId="184" fontId="0" fillId="0" borderId="54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distributed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94" fontId="0" fillId="0" borderId="0" xfId="0" applyNumberFormat="1" applyFont="1" applyFill="1" applyBorder="1" applyAlignment="1">
      <alignment horizontal="right" vertical="center"/>
    </xf>
    <xf numFmtId="194" fontId="0" fillId="0" borderId="11" xfId="0" applyNumberFormat="1" applyFont="1" applyFill="1" applyBorder="1" applyAlignment="1">
      <alignment horizontal="right" vertical="center"/>
    </xf>
    <xf numFmtId="194" fontId="0" fillId="0" borderId="16" xfId="0" applyNumberFormat="1" applyFont="1" applyFill="1" applyBorder="1" applyAlignment="1">
      <alignment horizontal="right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77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distributed" vertical="center" shrinkToFit="1"/>
    </xf>
    <xf numFmtId="193" fontId="0" fillId="0" borderId="0" xfId="0" applyNumberFormat="1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distributed" vertical="center" shrinkToFit="1"/>
    </xf>
    <xf numFmtId="0" fontId="35" fillId="0" borderId="45" xfId="0" applyFont="1" applyFill="1" applyBorder="1" applyAlignment="1">
      <alignment horizontal="distributed" vertical="center" shrinkToFit="1"/>
    </xf>
    <xf numFmtId="193" fontId="0" fillId="0" borderId="11" xfId="0" applyNumberFormat="1" applyFont="1" applyFill="1" applyBorder="1" applyAlignment="1">
      <alignment horizontal="right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98" xfId="0" applyNumberFormat="1" applyFont="1" applyFill="1" applyBorder="1" applyAlignment="1">
      <alignment horizontal="right" vertical="center"/>
    </xf>
    <xf numFmtId="193" fontId="0" fillId="0" borderId="74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 applyAlignment="1">
      <alignment horizontal="right" vertical="center"/>
    </xf>
    <xf numFmtId="194" fontId="0" fillId="0" borderId="23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distributed" vertical="center" shrinkToFit="1"/>
    </xf>
    <xf numFmtId="0" fontId="0" fillId="0" borderId="71" xfId="0" applyFont="1" applyFill="1" applyBorder="1" applyAlignment="1">
      <alignment horizontal="distributed" vertical="center" shrinkToFit="1"/>
    </xf>
    <xf numFmtId="43" fontId="0" fillId="0" borderId="0" xfId="0" applyNumberFormat="1" applyFont="1" applyFill="1" applyBorder="1" applyAlignment="1">
      <alignment horizontal="right" vertical="center"/>
    </xf>
    <xf numFmtId="43" fontId="0" fillId="0" borderId="11" xfId="0" applyNumberFormat="1" applyFont="1" applyFill="1" applyBorder="1" applyAlignment="1">
      <alignment horizontal="right" vertical="center"/>
    </xf>
    <xf numFmtId="43" fontId="0" fillId="0" borderId="16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25" fillId="0" borderId="72" xfId="0" applyFont="1" applyFill="1" applyBorder="1" applyAlignment="1">
      <alignment horizontal="center" vertical="center" shrinkToFit="1"/>
    </xf>
    <xf numFmtId="0" fontId="25" fillId="0" borderId="73" xfId="0" applyFont="1" applyFill="1" applyBorder="1" applyAlignment="1">
      <alignment horizontal="center" vertical="center" shrinkToFit="1"/>
    </xf>
    <xf numFmtId="0" fontId="25" fillId="0" borderId="59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25" fillId="0" borderId="68" xfId="0" applyFont="1" applyFill="1" applyBorder="1" applyAlignment="1">
      <alignment horizontal="center" vertical="center" shrinkToFit="1"/>
    </xf>
    <xf numFmtId="0" fontId="25" fillId="0" borderId="69" xfId="0" applyFont="1" applyFill="1" applyBorder="1" applyAlignment="1">
      <alignment horizontal="center" vertical="center" shrinkToFit="1"/>
    </xf>
    <xf numFmtId="0" fontId="25" fillId="0" borderId="70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shrinkToFit="1"/>
    </xf>
    <xf numFmtId="0" fontId="25" fillId="0" borderId="65" xfId="0" applyFont="1" applyFill="1" applyBorder="1" applyAlignment="1">
      <alignment horizontal="center" vertical="center" shrinkToFit="1"/>
    </xf>
    <xf numFmtId="0" fontId="25" fillId="0" borderId="66" xfId="0" applyFont="1" applyFill="1" applyBorder="1" applyAlignment="1">
      <alignment horizontal="center" vertical="center" shrinkToFit="1"/>
    </xf>
    <xf numFmtId="0" fontId="25" fillId="0" borderId="6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182" fontId="25" fillId="0" borderId="13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distributed" vertical="center" justifyLastLine="1"/>
    </xf>
    <xf numFmtId="0" fontId="25" fillId="0" borderId="56" xfId="0" applyFont="1" applyFill="1" applyBorder="1" applyAlignment="1">
      <alignment horizontal="distributed" vertical="center" justifyLastLine="1"/>
    </xf>
    <xf numFmtId="0" fontId="26" fillId="0" borderId="55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/>
    </xf>
    <xf numFmtId="0" fontId="25" fillId="0" borderId="81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41" fontId="0" fillId="0" borderId="23" xfId="0" applyNumberFormat="1" applyFont="1" applyFill="1" applyBorder="1" applyAlignment="1">
      <alignment horizontal="right" vertical="center"/>
    </xf>
    <xf numFmtId="182" fontId="18" fillId="0" borderId="22" xfId="0" applyNumberFormat="1" applyFont="1" applyFill="1" applyBorder="1" applyAlignment="1">
      <alignment horizontal="right" vertical="center"/>
    </xf>
    <xf numFmtId="38" fontId="18" fillId="0" borderId="23" xfId="33" applyFont="1" applyFill="1" applyBorder="1" applyAlignment="1" applyProtection="1">
      <alignment horizontal="right" vertical="center"/>
    </xf>
    <xf numFmtId="0" fontId="18" fillId="0" borderId="8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38" fontId="19" fillId="0" borderId="0" xfId="33" applyFont="1" applyFill="1" applyBorder="1" applyAlignment="1" applyProtection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25" fillId="0" borderId="71" xfId="0" applyFont="1" applyFill="1" applyBorder="1" applyAlignment="1">
      <alignment horizontal="center" vertical="center"/>
    </xf>
    <xf numFmtId="38" fontId="25" fillId="0" borderId="0" xfId="33" applyFont="1" applyFill="1" applyBorder="1" applyAlignment="1" applyProtection="1">
      <alignment horizontal="right" vertical="center"/>
    </xf>
    <xf numFmtId="0" fontId="25" fillId="0" borderId="30" xfId="0" applyFont="1" applyFill="1" applyBorder="1" applyAlignment="1">
      <alignment horizontal="center" vertical="center"/>
    </xf>
    <xf numFmtId="38" fontId="25" fillId="0" borderId="14" xfId="33" applyFont="1" applyFill="1" applyBorder="1" applyAlignment="1" applyProtection="1">
      <alignment horizontal="right" vertical="center"/>
    </xf>
    <xf numFmtId="41" fontId="25" fillId="0" borderId="0" xfId="0" applyNumberFormat="1" applyFont="1" applyFill="1" applyBorder="1" applyAlignment="1">
      <alignment horizontal="right" vertical="center"/>
    </xf>
    <xf numFmtId="182" fontId="25" fillId="0" borderId="14" xfId="0" applyNumberFormat="1" applyFont="1" applyFill="1" applyBorder="1" applyAlignment="1">
      <alignment horizontal="right" vertical="center"/>
    </xf>
    <xf numFmtId="41" fontId="25" fillId="0" borderId="14" xfId="0" applyNumberFormat="1" applyFont="1" applyFill="1" applyBorder="1" applyAlignment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0" fontId="25" fillId="0" borderId="84" xfId="0" applyFont="1" applyFill="1" applyBorder="1" applyAlignment="1">
      <alignment horizontal="center" vertical="center"/>
    </xf>
    <xf numFmtId="182" fontId="27" fillId="0" borderId="13" xfId="0" applyNumberFormat="1" applyFont="1" applyFill="1" applyBorder="1" applyAlignment="1">
      <alignment horizontal="center" vertical="center"/>
    </xf>
    <xf numFmtId="182" fontId="28" fillId="0" borderId="0" xfId="0" applyNumberFormat="1" applyFont="1" applyFill="1" applyBorder="1" applyAlignment="1">
      <alignment horizontal="center" vertical="center"/>
    </xf>
    <xf numFmtId="182" fontId="36" fillId="0" borderId="51" xfId="0" applyNumberFormat="1" applyFont="1" applyFill="1" applyBorder="1" applyAlignment="1">
      <alignment horizontal="center" vertical="center"/>
    </xf>
    <xf numFmtId="182" fontId="36" fillId="0" borderId="36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182" fontId="27" fillId="0" borderId="35" xfId="0" applyNumberFormat="1" applyFont="1" applyFill="1" applyBorder="1" applyAlignment="1">
      <alignment horizontal="center" vertical="center"/>
    </xf>
    <xf numFmtId="182" fontId="27" fillId="0" borderId="14" xfId="0" applyNumberFormat="1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182" fontId="25" fillId="0" borderId="35" xfId="0" applyNumberFormat="1" applyFont="1" applyFill="1" applyBorder="1" applyAlignment="1">
      <alignment horizontal="right" vertical="center"/>
    </xf>
    <xf numFmtId="182" fontId="25" fillId="0" borderId="14" xfId="33" applyNumberFormat="1" applyFont="1" applyFill="1" applyBorder="1" applyAlignment="1" applyProtection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182" fontId="25" fillId="0" borderId="0" xfId="33" applyNumberFormat="1" applyFont="1" applyFill="1" applyBorder="1" applyAlignment="1" applyProtection="1">
      <alignment horizontal="right" vertical="center"/>
    </xf>
    <xf numFmtId="0" fontId="25" fillId="0" borderId="6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15" xfId="0" applyFont="1" applyFill="1" applyBorder="1" applyAlignment="1">
      <alignment horizontal="center" vertical="center"/>
    </xf>
    <xf numFmtId="0" fontId="25" fillId="0" borderId="116" xfId="0" applyFont="1" applyFill="1" applyBorder="1" applyAlignment="1">
      <alignment horizontal="center" vertical="center"/>
    </xf>
    <xf numFmtId="0" fontId="26" fillId="0" borderId="11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26" fillId="0" borderId="118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92" xfId="0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horizontal="right" vertical="center"/>
    </xf>
    <xf numFmtId="181" fontId="0" fillId="0" borderId="13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right" vertical="center"/>
    </xf>
    <xf numFmtId="179" fontId="0" fillId="0" borderId="36" xfId="0" applyNumberFormat="1" applyFont="1" applyFill="1" applyBorder="1" applyAlignment="1">
      <alignment horizontal="right" vertical="top"/>
    </xf>
    <xf numFmtId="179" fontId="0" fillId="0" borderId="5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0" fillId="0" borderId="51" xfId="0" applyNumberFormat="1" applyFont="1" applyFill="1" applyBorder="1" applyAlignment="1">
      <alignment horizontal="right" vertical="top"/>
    </xf>
    <xf numFmtId="186" fontId="0" fillId="0" borderId="98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34" applyNumberFormat="1" applyFont="1" applyFill="1" applyBorder="1" applyAlignment="1" applyProtection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179" fontId="25" fillId="0" borderId="43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38" fontId="26" fillId="0" borderId="0" xfId="34" applyFont="1" applyFill="1" applyBorder="1" applyAlignment="1" applyProtection="1">
      <alignment horizontal="center" vertical="center" shrinkToFit="1"/>
    </xf>
    <xf numFmtId="187" fontId="25" fillId="0" borderId="0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37" xfId="0" applyNumberFormat="1" applyFont="1" applyFill="1" applyBorder="1" applyAlignment="1">
      <alignment horizontal="right" vertical="center"/>
    </xf>
    <xf numFmtId="179" fontId="18" fillId="0" borderId="98" xfId="0" applyNumberFormat="1" applyFont="1" applyFill="1" applyBorder="1" applyAlignment="1">
      <alignment horizontal="right" vertical="center"/>
    </xf>
    <xf numFmtId="179" fontId="18" fillId="0" borderId="11" xfId="0" applyNumberFormat="1" applyFont="1" applyFill="1" applyBorder="1" applyAlignment="1">
      <alignment horizontal="right" vertical="center"/>
    </xf>
    <xf numFmtId="192" fontId="18" fillId="0" borderId="114" xfId="0" applyNumberFormat="1" applyFont="1" applyFill="1" applyBorder="1" applyAlignment="1">
      <alignment horizontal="center" vertical="center"/>
    </xf>
    <xf numFmtId="192" fontId="18" fillId="0" borderId="103" xfId="0" applyNumberFormat="1" applyFont="1" applyFill="1" applyBorder="1" applyAlignment="1">
      <alignment horizontal="center" vertical="center"/>
    </xf>
    <xf numFmtId="192" fontId="18" fillId="0" borderId="104" xfId="0" applyNumberFormat="1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181" fontId="0" fillId="0" borderId="35" xfId="0" applyNumberFormat="1" applyFont="1" applyFill="1" applyBorder="1" applyAlignment="1">
      <alignment horizontal="right" vertical="center"/>
    </xf>
    <xf numFmtId="187" fontId="25" fillId="0" borderId="43" xfId="0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0" fontId="25" fillId="0" borderId="106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0" borderId="107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25" fillId="0" borderId="13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81" fontId="18" fillId="0" borderId="11" xfId="0" applyNumberFormat="1" applyFont="1" applyFill="1" applyBorder="1" applyAlignment="1">
      <alignment horizontal="center" vertical="center"/>
    </xf>
    <xf numFmtId="181" fontId="18" fillId="0" borderId="43" xfId="0" applyNumberFormat="1" applyFont="1" applyFill="1" applyBorder="1" applyAlignment="1">
      <alignment horizontal="center" vertical="center"/>
    </xf>
    <xf numFmtId="181" fontId="18" fillId="0" borderId="92" xfId="0" applyNumberFormat="1" applyFont="1" applyFill="1" applyBorder="1" applyAlignment="1">
      <alignment horizontal="center" vertical="center"/>
    </xf>
    <xf numFmtId="179" fontId="0" fillId="0" borderId="98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81" fontId="18" fillId="0" borderId="14" xfId="0" applyNumberFormat="1" applyFont="1" applyFill="1" applyBorder="1" applyAlignment="1">
      <alignment horizontal="center" vertical="center"/>
    </xf>
    <xf numFmtId="181" fontId="18" fillId="0" borderId="37" xfId="0" applyNumberFormat="1" applyFont="1" applyFill="1" applyBorder="1" applyAlignment="1">
      <alignment horizontal="center" vertical="center"/>
    </xf>
    <xf numFmtId="181" fontId="25" fillId="0" borderId="35" xfId="0" applyNumberFormat="1" applyFont="1" applyFill="1" applyBorder="1" applyAlignment="1">
      <alignment horizontal="center" vertical="center"/>
    </xf>
    <xf numFmtId="181" fontId="25" fillId="0" borderId="14" xfId="0" applyNumberFormat="1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/>
    <xf numFmtId="189" fontId="18" fillId="0" borderId="0" xfId="0" applyNumberFormat="1" applyFont="1" applyFill="1" applyBorder="1" applyAlignment="1">
      <alignment vertical="top" shrinkToFit="1"/>
    </xf>
    <xf numFmtId="189" fontId="18" fillId="0" borderId="23" xfId="0" applyNumberFormat="1" applyFont="1" applyFill="1" applyBorder="1" applyAlignment="1">
      <alignment vertical="top" shrinkToFit="1"/>
    </xf>
    <xf numFmtId="195" fontId="18" fillId="0" borderId="109" xfId="0" applyNumberFormat="1" applyFont="1" applyFill="1" applyBorder="1" applyAlignment="1">
      <alignment vertical="top" shrinkToFit="1"/>
    </xf>
    <xf numFmtId="195" fontId="18" fillId="0" borderId="108" xfId="0" applyNumberFormat="1" applyFont="1" applyFill="1" applyBorder="1" applyAlignment="1">
      <alignment vertical="top" shrinkToFit="1"/>
    </xf>
    <xf numFmtId="179" fontId="18" fillId="0" borderId="109" xfId="0" applyNumberFormat="1" applyFont="1" applyFill="1" applyBorder="1" applyAlignment="1"/>
    <xf numFmtId="0" fontId="26" fillId="0" borderId="88" xfId="0" applyFont="1" applyFill="1" applyBorder="1" applyAlignment="1">
      <alignment horizontal="center" vertical="center"/>
    </xf>
    <xf numFmtId="0" fontId="26" fillId="0" borderId="89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wrapText="1"/>
    </xf>
    <xf numFmtId="0" fontId="25" fillId="0" borderId="96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11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184" fontId="0" fillId="0" borderId="30" xfId="0" applyNumberFormat="1" applyFont="1" applyFill="1" applyBorder="1" applyAlignment="1">
      <alignment horizontal="right" vertical="center"/>
    </xf>
    <xf numFmtId="184" fontId="0" fillId="0" borderId="16" xfId="0" applyNumberFormat="1" applyFont="1" applyFill="1" applyBorder="1" applyAlignment="1">
      <alignment horizontal="right" vertical="center"/>
    </xf>
    <xf numFmtId="184" fontId="0" fillId="0" borderId="45" xfId="0" applyNumberFormat="1" applyFont="1" applyFill="1" applyBorder="1" applyAlignment="1">
      <alignment horizontal="right" vertical="center"/>
    </xf>
    <xf numFmtId="184" fontId="0" fillId="0" borderId="21" xfId="0" applyNumberFormat="1" applyFont="1" applyFill="1" applyBorder="1" applyAlignment="1">
      <alignment horizontal="right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center" vertical="center"/>
    </xf>
    <xf numFmtId="179" fontId="18" fillId="0" borderId="16" xfId="0" applyNumberFormat="1" applyFont="1" applyFill="1" applyBorder="1" applyAlignment="1">
      <alignment horizontal="right" vertical="center"/>
    </xf>
    <xf numFmtId="179" fontId="0" fillId="0" borderId="16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right" vertical="center"/>
    </xf>
    <xf numFmtId="0" fontId="25" fillId="0" borderId="55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center"/>
    </xf>
    <xf numFmtId="179" fontId="25" fillId="0" borderId="11" xfId="0" applyNumberFormat="1" applyFont="1" applyFill="1" applyBorder="1" applyAlignment="1">
      <alignment horizontal="right" vertical="center"/>
    </xf>
    <xf numFmtId="179" fontId="25" fillId="0" borderId="16" xfId="0" applyNumberFormat="1" applyFont="1" applyFill="1" applyBorder="1" applyAlignment="1">
      <alignment horizontal="right" vertical="center"/>
    </xf>
    <xf numFmtId="49" fontId="37" fillId="0" borderId="93" xfId="0" applyNumberFormat="1" applyFont="1" applyFill="1" applyBorder="1" applyAlignment="1">
      <alignment horizontal="center" vertical="center" wrapText="1"/>
    </xf>
    <xf numFmtId="49" fontId="37" fillId="0" borderId="27" xfId="0" applyNumberFormat="1" applyFont="1" applyFill="1" applyBorder="1" applyAlignment="1">
      <alignment horizontal="center" vertical="center" wrapText="1"/>
    </xf>
    <xf numFmtId="49" fontId="34" fillId="0" borderId="94" xfId="0" applyNumberFormat="1" applyFont="1" applyFill="1" applyBorder="1" applyAlignment="1">
      <alignment horizontal="center" vertical="center" wrapText="1"/>
    </xf>
    <xf numFmtId="49" fontId="34" fillId="0" borderId="95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 wrapText="1" shrinkToFit="1"/>
    </xf>
    <xf numFmtId="0" fontId="37" fillId="0" borderId="27" xfId="0" applyFont="1" applyFill="1" applyBorder="1" applyAlignment="1">
      <alignment horizontal="center" vertical="center" wrapText="1" shrinkToFit="1"/>
    </xf>
    <xf numFmtId="0" fontId="20" fillId="0" borderId="93" xfId="0" applyFont="1" applyFill="1" applyBorder="1" applyAlignment="1">
      <alignment horizontal="center" vertical="center" wrapText="1" shrinkToFit="1"/>
    </xf>
    <xf numFmtId="0" fontId="20" fillId="0" borderId="27" xfId="0" applyFont="1" applyFill="1" applyBorder="1" applyAlignment="1">
      <alignment horizontal="center" vertical="center" wrapText="1" shrinkToFit="1"/>
    </xf>
    <xf numFmtId="49" fontId="37" fillId="0" borderId="93" xfId="0" applyNumberFormat="1" applyFont="1" applyFill="1" applyBorder="1" applyAlignment="1">
      <alignment horizontal="center" vertical="center" wrapText="1" shrinkToFit="1"/>
    </xf>
    <xf numFmtId="49" fontId="37" fillId="0" borderId="27" xfId="0" applyNumberFormat="1" applyFont="1" applyFill="1" applyBorder="1" applyAlignment="1">
      <alignment horizontal="center" vertical="center" wrapText="1" shrinkToFit="1"/>
    </xf>
    <xf numFmtId="0" fontId="25" fillId="0" borderId="18" xfId="0" applyFont="1" applyFill="1" applyBorder="1" applyAlignment="1">
      <alignment horizontal="left" vertical="center"/>
    </xf>
    <xf numFmtId="0" fontId="37" fillId="0" borderId="9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8" fillId="0" borderId="93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49" fontId="37" fillId="0" borderId="93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57152</xdr:colOff>
      <xdr:row>48</xdr:row>
      <xdr:rowOff>38100</xdr:rowOff>
    </xdr:from>
    <xdr:to>
      <xdr:col>40</xdr:col>
      <xdr:colOff>95251</xdr:colOff>
      <xdr:row>48</xdr:row>
      <xdr:rowOff>180975</xdr:rowOff>
    </xdr:to>
    <xdr:cxnSp macro="">
      <xdr:nvCxnSpPr>
        <xdr:cNvPr id="11" name="直線コネクタ 10"/>
        <xdr:cNvCxnSpPr/>
      </xdr:nvCxnSpPr>
      <xdr:spPr bwMode="auto">
        <a:xfrm flipH="1">
          <a:off x="6362702" y="96964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57152</xdr:colOff>
      <xdr:row>47</xdr:row>
      <xdr:rowOff>19050</xdr:rowOff>
    </xdr:from>
    <xdr:to>
      <xdr:col>40</xdr:col>
      <xdr:colOff>114300</xdr:colOff>
      <xdr:row>47</xdr:row>
      <xdr:rowOff>190500</xdr:rowOff>
    </xdr:to>
    <xdr:cxnSp macro="">
      <xdr:nvCxnSpPr>
        <xdr:cNvPr id="13" name="直線コネクタ 12"/>
        <xdr:cNvCxnSpPr/>
      </xdr:nvCxnSpPr>
      <xdr:spPr bwMode="auto">
        <a:xfrm flipH="1">
          <a:off x="6362702" y="9477375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="90" zoomScaleNormal="90" zoomScaleSheetLayoutView="90" workbookViewId="0">
      <selection activeCell="A2" sqref="A2"/>
    </sheetView>
  </sheetViews>
  <sheetFormatPr defaultRowHeight="21" customHeight="1" x14ac:dyDescent="0.15"/>
  <cols>
    <col min="1" max="1" width="10.28515625" style="26" customWidth="1"/>
    <col min="2" max="2" width="7" style="26" customWidth="1"/>
    <col min="3" max="3" width="6.5703125" style="26" customWidth="1"/>
    <col min="4" max="4" width="11" style="26" bestFit="1" customWidth="1"/>
    <col min="5" max="5" width="6.5703125" style="26" customWidth="1"/>
    <col min="6" max="6" width="11" style="26" bestFit="1" customWidth="1"/>
    <col min="7" max="7" width="6.5703125" style="26" customWidth="1"/>
    <col min="8" max="8" width="9.7109375" style="26" customWidth="1"/>
    <col min="9" max="9" width="6.5703125" style="26" customWidth="1"/>
    <col min="10" max="10" width="9.28515625" style="26" customWidth="1"/>
    <col min="11" max="11" width="6.7109375" style="26" customWidth="1"/>
    <col min="12" max="12" width="9.7109375" style="26" customWidth="1"/>
    <col min="13" max="16384" width="9.140625" style="26"/>
  </cols>
  <sheetData>
    <row r="1" spans="1:13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K1" s="25"/>
      <c r="L1" s="27"/>
    </row>
    <row r="2" spans="1:13" ht="15" customHeight="1" thickBot="1" x14ac:dyDescent="0.2">
      <c r="A2" s="25" t="s">
        <v>325</v>
      </c>
      <c r="B2" s="25"/>
      <c r="C2" s="25"/>
      <c r="D2" s="25"/>
      <c r="E2" s="25"/>
      <c r="F2" s="25"/>
      <c r="G2" s="25"/>
      <c r="H2" s="25"/>
      <c r="I2" s="25"/>
      <c r="K2" s="25"/>
      <c r="L2" s="27" t="s">
        <v>163</v>
      </c>
    </row>
    <row r="3" spans="1:13" ht="24.95" customHeight="1" thickBot="1" x14ac:dyDescent="0.2">
      <c r="A3" s="450" t="s">
        <v>164</v>
      </c>
      <c r="B3" s="451"/>
      <c r="C3" s="454" t="s">
        <v>223</v>
      </c>
      <c r="D3" s="454"/>
      <c r="E3" s="454"/>
      <c r="F3" s="455" t="s">
        <v>165</v>
      </c>
      <c r="G3" s="454" t="s">
        <v>234</v>
      </c>
      <c r="H3" s="454"/>
      <c r="I3" s="454"/>
      <c r="J3" s="446" t="s">
        <v>235</v>
      </c>
      <c r="K3" s="446"/>
      <c r="L3" s="447"/>
    </row>
    <row r="4" spans="1:13" ht="24.95" customHeight="1" x14ac:dyDescent="0.15">
      <c r="A4" s="452"/>
      <c r="B4" s="453"/>
      <c r="C4" s="28" t="s">
        <v>166</v>
      </c>
      <c r="D4" s="28" t="s">
        <v>167</v>
      </c>
      <c r="E4" s="29" t="s">
        <v>168</v>
      </c>
      <c r="F4" s="456"/>
      <c r="G4" s="457"/>
      <c r="H4" s="457"/>
      <c r="I4" s="457"/>
      <c r="J4" s="448"/>
      <c r="K4" s="448"/>
      <c r="L4" s="449"/>
    </row>
    <row r="5" spans="1:13" ht="20.100000000000001" customHeight="1" x14ac:dyDescent="0.15">
      <c r="A5" s="440" t="s">
        <v>169</v>
      </c>
      <c r="B5" s="441"/>
      <c r="C5" s="333">
        <f t="shared" ref="C5:C11" si="0">SUM(D5:E5)</f>
        <v>0</v>
      </c>
      <c r="D5" s="7">
        <v>0</v>
      </c>
      <c r="E5" s="7">
        <v>0</v>
      </c>
      <c r="F5" s="345">
        <v>1</v>
      </c>
      <c r="G5" s="442">
        <v>12441</v>
      </c>
      <c r="H5" s="442"/>
      <c r="I5" s="442"/>
      <c r="J5" s="443">
        <v>11097.05</v>
      </c>
      <c r="K5" s="443"/>
      <c r="L5" s="444"/>
    </row>
    <row r="6" spans="1:13" ht="20.100000000000001" customHeight="1" x14ac:dyDescent="0.15">
      <c r="A6" s="416" t="s">
        <v>181</v>
      </c>
      <c r="B6" s="417"/>
      <c r="C6" s="333">
        <f t="shared" si="0"/>
        <v>24</v>
      </c>
      <c r="D6" s="7">
        <v>8</v>
      </c>
      <c r="E6" s="7">
        <v>16</v>
      </c>
      <c r="F6" s="346">
        <v>1</v>
      </c>
      <c r="G6" s="431">
        <v>3845</v>
      </c>
      <c r="H6" s="431"/>
      <c r="I6" s="431"/>
      <c r="J6" s="436">
        <v>3036.58</v>
      </c>
      <c r="K6" s="436"/>
      <c r="L6" s="435"/>
      <c r="M6" s="37"/>
    </row>
    <row r="7" spans="1:13" ht="20.100000000000001" customHeight="1" x14ac:dyDescent="0.15">
      <c r="A7" s="416" t="s">
        <v>236</v>
      </c>
      <c r="B7" s="417"/>
      <c r="C7" s="333">
        <f t="shared" si="0"/>
        <v>5</v>
      </c>
      <c r="D7" s="7">
        <v>2</v>
      </c>
      <c r="E7" s="7">
        <v>3</v>
      </c>
      <c r="F7" s="346">
        <v>1</v>
      </c>
      <c r="G7" s="445">
        <v>0</v>
      </c>
      <c r="H7" s="445"/>
      <c r="I7" s="445"/>
      <c r="J7" s="419">
        <v>1550.16</v>
      </c>
      <c r="K7" s="419"/>
      <c r="L7" s="420"/>
    </row>
    <row r="8" spans="1:13" ht="20.100000000000001" customHeight="1" x14ac:dyDescent="0.15">
      <c r="A8" s="416" t="s">
        <v>284</v>
      </c>
      <c r="B8" s="417"/>
      <c r="C8" s="333">
        <f t="shared" si="0"/>
        <v>3</v>
      </c>
      <c r="D8" s="7">
        <v>1</v>
      </c>
      <c r="E8" s="7">
        <v>2</v>
      </c>
      <c r="F8" s="346">
        <v>1</v>
      </c>
      <c r="G8" s="418">
        <v>2395.0100000000002</v>
      </c>
      <c r="H8" s="418"/>
      <c r="I8" s="418"/>
      <c r="J8" s="419">
        <v>1632.22</v>
      </c>
      <c r="K8" s="419"/>
      <c r="L8" s="420"/>
    </row>
    <row r="9" spans="1:13" ht="20.100000000000001" customHeight="1" x14ac:dyDescent="0.15">
      <c r="A9" s="416" t="s">
        <v>237</v>
      </c>
      <c r="B9" s="430"/>
      <c r="C9" s="333">
        <f t="shared" si="0"/>
        <v>0</v>
      </c>
      <c r="D9" s="7">
        <v>0</v>
      </c>
      <c r="E9" s="7">
        <v>0</v>
      </c>
      <c r="F9" s="346">
        <v>1</v>
      </c>
      <c r="G9" s="431">
        <v>2897.64</v>
      </c>
      <c r="H9" s="431"/>
      <c r="I9" s="431"/>
      <c r="J9" s="434">
        <v>958.91</v>
      </c>
      <c r="K9" s="434"/>
      <c r="L9" s="435"/>
    </row>
    <row r="10" spans="1:13" ht="20.100000000000001" customHeight="1" x14ac:dyDescent="0.15">
      <c r="A10" s="416" t="s">
        <v>238</v>
      </c>
      <c r="B10" s="417"/>
      <c r="C10" s="333">
        <f t="shared" si="0"/>
        <v>10</v>
      </c>
      <c r="D10" s="7">
        <v>4</v>
      </c>
      <c r="E10" s="7">
        <v>6</v>
      </c>
      <c r="F10" s="346">
        <v>1</v>
      </c>
      <c r="G10" s="431">
        <v>7066</v>
      </c>
      <c r="H10" s="431"/>
      <c r="I10" s="431"/>
      <c r="J10" s="436">
        <v>3360.89</v>
      </c>
      <c r="K10" s="436"/>
      <c r="L10" s="435"/>
      <c r="M10" s="37"/>
    </row>
    <row r="11" spans="1:13" ht="20.100000000000001" customHeight="1" thickBot="1" x14ac:dyDescent="0.2">
      <c r="A11" s="432" t="s">
        <v>239</v>
      </c>
      <c r="B11" s="433"/>
      <c r="C11" s="334">
        <f t="shared" si="0"/>
        <v>4</v>
      </c>
      <c r="D11" s="335">
        <v>2</v>
      </c>
      <c r="E11" s="335">
        <v>2</v>
      </c>
      <c r="F11" s="407">
        <v>1</v>
      </c>
      <c r="G11" s="439">
        <v>1381</v>
      </c>
      <c r="H11" s="439"/>
      <c r="I11" s="439"/>
      <c r="J11" s="437">
        <v>1471.36</v>
      </c>
      <c r="K11" s="437"/>
      <c r="L11" s="438"/>
      <c r="M11" s="37"/>
    </row>
    <row r="12" spans="1:13" ht="15" customHeight="1" x14ac:dyDescent="0.15">
      <c r="A12" s="426" t="s">
        <v>170</v>
      </c>
      <c r="B12" s="426"/>
      <c r="C12" s="426"/>
      <c r="D12" s="426"/>
      <c r="E12" s="426"/>
      <c r="F12" s="426"/>
      <c r="G12" s="426"/>
      <c r="H12" s="101"/>
      <c r="I12" s="101"/>
      <c r="J12" s="423" t="s">
        <v>171</v>
      </c>
      <c r="K12" s="423"/>
      <c r="L12" s="423"/>
    </row>
    <row r="13" spans="1:13" ht="15" customHeight="1" x14ac:dyDescent="0.15">
      <c r="A13" s="426" t="s">
        <v>172</v>
      </c>
      <c r="B13" s="426"/>
      <c r="C13" s="426"/>
      <c r="D13" s="426"/>
      <c r="E13" s="426"/>
      <c r="F13" s="426"/>
      <c r="G13" s="426"/>
      <c r="H13" s="426"/>
      <c r="I13" s="426"/>
      <c r="J13" s="426"/>
      <c r="K13" s="25"/>
    </row>
    <row r="14" spans="1:13" ht="15" customHeight="1" x14ac:dyDescent="0.15">
      <c r="A14" s="100" t="s">
        <v>285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25"/>
    </row>
    <row r="15" spans="1:13" ht="1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25"/>
    </row>
    <row r="16" spans="1:13" ht="15" customHeight="1" thickBot="1" x14ac:dyDescent="0.2">
      <c r="A16" s="25" t="s">
        <v>240</v>
      </c>
      <c r="B16" s="25"/>
      <c r="C16" s="25"/>
      <c r="D16" s="25"/>
      <c r="E16" s="25"/>
      <c r="F16" s="25"/>
      <c r="G16" s="25"/>
      <c r="H16" s="25"/>
      <c r="I16" s="25"/>
      <c r="J16" s="27"/>
      <c r="K16" s="25"/>
    </row>
    <row r="17" spans="1:10" ht="24.95" customHeight="1" x14ac:dyDescent="0.15">
      <c r="A17" s="421" t="s">
        <v>241</v>
      </c>
      <c r="B17" s="428" t="s">
        <v>242</v>
      </c>
      <c r="C17" s="424" t="s">
        <v>173</v>
      </c>
      <c r="D17" s="425"/>
      <c r="E17" s="424" t="s">
        <v>174</v>
      </c>
      <c r="F17" s="425"/>
      <c r="G17" s="424" t="s">
        <v>175</v>
      </c>
      <c r="H17" s="425"/>
      <c r="I17" s="424" t="s">
        <v>176</v>
      </c>
      <c r="J17" s="427"/>
    </row>
    <row r="18" spans="1:10" ht="24.95" customHeight="1" x14ac:dyDescent="0.15">
      <c r="A18" s="422"/>
      <c r="B18" s="429"/>
      <c r="C18" s="153" t="s">
        <v>60</v>
      </c>
      <c r="D18" s="153" t="s">
        <v>177</v>
      </c>
      <c r="E18" s="153" t="s">
        <v>60</v>
      </c>
      <c r="F18" s="153" t="s">
        <v>177</v>
      </c>
      <c r="G18" s="153" t="s">
        <v>60</v>
      </c>
      <c r="H18" s="153" t="s">
        <v>177</v>
      </c>
      <c r="I18" s="152" t="s">
        <v>60</v>
      </c>
      <c r="J18" s="151" t="s">
        <v>177</v>
      </c>
    </row>
    <row r="19" spans="1:10" ht="20.100000000000001" customHeight="1" x14ac:dyDescent="0.15">
      <c r="A19" s="150" t="s">
        <v>178</v>
      </c>
      <c r="B19" s="199"/>
      <c r="C19" s="200"/>
      <c r="D19" s="201"/>
      <c r="E19" s="200"/>
      <c r="F19" s="201">
        <v>1001</v>
      </c>
      <c r="G19" s="200"/>
      <c r="H19" s="201">
        <v>300</v>
      </c>
      <c r="I19" s="202"/>
      <c r="J19" s="203">
        <v>300</v>
      </c>
    </row>
    <row r="20" spans="1:10" ht="20.100000000000001" customHeight="1" x14ac:dyDescent="0.15">
      <c r="A20" s="176" t="s">
        <v>326</v>
      </c>
      <c r="B20" s="204">
        <v>335</v>
      </c>
      <c r="C20" s="205">
        <v>743</v>
      </c>
      <c r="D20" s="202">
        <v>201202</v>
      </c>
      <c r="E20" s="205">
        <v>229</v>
      </c>
      <c r="F20" s="202">
        <v>120694</v>
      </c>
      <c r="G20" s="205">
        <v>281</v>
      </c>
      <c r="H20" s="202">
        <v>37916</v>
      </c>
      <c r="I20" s="205">
        <v>233</v>
      </c>
      <c r="J20" s="206">
        <v>42592</v>
      </c>
    </row>
    <row r="21" spans="1:10" ht="20.100000000000001" customHeight="1" x14ac:dyDescent="0.15">
      <c r="A21" s="150">
        <v>24</v>
      </c>
      <c r="B21" s="204">
        <v>335</v>
      </c>
      <c r="C21" s="205">
        <v>774</v>
      </c>
      <c r="D21" s="202">
        <v>201793</v>
      </c>
      <c r="E21" s="205">
        <v>240</v>
      </c>
      <c r="F21" s="202">
        <v>125067</v>
      </c>
      <c r="G21" s="205">
        <v>289</v>
      </c>
      <c r="H21" s="202">
        <v>33768</v>
      </c>
      <c r="I21" s="205">
        <v>245</v>
      </c>
      <c r="J21" s="206">
        <v>42958</v>
      </c>
    </row>
    <row r="22" spans="1:10" ht="20.100000000000001" customHeight="1" x14ac:dyDescent="0.15">
      <c r="A22" s="150">
        <v>25</v>
      </c>
      <c r="B22" s="207">
        <v>334</v>
      </c>
      <c r="C22" s="208">
        <v>782</v>
      </c>
      <c r="D22" s="191">
        <v>186377</v>
      </c>
      <c r="E22" s="208">
        <v>241</v>
      </c>
      <c r="F22" s="191">
        <v>111542</v>
      </c>
      <c r="G22" s="208">
        <v>194</v>
      </c>
      <c r="H22" s="191">
        <v>32482</v>
      </c>
      <c r="I22" s="208">
        <v>247</v>
      </c>
      <c r="J22" s="209">
        <v>42353</v>
      </c>
    </row>
    <row r="23" spans="1:10" ht="20.100000000000001" customHeight="1" x14ac:dyDescent="0.15">
      <c r="A23" s="150">
        <v>26</v>
      </c>
      <c r="B23" s="207">
        <v>333</v>
      </c>
      <c r="C23" s="208">
        <v>787</v>
      </c>
      <c r="D23" s="191">
        <v>180702</v>
      </c>
      <c r="E23" s="208">
        <v>231</v>
      </c>
      <c r="F23" s="191">
        <v>109394</v>
      </c>
      <c r="G23" s="208">
        <v>306</v>
      </c>
      <c r="H23" s="191">
        <v>32463</v>
      </c>
      <c r="I23" s="208">
        <v>250</v>
      </c>
      <c r="J23" s="209">
        <v>38845</v>
      </c>
    </row>
    <row r="24" spans="1:10" ht="20.100000000000001" customHeight="1" x14ac:dyDescent="0.15">
      <c r="A24" s="393">
        <v>27</v>
      </c>
      <c r="B24" s="394">
        <f>SUM(B26:B37)</f>
        <v>336</v>
      </c>
      <c r="C24" s="395">
        <f t="shared" ref="C24:J24" si="1">SUM(C26:C37)</f>
        <v>820</v>
      </c>
      <c r="D24" s="330">
        <f t="shared" si="1"/>
        <v>196016</v>
      </c>
      <c r="E24" s="395">
        <f t="shared" si="1"/>
        <v>236</v>
      </c>
      <c r="F24" s="330">
        <f t="shared" si="1"/>
        <v>113510</v>
      </c>
      <c r="G24" s="395">
        <f t="shared" si="1"/>
        <v>324</v>
      </c>
      <c r="H24" s="330">
        <f t="shared" si="1"/>
        <v>38862</v>
      </c>
      <c r="I24" s="395">
        <f t="shared" si="1"/>
        <v>260</v>
      </c>
      <c r="J24" s="396">
        <f t="shared" si="1"/>
        <v>43644</v>
      </c>
    </row>
    <row r="25" spans="1:10" ht="20.100000000000001" customHeight="1" x14ac:dyDescent="0.15">
      <c r="A25" s="393"/>
      <c r="B25" s="397"/>
      <c r="C25" s="4"/>
      <c r="D25" s="4"/>
      <c r="E25" s="4"/>
      <c r="F25" s="4"/>
      <c r="G25" s="4"/>
      <c r="H25" s="4"/>
      <c r="I25" s="6"/>
      <c r="J25" s="398"/>
    </row>
    <row r="26" spans="1:10" ht="20.100000000000001" customHeight="1" x14ac:dyDescent="0.15">
      <c r="A26" s="399" t="s">
        <v>289</v>
      </c>
      <c r="B26" s="336">
        <v>28</v>
      </c>
      <c r="C26" s="361">
        <f t="shared" ref="C26:C37" si="2">SUM(E26+G26+I26)</f>
        <v>53</v>
      </c>
      <c r="D26" s="361">
        <f t="shared" ref="D26:D37" si="3">SUM(F26+H26+J26)</f>
        <v>11146</v>
      </c>
      <c r="E26" s="361">
        <v>9</v>
      </c>
      <c r="F26" s="6">
        <v>4350</v>
      </c>
      <c r="G26" s="361">
        <v>23</v>
      </c>
      <c r="H26" s="6">
        <v>3259</v>
      </c>
      <c r="I26" s="7">
        <v>21</v>
      </c>
      <c r="J26" s="400">
        <v>3537</v>
      </c>
    </row>
    <row r="27" spans="1:10" ht="20.100000000000001" customHeight="1" x14ac:dyDescent="0.15">
      <c r="A27" s="401">
        <v>5</v>
      </c>
      <c r="B27" s="336">
        <v>29</v>
      </c>
      <c r="C27" s="361">
        <f t="shared" si="2"/>
        <v>52</v>
      </c>
      <c r="D27" s="361">
        <f t="shared" si="3"/>
        <v>13700</v>
      </c>
      <c r="E27" s="361">
        <v>17</v>
      </c>
      <c r="F27" s="361">
        <v>7966</v>
      </c>
      <c r="G27" s="361">
        <v>21</v>
      </c>
      <c r="H27" s="361">
        <v>2840</v>
      </c>
      <c r="I27" s="7">
        <v>14</v>
      </c>
      <c r="J27" s="400">
        <v>2894</v>
      </c>
    </row>
    <row r="28" spans="1:10" ht="20.100000000000001" customHeight="1" x14ac:dyDescent="0.15">
      <c r="A28" s="401">
        <v>6</v>
      </c>
      <c r="B28" s="336">
        <v>28</v>
      </c>
      <c r="C28" s="361">
        <f t="shared" si="2"/>
        <v>64</v>
      </c>
      <c r="D28" s="361">
        <f t="shared" si="3"/>
        <v>12885</v>
      </c>
      <c r="E28" s="361">
        <v>15</v>
      </c>
      <c r="F28" s="361">
        <v>6701</v>
      </c>
      <c r="G28" s="361">
        <v>28</v>
      </c>
      <c r="H28" s="361">
        <v>3388</v>
      </c>
      <c r="I28" s="7">
        <v>21</v>
      </c>
      <c r="J28" s="400">
        <v>2796</v>
      </c>
    </row>
    <row r="29" spans="1:10" ht="20.100000000000001" customHeight="1" x14ac:dyDescent="0.15">
      <c r="A29" s="401">
        <v>7</v>
      </c>
      <c r="B29" s="336">
        <v>29</v>
      </c>
      <c r="C29" s="361">
        <f t="shared" si="2"/>
        <v>67</v>
      </c>
      <c r="D29" s="361">
        <f t="shared" si="3"/>
        <v>15080</v>
      </c>
      <c r="E29" s="361">
        <v>18</v>
      </c>
      <c r="F29" s="361">
        <v>9405</v>
      </c>
      <c r="G29" s="361">
        <v>28</v>
      </c>
      <c r="H29" s="361">
        <v>2355</v>
      </c>
      <c r="I29" s="7">
        <v>21</v>
      </c>
      <c r="J29" s="400">
        <v>3320</v>
      </c>
    </row>
    <row r="30" spans="1:10" ht="20.100000000000001" customHeight="1" x14ac:dyDescent="0.15">
      <c r="A30" s="401">
        <v>8</v>
      </c>
      <c r="B30" s="336">
        <v>29</v>
      </c>
      <c r="C30" s="361">
        <f t="shared" si="2"/>
        <v>69</v>
      </c>
      <c r="D30" s="361">
        <f t="shared" si="3"/>
        <v>17257</v>
      </c>
      <c r="E30" s="361">
        <v>18</v>
      </c>
      <c r="F30" s="361">
        <v>8470</v>
      </c>
      <c r="G30" s="361">
        <v>27</v>
      </c>
      <c r="H30" s="361">
        <v>5050</v>
      </c>
      <c r="I30" s="6">
        <v>24</v>
      </c>
      <c r="J30" s="398">
        <v>3737</v>
      </c>
    </row>
    <row r="31" spans="1:10" ht="20.100000000000001" customHeight="1" x14ac:dyDescent="0.15">
      <c r="A31" s="401">
        <v>9</v>
      </c>
      <c r="B31" s="336">
        <v>28</v>
      </c>
      <c r="C31" s="361">
        <f t="shared" si="2"/>
        <v>63</v>
      </c>
      <c r="D31" s="361">
        <f t="shared" si="3"/>
        <v>16272</v>
      </c>
      <c r="E31" s="361">
        <v>16</v>
      </c>
      <c r="F31" s="361">
        <v>10410</v>
      </c>
      <c r="G31" s="361">
        <v>32</v>
      </c>
      <c r="H31" s="361">
        <v>3037</v>
      </c>
      <c r="I31" s="6">
        <v>15</v>
      </c>
      <c r="J31" s="398">
        <v>2825</v>
      </c>
    </row>
    <row r="32" spans="1:10" ht="20.100000000000001" customHeight="1" x14ac:dyDescent="0.15">
      <c r="A32" s="402">
        <v>10</v>
      </c>
      <c r="B32" s="336">
        <v>29</v>
      </c>
      <c r="C32" s="361">
        <f t="shared" si="2"/>
        <v>82</v>
      </c>
      <c r="D32" s="361">
        <f t="shared" si="3"/>
        <v>17708</v>
      </c>
      <c r="E32" s="361">
        <v>26</v>
      </c>
      <c r="F32" s="361">
        <v>11493</v>
      </c>
      <c r="G32" s="361">
        <v>29</v>
      </c>
      <c r="H32" s="361">
        <v>2615</v>
      </c>
      <c r="I32" s="6">
        <v>27</v>
      </c>
      <c r="J32" s="398">
        <v>3600</v>
      </c>
    </row>
    <row r="33" spans="1:12" ht="20.100000000000001" customHeight="1" x14ac:dyDescent="0.15">
      <c r="A33" s="402">
        <v>11</v>
      </c>
      <c r="B33" s="336">
        <v>28</v>
      </c>
      <c r="C33" s="361">
        <f t="shared" si="2"/>
        <v>88</v>
      </c>
      <c r="D33" s="361">
        <f t="shared" si="3"/>
        <v>22544</v>
      </c>
      <c r="E33" s="7">
        <v>27</v>
      </c>
      <c r="F33" s="7">
        <v>13840</v>
      </c>
      <c r="G33" s="7">
        <v>32</v>
      </c>
      <c r="H33" s="7">
        <v>4039</v>
      </c>
      <c r="I33" s="7">
        <v>29</v>
      </c>
      <c r="J33" s="400">
        <v>4665</v>
      </c>
    </row>
    <row r="34" spans="1:12" ht="20.100000000000001" customHeight="1" x14ac:dyDescent="0.15">
      <c r="A34" s="402">
        <v>12</v>
      </c>
      <c r="B34" s="336">
        <v>26</v>
      </c>
      <c r="C34" s="361">
        <f t="shared" si="2"/>
        <v>79</v>
      </c>
      <c r="D34" s="361">
        <f t="shared" si="3"/>
        <v>21133</v>
      </c>
      <c r="E34" s="7">
        <v>25</v>
      </c>
      <c r="F34" s="7">
        <v>13310</v>
      </c>
      <c r="G34" s="7">
        <v>28</v>
      </c>
      <c r="H34" s="7">
        <v>2991</v>
      </c>
      <c r="I34" s="7">
        <v>26</v>
      </c>
      <c r="J34" s="400">
        <v>4832</v>
      </c>
    </row>
    <row r="35" spans="1:12" ht="20.100000000000001" customHeight="1" x14ac:dyDescent="0.15">
      <c r="A35" s="399" t="s">
        <v>290</v>
      </c>
      <c r="B35" s="336">
        <v>26</v>
      </c>
      <c r="C35" s="361">
        <f t="shared" si="2"/>
        <v>66</v>
      </c>
      <c r="D35" s="361">
        <f t="shared" si="3"/>
        <v>13143</v>
      </c>
      <c r="E35" s="361">
        <v>23</v>
      </c>
      <c r="F35" s="361">
        <v>7905</v>
      </c>
      <c r="G35" s="361">
        <v>21</v>
      </c>
      <c r="H35" s="361">
        <v>1890</v>
      </c>
      <c r="I35" s="6">
        <v>22</v>
      </c>
      <c r="J35" s="398">
        <v>3348</v>
      </c>
    </row>
    <row r="36" spans="1:12" ht="20.100000000000001" customHeight="1" x14ac:dyDescent="0.15">
      <c r="A36" s="401">
        <v>2</v>
      </c>
      <c r="B36" s="336">
        <v>27</v>
      </c>
      <c r="C36" s="361">
        <f t="shared" si="2"/>
        <v>76</v>
      </c>
      <c r="D36" s="361">
        <f t="shared" si="3"/>
        <v>17320</v>
      </c>
      <c r="E36" s="7">
        <v>23</v>
      </c>
      <c r="F36" s="7">
        <v>9820</v>
      </c>
      <c r="G36" s="7">
        <v>29</v>
      </c>
      <c r="H36" s="7">
        <v>2980</v>
      </c>
      <c r="I36" s="7">
        <v>24</v>
      </c>
      <c r="J36" s="400">
        <v>4520</v>
      </c>
    </row>
    <row r="37" spans="1:12" ht="20.100000000000001" customHeight="1" thickBot="1" x14ac:dyDescent="0.2">
      <c r="A37" s="403">
        <v>3</v>
      </c>
      <c r="B37" s="404">
        <v>29</v>
      </c>
      <c r="C37" s="210">
        <f t="shared" si="2"/>
        <v>61</v>
      </c>
      <c r="D37" s="210">
        <f t="shared" si="3"/>
        <v>17828</v>
      </c>
      <c r="E37" s="405">
        <v>19</v>
      </c>
      <c r="F37" s="405">
        <v>9840</v>
      </c>
      <c r="G37" s="405">
        <v>26</v>
      </c>
      <c r="H37" s="405">
        <v>4418</v>
      </c>
      <c r="I37" s="405">
        <v>16</v>
      </c>
      <c r="J37" s="406">
        <v>3570</v>
      </c>
    </row>
    <row r="38" spans="1:12" ht="15" customHeight="1" x14ac:dyDescent="0.15">
      <c r="A38" s="25" t="s">
        <v>272</v>
      </c>
      <c r="B38" s="25"/>
      <c r="C38" s="25"/>
      <c r="D38" s="25"/>
      <c r="E38" s="25"/>
      <c r="F38" s="25"/>
      <c r="G38" s="25"/>
      <c r="H38" s="101"/>
      <c r="I38" s="101"/>
      <c r="J38" s="101" t="s">
        <v>180</v>
      </c>
      <c r="K38" s="112"/>
      <c r="L38" s="112"/>
    </row>
    <row r="39" spans="1:12" ht="15" customHeight="1" x14ac:dyDescent="0.15">
      <c r="A39" s="25" t="s">
        <v>273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2" ht="15" customHeight="1" x14ac:dyDescent="0.15">
      <c r="A40" s="25" t="s">
        <v>274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2" ht="21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2" ht="21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2" ht="21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2" ht="21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2" ht="21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2" ht="21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</sheetData>
  <sheetProtection selectLockedCells="1" selectUnlockedCells="1"/>
  <mergeCells count="35">
    <mergeCell ref="J3:L4"/>
    <mergeCell ref="G6:I6"/>
    <mergeCell ref="J6:L6"/>
    <mergeCell ref="A3:B4"/>
    <mergeCell ref="C3:E3"/>
    <mergeCell ref="F3:F4"/>
    <mergeCell ref="G3:I4"/>
    <mergeCell ref="J7:L7"/>
    <mergeCell ref="A5:B5"/>
    <mergeCell ref="G5:I5"/>
    <mergeCell ref="J5:L5"/>
    <mergeCell ref="A6:B6"/>
    <mergeCell ref="A7:B7"/>
    <mergeCell ref="G7:I7"/>
    <mergeCell ref="A10:B10"/>
    <mergeCell ref="G10:I10"/>
    <mergeCell ref="J10:L10"/>
    <mergeCell ref="J11:L11"/>
    <mergeCell ref="G11:I11"/>
    <mergeCell ref="A8:B8"/>
    <mergeCell ref="G8:I8"/>
    <mergeCell ref="J8:L8"/>
    <mergeCell ref="A17:A18"/>
    <mergeCell ref="J12:L12"/>
    <mergeCell ref="G17:H17"/>
    <mergeCell ref="A13:J13"/>
    <mergeCell ref="I17:J17"/>
    <mergeCell ref="B17:B18"/>
    <mergeCell ref="C17:D17"/>
    <mergeCell ref="E17:F17"/>
    <mergeCell ref="A9:B9"/>
    <mergeCell ref="G9:I9"/>
    <mergeCell ref="A12:G12"/>
    <mergeCell ref="A11:B11"/>
    <mergeCell ref="J9:L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5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view="pageBreakPreview" zoomScaleNormal="100" zoomScaleSheetLayoutView="100" workbookViewId="0">
      <selection activeCell="A2" sqref="A2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467"/>
      <c r="I1" s="467"/>
      <c r="J1" s="467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133" t="s">
        <v>258</v>
      </c>
      <c r="B2" s="3"/>
      <c r="C2" s="3"/>
      <c r="D2" s="3"/>
      <c r="E2" s="3"/>
      <c r="F2" s="3"/>
      <c r="G2" s="3"/>
      <c r="H2" s="468" t="s">
        <v>0</v>
      </c>
      <c r="I2" s="468"/>
      <c r="J2" s="468"/>
      <c r="K2" s="3"/>
      <c r="L2" s="3"/>
      <c r="M2" s="3"/>
      <c r="N2" s="3"/>
      <c r="O2" s="3"/>
      <c r="P2" s="3"/>
      <c r="Q2" s="3"/>
      <c r="R2" s="3"/>
      <c r="S2" s="137" t="s">
        <v>291</v>
      </c>
      <c r="T2" s="3"/>
      <c r="U2" s="3"/>
    </row>
    <row r="3" spans="1:21" ht="11.1" customHeight="1" x14ac:dyDescent="0.15">
      <c r="A3" s="459" t="s">
        <v>1</v>
      </c>
      <c r="B3" s="461" t="s">
        <v>2</v>
      </c>
      <c r="C3" s="462"/>
      <c r="D3" s="461" t="s">
        <v>183</v>
      </c>
      <c r="E3" s="462"/>
      <c r="F3" s="461" t="s">
        <v>184</v>
      </c>
      <c r="G3" s="462"/>
      <c r="H3" s="461" t="s">
        <v>185</v>
      </c>
      <c r="I3" s="462"/>
      <c r="J3" s="461" t="s">
        <v>186</v>
      </c>
      <c r="K3" s="462"/>
      <c r="L3" s="461" t="s">
        <v>182</v>
      </c>
      <c r="M3" s="462"/>
      <c r="N3" s="461" t="s">
        <v>189</v>
      </c>
      <c r="O3" s="462"/>
      <c r="P3" s="461" t="s">
        <v>190</v>
      </c>
      <c r="Q3" s="462"/>
      <c r="R3" s="461" t="s">
        <v>5</v>
      </c>
      <c r="S3" s="465"/>
    </row>
    <row r="4" spans="1:21" ht="11.1" customHeight="1" x14ac:dyDescent="0.15">
      <c r="A4" s="460"/>
      <c r="B4" s="463"/>
      <c r="C4" s="464"/>
      <c r="D4" s="463"/>
      <c r="E4" s="464"/>
      <c r="F4" s="463"/>
      <c r="G4" s="464"/>
      <c r="H4" s="463"/>
      <c r="I4" s="464"/>
      <c r="J4" s="463"/>
      <c r="K4" s="464"/>
      <c r="L4" s="463"/>
      <c r="M4" s="464"/>
      <c r="N4" s="463"/>
      <c r="O4" s="464"/>
      <c r="P4" s="463"/>
      <c r="Q4" s="464"/>
      <c r="R4" s="463"/>
      <c r="S4" s="466"/>
    </row>
    <row r="5" spans="1:21" ht="15" customHeight="1" x14ac:dyDescent="0.15">
      <c r="A5" s="9" t="s">
        <v>6</v>
      </c>
      <c r="B5" s="340">
        <f>SUM(B7:B18)</f>
        <v>236</v>
      </c>
      <c r="C5" s="368">
        <f>SUM(C7:C18)</f>
        <v>35</v>
      </c>
      <c r="D5" s="340">
        <f t="shared" ref="D5:R5" si="0">SUM(D7:D18)</f>
        <v>72</v>
      </c>
      <c r="E5" s="368">
        <f>SUM(E7:E18)</f>
        <v>15</v>
      </c>
      <c r="F5" s="340">
        <f t="shared" si="0"/>
        <v>17</v>
      </c>
      <c r="G5" s="368">
        <f>SUM(G7:G18)</f>
        <v>7</v>
      </c>
      <c r="H5" s="340">
        <f t="shared" si="0"/>
        <v>23</v>
      </c>
      <c r="I5" s="368">
        <f t="shared" si="0"/>
        <v>1</v>
      </c>
      <c r="J5" s="340">
        <f t="shared" si="0"/>
        <v>8</v>
      </c>
      <c r="K5" s="368">
        <f t="shared" si="0"/>
        <v>0</v>
      </c>
      <c r="L5" s="340">
        <f t="shared" si="0"/>
        <v>0</v>
      </c>
      <c r="M5" s="368">
        <f>SUM(M7:M18)</f>
        <v>0</v>
      </c>
      <c r="N5" s="340">
        <f>SUM(N7:N18)</f>
        <v>63</v>
      </c>
      <c r="O5" s="368">
        <f>SUM(O7:O18)</f>
        <v>7</v>
      </c>
      <c r="P5" s="340">
        <f>SUM(P7:P18)</f>
        <v>51</v>
      </c>
      <c r="Q5" s="368">
        <f>SUM(Q7:Q18)</f>
        <v>5</v>
      </c>
      <c r="R5" s="340">
        <f t="shared" si="0"/>
        <v>2</v>
      </c>
      <c r="S5" s="369">
        <f>SUM(S7:S18)</f>
        <v>0</v>
      </c>
    </row>
    <row r="6" spans="1:21" ht="6" customHeight="1" x14ac:dyDescent="0.15">
      <c r="A6" s="9"/>
      <c r="B6" s="390"/>
      <c r="C6" s="371"/>
      <c r="D6" s="372"/>
      <c r="E6" s="371"/>
      <c r="F6" s="372"/>
      <c r="G6" s="373"/>
      <c r="H6" s="372"/>
      <c r="I6" s="373"/>
      <c r="J6" s="370"/>
      <c r="K6" s="371"/>
      <c r="L6" s="372"/>
      <c r="M6" s="373"/>
      <c r="N6" s="340"/>
      <c r="O6" s="371"/>
      <c r="P6" s="370"/>
      <c r="Q6" s="371"/>
      <c r="R6" s="370"/>
      <c r="S6" s="374"/>
    </row>
    <row r="7" spans="1:21" ht="12" customHeight="1" x14ac:dyDescent="0.15">
      <c r="A7" s="141" t="s">
        <v>289</v>
      </c>
      <c r="B7" s="391">
        <f t="shared" ref="B7:C18" si="1">SUM(D7,F7,H7,J7,L7,N7,P7,R7)</f>
        <v>9</v>
      </c>
      <c r="C7" s="376">
        <f>SUM(E7,G7,I7,K7,M7,O7,Q7,S7)</f>
        <v>0</v>
      </c>
      <c r="D7" s="80">
        <v>3</v>
      </c>
      <c r="E7" s="376">
        <v>0</v>
      </c>
      <c r="F7" s="80">
        <v>0</v>
      </c>
      <c r="G7" s="376">
        <v>0</v>
      </c>
      <c r="H7" s="80">
        <v>2</v>
      </c>
      <c r="I7" s="375">
        <v>0</v>
      </c>
      <c r="J7" s="80">
        <v>3</v>
      </c>
      <c r="K7" s="375">
        <v>0</v>
      </c>
      <c r="L7" s="80">
        <v>0</v>
      </c>
      <c r="M7" s="375">
        <v>0</v>
      </c>
      <c r="N7" s="343">
        <v>1</v>
      </c>
      <c r="O7" s="376">
        <v>0</v>
      </c>
      <c r="P7" s="80">
        <v>0</v>
      </c>
      <c r="Q7" s="376">
        <v>0</v>
      </c>
      <c r="R7" s="80">
        <v>0</v>
      </c>
      <c r="S7" s="377">
        <v>0</v>
      </c>
      <c r="T7" s="80"/>
      <c r="U7" s="81"/>
    </row>
    <row r="8" spans="1:21" ht="12" customHeight="1" x14ac:dyDescent="0.15">
      <c r="A8" s="142" t="s">
        <v>7</v>
      </c>
      <c r="B8" s="391">
        <f t="shared" si="1"/>
        <v>17</v>
      </c>
      <c r="C8" s="376">
        <f t="shared" si="1"/>
        <v>0</v>
      </c>
      <c r="D8" s="80">
        <v>4</v>
      </c>
      <c r="E8" s="376">
        <v>0</v>
      </c>
      <c r="F8" s="391">
        <v>2</v>
      </c>
      <c r="G8" s="376">
        <v>0</v>
      </c>
      <c r="H8" s="80">
        <v>4</v>
      </c>
      <c r="I8" s="375">
        <v>0</v>
      </c>
      <c r="J8" s="80">
        <v>0</v>
      </c>
      <c r="K8" s="375">
        <v>0</v>
      </c>
      <c r="L8" s="80">
        <v>0</v>
      </c>
      <c r="M8" s="375">
        <v>0</v>
      </c>
      <c r="N8" s="343">
        <v>7</v>
      </c>
      <c r="O8" s="376">
        <v>0</v>
      </c>
      <c r="P8" s="80">
        <v>0</v>
      </c>
      <c r="Q8" s="376">
        <v>0</v>
      </c>
      <c r="R8" s="80">
        <v>0</v>
      </c>
      <c r="S8" s="377">
        <v>0</v>
      </c>
    </row>
    <row r="9" spans="1:21" ht="12" customHeight="1" x14ac:dyDescent="0.15">
      <c r="A9" s="142" t="s">
        <v>8</v>
      </c>
      <c r="B9" s="391">
        <f t="shared" si="1"/>
        <v>15</v>
      </c>
      <c r="C9" s="376">
        <f t="shared" si="1"/>
        <v>1</v>
      </c>
      <c r="D9" s="80">
        <v>6</v>
      </c>
      <c r="E9" s="376">
        <v>0</v>
      </c>
      <c r="F9" s="391">
        <v>0</v>
      </c>
      <c r="G9" s="376">
        <v>0</v>
      </c>
      <c r="H9" s="80">
        <v>3</v>
      </c>
      <c r="I9" s="375">
        <v>0</v>
      </c>
      <c r="J9" s="80">
        <v>0</v>
      </c>
      <c r="K9" s="375">
        <v>0</v>
      </c>
      <c r="L9" s="80">
        <v>0</v>
      </c>
      <c r="M9" s="375">
        <v>0</v>
      </c>
      <c r="N9" s="343">
        <v>4</v>
      </c>
      <c r="O9" s="376">
        <v>1</v>
      </c>
      <c r="P9" s="80">
        <v>2</v>
      </c>
      <c r="Q9" s="376">
        <v>0</v>
      </c>
      <c r="R9" s="80">
        <v>0</v>
      </c>
      <c r="S9" s="377">
        <v>0</v>
      </c>
    </row>
    <row r="10" spans="1:21" ht="12" customHeight="1" x14ac:dyDescent="0.15">
      <c r="A10" s="142" t="s">
        <v>9</v>
      </c>
      <c r="B10" s="391">
        <f t="shared" si="1"/>
        <v>18</v>
      </c>
      <c r="C10" s="376">
        <f t="shared" si="1"/>
        <v>7</v>
      </c>
      <c r="D10" s="80">
        <v>5</v>
      </c>
      <c r="E10" s="376">
        <v>2</v>
      </c>
      <c r="F10" s="391">
        <v>0</v>
      </c>
      <c r="G10" s="376">
        <v>0</v>
      </c>
      <c r="H10" s="80">
        <v>4</v>
      </c>
      <c r="I10" s="376">
        <v>1</v>
      </c>
      <c r="J10" s="80">
        <v>0</v>
      </c>
      <c r="K10" s="375">
        <v>0</v>
      </c>
      <c r="L10" s="80">
        <v>0</v>
      </c>
      <c r="M10" s="375">
        <v>0</v>
      </c>
      <c r="N10" s="343">
        <v>9</v>
      </c>
      <c r="O10" s="376">
        <v>4</v>
      </c>
      <c r="P10" s="80">
        <v>0</v>
      </c>
      <c r="Q10" s="376">
        <v>0</v>
      </c>
      <c r="R10" s="80">
        <v>0</v>
      </c>
      <c r="S10" s="377">
        <v>0</v>
      </c>
    </row>
    <row r="11" spans="1:21" ht="12" customHeight="1" x14ac:dyDescent="0.15">
      <c r="A11" s="142" t="s">
        <v>10</v>
      </c>
      <c r="B11" s="391">
        <f t="shared" si="1"/>
        <v>18</v>
      </c>
      <c r="C11" s="376">
        <f t="shared" si="1"/>
        <v>0</v>
      </c>
      <c r="D11" s="80">
        <v>4</v>
      </c>
      <c r="E11" s="376">
        <v>0</v>
      </c>
      <c r="F11" s="391">
        <v>0</v>
      </c>
      <c r="G11" s="376">
        <v>0</v>
      </c>
      <c r="H11" s="80">
        <v>2</v>
      </c>
      <c r="I11" s="375">
        <v>0</v>
      </c>
      <c r="J11" s="80">
        <v>0</v>
      </c>
      <c r="K11" s="375">
        <v>0</v>
      </c>
      <c r="L11" s="80">
        <v>0</v>
      </c>
      <c r="M11" s="375">
        <v>0</v>
      </c>
      <c r="N11" s="343">
        <v>10</v>
      </c>
      <c r="O11" s="376">
        <v>0</v>
      </c>
      <c r="P11" s="80">
        <v>2</v>
      </c>
      <c r="Q11" s="376">
        <v>0</v>
      </c>
      <c r="R11" s="80">
        <v>0</v>
      </c>
      <c r="S11" s="377">
        <v>0</v>
      </c>
    </row>
    <row r="12" spans="1:21" ht="12" customHeight="1" x14ac:dyDescent="0.15">
      <c r="A12" s="142" t="s">
        <v>11</v>
      </c>
      <c r="B12" s="391">
        <f t="shared" si="1"/>
        <v>16</v>
      </c>
      <c r="C12" s="376">
        <f t="shared" si="1"/>
        <v>0</v>
      </c>
      <c r="D12" s="80">
        <v>3</v>
      </c>
      <c r="E12" s="376">
        <v>0</v>
      </c>
      <c r="F12" s="80">
        <v>1</v>
      </c>
      <c r="G12" s="376">
        <v>0</v>
      </c>
      <c r="H12" s="80">
        <v>2</v>
      </c>
      <c r="I12" s="375">
        <v>0</v>
      </c>
      <c r="J12" s="80">
        <v>2</v>
      </c>
      <c r="K12" s="376">
        <v>0</v>
      </c>
      <c r="L12" s="80">
        <v>0</v>
      </c>
      <c r="M12" s="375">
        <v>0</v>
      </c>
      <c r="N12" s="343">
        <v>7</v>
      </c>
      <c r="O12" s="376">
        <v>0</v>
      </c>
      <c r="P12" s="80">
        <v>1</v>
      </c>
      <c r="Q12" s="376">
        <v>0</v>
      </c>
      <c r="R12" s="80">
        <v>0</v>
      </c>
      <c r="S12" s="377">
        <v>0</v>
      </c>
    </row>
    <row r="13" spans="1:21" ht="12" customHeight="1" x14ac:dyDescent="0.15">
      <c r="A13" s="142" t="s">
        <v>12</v>
      </c>
      <c r="B13" s="391">
        <f t="shared" si="1"/>
        <v>26</v>
      </c>
      <c r="C13" s="376">
        <f t="shared" si="1"/>
        <v>3</v>
      </c>
      <c r="D13" s="80">
        <v>13</v>
      </c>
      <c r="E13" s="376">
        <v>2</v>
      </c>
      <c r="F13" s="391">
        <v>4</v>
      </c>
      <c r="G13" s="376">
        <v>0</v>
      </c>
      <c r="H13" s="80">
        <v>2</v>
      </c>
      <c r="I13" s="375">
        <v>0</v>
      </c>
      <c r="J13" s="80">
        <v>0</v>
      </c>
      <c r="K13" s="375">
        <v>0</v>
      </c>
      <c r="L13" s="80">
        <v>0</v>
      </c>
      <c r="M13" s="375">
        <v>0</v>
      </c>
      <c r="N13" s="343">
        <v>6</v>
      </c>
      <c r="O13" s="376">
        <v>1</v>
      </c>
      <c r="P13" s="80">
        <v>0</v>
      </c>
      <c r="Q13" s="376">
        <v>0</v>
      </c>
      <c r="R13" s="80">
        <v>1</v>
      </c>
      <c r="S13" s="377">
        <v>0</v>
      </c>
    </row>
    <row r="14" spans="1:21" ht="12" customHeight="1" x14ac:dyDescent="0.15">
      <c r="A14" s="142" t="s">
        <v>13</v>
      </c>
      <c r="B14" s="391">
        <f t="shared" si="1"/>
        <v>27</v>
      </c>
      <c r="C14" s="376">
        <f t="shared" si="1"/>
        <v>7</v>
      </c>
      <c r="D14" s="80">
        <v>10</v>
      </c>
      <c r="E14" s="376">
        <v>5</v>
      </c>
      <c r="F14" s="391">
        <v>2</v>
      </c>
      <c r="G14" s="376">
        <v>0</v>
      </c>
      <c r="H14" s="80">
        <v>2</v>
      </c>
      <c r="I14" s="375">
        <v>0</v>
      </c>
      <c r="J14" s="80">
        <v>3</v>
      </c>
      <c r="K14" s="375">
        <v>0</v>
      </c>
      <c r="L14" s="80">
        <v>0</v>
      </c>
      <c r="M14" s="375">
        <v>0</v>
      </c>
      <c r="N14" s="343">
        <v>2</v>
      </c>
      <c r="O14" s="376">
        <v>0</v>
      </c>
      <c r="P14" s="80">
        <v>8</v>
      </c>
      <c r="Q14" s="376">
        <v>2</v>
      </c>
      <c r="R14" s="80">
        <v>0</v>
      </c>
      <c r="S14" s="377">
        <v>0</v>
      </c>
    </row>
    <row r="15" spans="1:21" ht="12" customHeight="1" x14ac:dyDescent="0.15">
      <c r="A15" s="142" t="s">
        <v>14</v>
      </c>
      <c r="B15" s="391">
        <f t="shared" si="1"/>
        <v>25</v>
      </c>
      <c r="C15" s="376">
        <f t="shared" si="1"/>
        <v>1</v>
      </c>
      <c r="D15" s="80">
        <v>5</v>
      </c>
      <c r="E15" s="376">
        <v>1</v>
      </c>
      <c r="F15" s="80">
        <v>1</v>
      </c>
      <c r="G15" s="376">
        <v>0</v>
      </c>
      <c r="H15" s="80">
        <v>1</v>
      </c>
      <c r="I15" s="375">
        <v>0</v>
      </c>
      <c r="J15" s="80">
        <v>0</v>
      </c>
      <c r="K15" s="375">
        <v>0</v>
      </c>
      <c r="L15" s="80">
        <v>0</v>
      </c>
      <c r="M15" s="375">
        <v>0</v>
      </c>
      <c r="N15" s="343">
        <v>2</v>
      </c>
      <c r="O15" s="376">
        <v>0</v>
      </c>
      <c r="P15" s="80">
        <v>16</v>
      </c>
      <c r="Q15" s="376">
        <v>0</v>
      </c>
      <c r="R15" s="80">
        <v>0</v>
      </c>
      <c r="S15" s="377">
        <v>0</v>
      </c>
    </row>
    <row r="16" spans="1:21" ht="12" customHeight="1" x14ac:dyDescent="0.15">
      <c r="A16" s="141" t="s">
        <v>290</v>
      </c>
      <c r="B16" s="391">
        <f t="shared" si="1"/>
        <v>23</v>
      </c>
      <c r="C16" s="376">
        <f t="shared" si="1"/>
        <v>5</v>
      </c>
      <c r="D16" s="80">
        <v>5</v>
      </c>
      <c r="E16" s="376">
        <v>4</v>
      </c>
      <c r="F16" s="391">
        <v>0</v>
      </c>
      <c r="G16" s="376">
        <v>0</v>
      </c>
      <c r="H16" s="80">
        <v>0</v>
      </c>
      <c r="I16" s="375">
        <v>0</v>
      </c>
      <c r="J16" s="80">
        <v>0</v>
      </c>
      <c r="K16" s="375">
        <v>0</v>
      </c>
      <c r="L16" s="80">
        <v>0</v>
      </c>
      <c r="M16" s="375">
        <v>0</v>
      </c>
      <c r="N16" s="343">
        <v>8</v>
      </c>
      <c r="O16" s="376">
        <v>1</v>
      </c>
      <c r="P16" s="80">
        <v>10</v>
      </c>
      <c r="Q16" s="376">
        <v>0</v>
      </c>
      <c r="R16" s="80">
        <v>0</v>
      </c>
      <c r="S16" s="377">
        <v>0</v>
      </c>
    </row>
    <row r="17" spans="1:20" ht="12" customHeight="1" x14ac:dyDescent="0.15">
      <c r="A17" s="142" t="s">
        <v>15</v>
      </c>
      <c r="B17" s="391">
        <f t="shared" si="1"/>
        <v>23</v>
      </c>
      <c r="C17" s="376">
        <f t="shared" si="1"/>
        <v>8</v>
      </c>
      <c r="D17" s="80">
        <v>2</v>
      </c>
      <c r="E17" s="376">
        <v>0</v>
      </c>
      <c r="F17" s="391">
        <v>5</v>
      </c>
      <c r="G17" s="376">
        <v>5</v>
      </c>
      <c r="H17" s="80">
        <v>1</v>
      </c>
      <c r="I17" s="375">
        <v>0</v>
      </c>
      <c r="J17" s="80">
        <v>0</v>
      </c>
      <c r="K17" s="375">
        <v>0</v>
      </c>
      <c r="L17" s="80">
        <v>0</v>
      </c>
      <c r="M17" s="375">
        <v>0</v>
      </c>
      <c r="N17" s="343">
        <v>4</v>
      </c>
      <c r="O17" s="376">
        <v>0</v>
      </c>
      <c r="P17" s="80">
        <v>10</v>
      </c>
      <c r="Q17" s="376">
        <v>3</v>
      </c>
      <c r="R17" s="80">
        <v>1</v>
      </c>
      <c r="S17" s="377">
        <v>0</v>
      </c>
    </row>
    <row r="18" spans="1:20" ht="12" customHeight="1" thickBot="1" x14ac:dyDescent="0.2">
      <c r="A18" s="143" t="s">
        <v>16</v>
      </c>
      <c r="B18" s="391">
        <f t="shared" si="1"/>
        <v>19</v>
      </c>
      <c r="C18" s="376">
        <f t="shared" si="1"/>
        <v>3</v>
      </c>
      <c r="D18" s="378">
        <v>12</v>
      </c>
      <c r="E18" s="381">
        <v>1</v>
      </c>
      <c r="F18" s="392">
        <v>2</v>
      </c>
      <c r="G18" s="381">
        <v>2</v>
      </c>
      <c r="H18" s="378">
        <v>0</v>
      </c>
      <c r="I18" s="379">
        <v>0</v>
      </c>
      <c r="J18" s="378">
        <v>0</v>
      </c>
      <c r="K18" s="379">
        <v>0</v>
      </c>
      <c r="L18" s="378">
        <v>0</v>
      </c>
      <c r="M18" s="379">
        <v>0</v>
      </c>
      <c r="N18" s="380">
        <v>3</v>
      </c>
      <c r="O18" s="381">
        <v>0</v>
      </c>
      <c r="P18" s="378">
        <v>2</v>
      </c>
      <c r="Q18" s="381">
        <v>0</v>
      </c>
      <c r="R18" s="378">
        <v>0</v>
      </c>
      <c r="S18" s="382">
        <v>0</v>
      </c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468" t="s">
        <v>17</v>
      </c>
      <c r="I20" s="468"/>
      <c r="J20" s="468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459" t="s">
        <v>1</v>
      </c>
      <c r="B21" s="461" t="s">
        <v>2</v>
      </c>
      <c r="C21" s="462"/>
      <c r="D21" s="461" t="s">
        <v>3</v>
      </c>
      <c r="E21" s="462"/>
      <c r="F21" s="461" t="s">
        <v>18</v>
      </c>
      <c r="G21" s="462"/>
      <c r="H21" s="461" t="s">
        <v>4</v>
      </c>
      <c r="I21" s="462"/>
      <c r="J21" s="461" t="s">
        <v>187</v>
      </c>
      <c r="K21" s="462"/>
      <c r="L21" s="461" t="s">
        <v>183</v>
      </c>
      <c r="M21" s="462"/>
      <c r="N21" s="461" t="s">
        <v>188</v>
      </c>
      <c r="O21" s="462"/>
      <c r="P21" s="461" t="s">
        <v>5</v>
      </c>
      <c r="Q21" s="465"/>
    </row>
    <row r="22" spans="1:20" ht="11.1" customHeight="1" x14ac:dyDescent="0.15">
      <c r="A22" s="460"/>
      <c r="B22" s="463"/>
      <c r="C22" s="464"/>
      <c r="D22" s="463"/>
      <c r="E22" s="464"/>
      <c r="F22" s="463"/>
      <c r="G22" s="464"/>
      <c r="H22" s="463"/>
      <c r="I22" s="464"/>
      <c r="J22" s="463"/>
      <c r="K22" s="464"/>
      <c r="L22" s="463"/>
      <c r="M22" s="464"/>
      <c r="N22" s="463"/>
      <c r="O22" s="464"/>
      <c r="P22" s="463"/>
      <c r="Q22" s="466"/>
    </row>
    <row r="23" spans="1:20" ht="15" customHeight="1" x14ac:dyDescent="0.15">
      <c r="A23" s="9" t="s">
        <v>6</v>
      </c>
      <c r="B23" s="340">
        <f t="shared" ref="B23:Q23" si="2">SUM(B25:B36)</f>
        <v>324</v>
      </c>
      <c r="C23" s="368">
        <f t="shared" si="2"/>
        <v>30</v>
      </c>
      <c r="D23" s="340">
        <f t="shared" si="2"/>
        <v>18</v>
      </c>
      <c r="E23" s="368">
        <f t="shared" si="2"/>
        <v>2</v>
      </c>
      <c r="F23" s="340">
        <f t="shared" si="2"/>
        <v>112</v>
      </c>
      <c r="G23" s="368">
        <f t="shared" si="2"/>
        <v>8</v>
      </c>
      <c r="H23" s="340">
        <f t="shared" si="2"/>
        <v>80</v>
      </c>
      <c r="I23" s="368">
        <f t="shared" si="2"/>
        <v>1</v>
      </c>
      <c r="J23" s="340">
        <f t="shared" si="2"/>
        <v>42</v>
      </c>
      <c r="K23" s="368">
        <f t="shared" si="2"/>
        <v>4</v>
      </c>
      <c r="L23" s="340">
        <f t="shared" si="2"/>
        <v>8</v>
      </c>
      <c r="M23" s="368">
        <f t="shared" si="2"/>
        <v>0</v>
      </c>
      <c r="N23" s="340">
        <f t="shared" si="2"/>
        <v>39</v>
      </c>
      <c r="O23" s="368">
        <f t="shared" si="2"/>
        <v>7</v>
      </c>
      <c r="P23" s="340">
        <f t="shared" si="2"/>
        <v>25</v>
      </c>
      <c r="Q23" s="369">
        <f t="shared" si="2"/>
        <v>8</v>
      </c>
    </row>
    <row r="24" spans="1:20" ht="6" customHeight="1" x14ac:dyDescent="0.15">
      <c r="A24" s="9"/>
      <c r="B24" s="384"/>
      <c r="C24" s="371"/>
      <c r="D24" s="370"/>
      <c r="E24" s="389"/>
      <c r="F24" s="370"/>
      <c r="G24" s="385"/>
      <c r="H24" s="370"/>
      <c r="I24" s="371"/>
      <c r="J24" s="370"/>
      <c r="K24" s="373"/>
      <c r="L24" s="370"/>
      <c r="M24" s="373"/>
      <c r="N24" s="340"/>
      <c r="O24" s="371"/>
      <c r="P24" s="370"/>
      <c r="Q24" s="374"/>
    </row>
    <row r="25" spans="1:20" ht="12" customHeight="1" x14ac:dyDescent="0.15">
      <c r="A25" s="141" t="s">
        <v>289</v>
      </c>
      <c r="B25" s="80">
        <f t="shared" ref="B25:B36" si="3">SUM(D25+F25+H25+J25+L25+N25+P25)</f>
        <v>23</v>
      </c>
      <c r="C25" s="376">
        <f t="shared" ref="C25:C36" si="4">SUM(E25+G25+I25+K25+M25+O25+Q25)</f>
        <v>1</v>
      </c>
      <c r="D25" s="80">
        <v>0</v>
      </c>
      <c r="E25" s="376">
        <v>0</v>
      </c>
      <c r="F25" s="80">
        <v>13</v>
      </c>
      <c r="G25" s="376">
        <v>1</v>
      </c>
      <c r="H25" s="80">
        <v>6</v>
      </c>
      <c r="I25" s="376">
        <v>0</v>
      </c>
      <c r="J25" s="80">
        <v>1</v>
      </c>
      <c r="K25" s="376">
        <v>0</v>
      </c>
      <c r="L25" s="80">
        <v>0</v>
      </c>
      <c r="M25" s="376">
        <v>0</v>
      </c>
      <c r="N25" s="343">
        <v>0</v>
      </c>
      <c r="O25" s="376">
        <v>0</v>
      </c>
      <c r="P25" s="80">
        <v>3</v>
      </c>
      <c r="Q25" s="377">
        <v>0</v>
      </c>
    </row>
    <row r="26" spans="1:20" ht="12" customHeight="1" x14ac:dyDescent="0.15">
      <c r="A26" s="142" t="s">
        <v>7</v>
      </c>
      <c r="B26" s="80">
        <f t="shared" si="3"/>
        <v>21</v>
      </c>
      <c r="C26" s="376">
        <f t="shared" si="4"/>
        <v>0</v>
      </c>
      <c r="D26" s="80">
        <v>0</v>
      </c>
      <c r="E26" s="376">
        <v>0</v>
      </c>
      <c r="F26" s="80">
        <v>12</v>
      </c>
      <c r="G26" s="376">
        <v>0</v>
      </c>
      <c r="H26" s="80">
        <v>4</v>
      </c>
      <c r="I26" s="376">
        <v>0</v>
      </c>
      <c r="J26" s="80">
        <v>2</v>
      </c>
      <c r="K26" s="376">
        <v>0</v>
      </c>
      <c r="L26" s="80">
        <v>0</v>
      </c>
      <c r="M26" s="376">
        <v>0</v>
      </c>
      <c r="N26" s="343">
        <v>3</v>
      </c>
      <c r="O26" s="376">
        <v>0</v>
      </c>
      <c r="P26" s="80">
        <v>0</v>
      </c>
      <c r="Q26" s="377">
        <v>0</v>
      </c>
    </row>
    <row r="27" spans="1:20" ht="12" customHeight="1" x14ac:dyDescent="0.15">
      <c r="A27" s="142" t="s">
        <v>8</v>
      </c>
      <c r="B27" s="80">
        <f t="shared" si="3"/>
        <v>28</v>
      </c>
      <c r="C27" s="376">
        <f t="shared" si="4"/>
        <v>1</v>
      </c>
      <c r="D27" s="80">
        <v>1</v>
      </c>
      <c r="E27" s="376">
        <v>0</v>
      </c>
      <c r="F27" s="80">
        <v>14</v>
      </c>
      <c r="G27" s="376">
        <v>1</v>
      </c>
      <c r="H27" s="80">
        <v>4</v>
      </c>
      <c r="I27" s="376">
        <v>0</v>
      </c>
      <c r="J27" s="80">
        <v>1</v>
      </c>
      <c r="K27" s="376">
        <v>0</v>
      </c>
      <c r="L27" s="80">
        <v>1</v>
      </c>
      <c r="M27" s="376">
        <v>0</v>
      </c>
      <c r="N27" s="343">
        <v>4</v>
      </c>
      <c r="O27" s="376">
        <v>0</v>
      </c>
      <c r="P27" s="80">
        <v>3</v>
      </c>
      <c r="Q27" s="377">
        <v>0</v>
      </c>
    </row>
    <row r="28" spans="1:20" ht="12" customHeight="1" x14ac:dyDescent="0.15">
      <c r="A28" s="142" t="s">
        <v>9</v>
      </c>
      <c r="B28" s="80">
        <f t="shared" si="3"/>
        <v>28</v>
      </c>
      <c r="C28" s="376">
        <f t="shared" si="4"/>
        <v>0</v>
      </c>
      <c r="D28" s="80">
        <v>2</v>
      </c>
      <c r="E28" s="376">
        <v>0</v>
      </c>
      <c r="F28" s="80">
        <v>9</v>
      </c>
      <c r="G28" s="376">
        <v>0</v>
      </c>
      <c r="H28" s="80">
        <v>9</v>
      </c>
      <c r="I28" s="376">
        <v>0</v>
      </c>
      <c r="J28" s="80">
        <v>3</v>
      </c>
      <c r="K28" s="376">
        <v>0</v>
      </c>
      <c r="L28" s="80">
        <v>1</v>
      </c>
      <c r="M28" s="376">
        <v>0</v>
      </c>
      <c r="N28" s="343">
        <v>1</v>
      </c>
      <c r="O28" s="376">
        <v>0</v>
      </c>
      <c r="P28" s="80">
        <v>3</v>
      </c>
      <c r="Q28" s="377">
        <v>0</v>
      </c>
    </row>
    <row r="29" spans="1:20" ht="12" customHeight="1" x14ac:dyDescent="0.15">
      <c r="A29" s="142" t="s">
        <v>10</v>
      </c>
      <c r="B29" s="80">
        <f t="shared" si="3"/>
        <v>27</v>
      </c>
      <c r="C29" s="376">
        <f>SUM(E29+G29+I29+K29+M29+O29+Q29)</f>
        <v>2</v>
      </c>
      <c r="D29" s="80">
        <v>0</v>
      </c>
      <c r="E29" s="376">
        <v>0</v>
      </c>
      <c r="F29" s="80">
        <v>7</v>
      </c>
      <c r="G29" s="376">
        <v>0</v>
      </c>
      <c r="H29" s="80">
        <v>8</v>
      </c>
      <c r="I29" s="376">
        <v>0</v>
      </c>
      <c r="J29" s="80">
        <v>5</v>
      </c>
      <c r="K29" s="376">
        <v>2</v>
      </c>
      <c r="L29" s="80">
        <v>2</v>
      </c>
      <c r="M29" s="376">
        <v>0</v>
      </c>
      <c r="N29" s="343">
        <v>3</v>
      </c>
      <c r="O29" s="376">
        <v>0</v>
      </c>
      <c r="P29" s="80">
        <v>2</v>
      </c>
      <c r="Q29" s="377">
        <v>0</v>
      </c>
    </row>
    <row r="30" spans="1:20" ht="12" customHeight="1" x14ac:dyDescent="0.15">
      <c r="A30" s="142" t="s">
        <v>11</v>
      </c>
      <c r="B30" s="80">
        <f t="shared" si="3"/>
        <v>32</v>
      </c>
      <c r="C30" s="376">
        <f t="shared" si="4"/>
        <v>0</v>
      </c>
      <c r="D30" s="80">
        <v>1</v>
      </c>
      <c r="E30" s="376">
        <v>0</v>
      </c>
      <c r="F30" s="80">
        <v>11</v>
      </c>
      <c r="G30" s="376">
        <v>0</v>
      </c>
      <c r="H30" s="80">
        <v>16</v>
      </c>
      <c r="I30" s="376">
        <v>0</v>
      </c>
      <c r="J30" s="80">
        <v>1</v>
      </c>
      <c r="K30" s="376">
        <v>0</v>
      </c>
      <c r="L30" s="80">
        <v>0</v>
      </c>
      <c r="M30" s="376">
        <v>0</v>
      </c>
      <c r="N30" s="343">
        <v>2</v>
      </c>
      <c r="O30" s="376">
        <v>0</v>
      </c>
      <c r="P30" s="80">
        <v>1</v>
      </c>
      <c r="Q30" s="377">
        <v>0</v>
      </c>
    </row>
    <row r="31" spans="1:20" ht="12" customHeight="1" x14ac:dyDescent="0.15">
      <c r="A31" s="142" t="s">
        <v>12</v>
      </c>
      <c r="B31" s="80">
        <f t="shared" si="3"/>
        <v>29</v>
      </c>
      <c r="C31" s="376">
        <f t="shared" si="4"/>
        <v>2</v>
      </c>
      <c r="D31" s="80">
        <v>2</v>
      </c>
      <c r="E31" s="376">
        <v>0</v>
      </c>
      <c r="F31" s="80">
        <v>6</v>
      </c>
      <c r="G31" s="376">
        <v>1</v>
      </c>
      <c r="H31" s="80">
        <v>3</v>
      </c>
      <c r="I31" s="376">
        <v>0</v>
      </c>
      <c r="J31" s="80">
        <v>4</v>
      </c>
      <c r="K31" s="376">
        <v>1</v>
      </c>
      <c r="L31" s="80">
        <v>1</v>
      </c>
      <c r="M31" s="376">
        <v>0</v>
      </c>
      <c r="N31" s="343">
        <v>11</v>
      </c>
      <c r="O31" s="376">
        <v>0</v>
      </c>
      <c r="P31" s="80">
        <v>2</v>
      </c>
      <c r="Q31" s="377">
        <v>0</v>
      </c>
    </row>
    <row r="32" spans="1:20" ht="12" customHeight="1" x14ac:dyDescent="0.15">
      <c r="A32" s="142" t="s">
        <v>13</v>
      </c>
      <c r="B32" s="80">
        <f t="shared" si="3"/>
        <v>32</v>
      </c>
      <c r="C32" s="376">
        <f t="shared" si="4"/>
        <v>4</v>
      </c>
      <c r="D32" s="80">
        <v>3</v>
      </c>
      <c r="E32" s="376">
        <v>1</v>
      </c>
      <c r="F32" s="80">
        <v>11</v>
      </c>
      <c r="G32" s="376">
        <v>0</v>
      </c>
      <c r="H32" s="80">
        <v>6</v>
      </c>
      <c r="I32" s="376">
        <v>0</v>
      </c>
      <c r="J32" s="80">
        <v>8</v>
      </c>
      <c r="K32" s="376">
        <v>1</v>
      </c>
      <c r="L32" s="80">
        <v>0</v>
      </c>
      <c r="M32" s="376">
        <v>0</v>
      </c>
      <c r="N32" s="343">
        <v>1</v>
      </c>
      <c r="O32" s="376">
        <v>0</v>
      </c>
      <c r="P32" s="80">
        <v>3</v>
      </c>
      <c r="Q32" s="377">
        <v>2</v>
      </c>
    </row>
    <row r="33" spans="1:25" ht="12" customHeight="1" x14ac:dyDescent="0.15">
      <c r="A33" s="142" t="s">
        <v>14</v>
      </c>
      <c r="B33" s="80">
        <f t="shared" si="3"/>
        <v>28</v>
      </c>
      <c r="C33" s="376">
        <f t="shared" si="4"/>
        <v>3</v>
      </c>
      <c r="D33" s="80">
        <v>2</v>
      </c>
      <c r="E33" s="376">
        <v>0</v>
      </c>
      <c r="F33" s="80">
        <v>11</v>
      </c>
      <c r="G33" s="376">
        <v>1</v>
      </c>
      <c r="H33" s="80">
        <v>7</v>
      </c>
      <c r="I33" s="376">
        <v>0</v>
      </c>
      <c r="J33" s="80">
        <v>4</v>
      </c>
      <c r="K33" s="376">
        <v>0</v>
      </c>
      <c r="L33" s="80">
        <v>0</v>
      </c>
      <c r="M33" s="376">
        <v>0</v>
      </c>
      <c r="N33" s="343">
        <v>2</v>
      </c>
      <c r="O33" s="376">
        <v>0</v>
      </c>
      <c r="P33" s="80">
        <v>2</v>
      </c>
      <c r="Q33" s="377">
        <v>2</v>
      </c>
    </row>
    <row r="34" spans="1:25" ht="12" customHeight="1" x14ac:dyDescent="0.15">
      <c r="A34" s="141" t="s">
        <v>290</v>
      </c>
      <c r="B34" s="80">
        <f t="shared" si="3"/>
        <v>21</v>
      </c>
      <c r="C34" s="376">
        <f t="shared" si="4"/>
        <v>3</v>
      </c>
      <c r="D34" s="80">
        <v>0</v>
      </c>
      <c r="E34" s="376">
        <v>0</v>
      </c>
      <c r="F34" s="80">
        <v>3</v>
      </c>
      <c r="G34" s="376">
        <v>0</v>
      </c>
      <c r="H34" s="80">
        <v>4</v>
      </c>
      <c r="I34" s="376">
        <v>0</v>
      </c>
      <c r="J34" s="80">
        <v>9</v>
      </c>
      <c r="K34" s="376">
        <v>0</v>
      </c>
      <c r="L34" s="80">
        <v>1</v>
      </c>
      <c r="M34" s="376">
        <v>0</v>
      </c>
      <c r="N34" s="343">
        <v>3</v>
      </c>
      <c r="O34" s="376">
        <v>2</v>
      </c>
      <c r="P34" s="80">
        <v>1</v>
      </c>
      <c r="Q34" s="377">
        <v>1</v>
      </c>
    </row>
    <row r="35" spans="1:25" ht="12" customHeight="1" x14ac:dyDescent="0.15">
      <c r="A35" s="142" t="s">
        <v>15</v>
      </c>
      <c r="B35" s="80">
        <f t="shared" si="3"/>
        <v>29</v>
      </c>
      <c r="C35" s="376">
        <f t="shared" si="4"/>
        <v>10</v>
      </c>
      <c r="D35" s="80">
        <v>4</v>
      </c>
      <c r="E35" s="376">
        <v>0</v>
      </c>
      <c r="F35" s="80">
        <v>10</v>
      </c>
      <c r="G35" s="376">
        <v>4</v>
      </c>
      <c r="H35" s="80">
        <v>7</v>
      </c>
      <c r="I35" s="376">
        <v>0</v>
      </c>
      <c r="J35" s="80">
        <v>2</v>
      </c>
      <c r="K35" s="376">
        <v>0</v>
      </c>
      <c r="L35" s="80">
        <v>0</v>
      </c>
      <c r="M35" s="376">
        <v>0</v>
      </c>
      <c r="N35" s="343">
        <v>3</v>
      </c>
      <c r="O35" s="376">
        <v>3</v>
      </c>
      <c r="P35" s="80">
        <v>3</v>
      </c>
      <c r="Q35" s="377">
        <v>3</v>
      </c>
    </row>
    <row r="36" spans="1:25" ht="12" customHeight="1" thickBot="1" x14ac:dyDescent="0.2">
      <c r="A36" s="143" t="s">
        <v>16</v>
      </c>
      <c r="B36" s="378">
        <f t="shared" si="3"/>
        <v>26</v>
      </c>
      <c r="C36" s="387">
        <f t="shared" si="4"/>
        <v>4</v>
      </c>
      <c r="D36" s="378">
        <v>3</v>
      </c>
      <c r="E36" s="381">
        <v>1</v>
      </c>
      <c r="F36" s="378">
        <v>5</v>
      </c>
      <c r="G36" s="381">
        <v>0</v>
      </c>
      <c r="H36" s="378">
        <v>6</v>
      </c>
      <c r="I36" s="381">
        <v>1</v>
      </c>
      <c r="J36" s="378">
        <v>2</v>
      </c>
      <c r="K36" s="381">
        <v>0</v>
      </c>
      <c r="L36" s="378">
        <v>2</v>
      </c>
      <c r="M36" s="381">
        <v>0</v>
      </c>
      <c r="N36" s="380">
        <v>6</v>
      </c>
      <c r="O36" s="381">
        <v>2</v>
      </c>
      <c r="P36" s="378">
        <v>2</v>
      </c>
      <c r="Q36" s="382">
        <v>0</v>
      </c>
    </row>
    <row r="37" spans="1:25" ht="8.1" customHeight="1" x14ac:dyDescent="0.15">
      <c r="A37" s="82"/>
      <c r="B37" s="80"/>
      <c r="C37" s="248"/>
      <c r="D37" s="83"/>
      <c r="E37" s="83"/>
      <c r="F37" s="248"/>
      <c r="G37" s="248"/>
      <c r="H37" s="83"/>
      <c r="I37" s="83"/>
      <c r="J37" s="80"/>
      <c r="K37" s="84"/>
      <c r="L37" s="85"/>
      <c r="M37" s="84"/>
      <c r="N37" s="84"/>
      <c r="O37" s="84"/>
      <c r="P37" s="86"/>
      <c r="Q37" s="84"/>
      <c r="R37" s="86"/>
      <c r="S37" s="84"/>
      <c r="T37" s="36"/>
      <c r="U37" s="36"/>
      <c r="V37" s="3"/>
      <c r="W37" s="3"/>
      <c r="X37" s="3"/>
      <c r="Y37" s="3"/>
    </row>
    <row r="38" spans="1:25" ht="14.1" customHeight="1" thickBot="1" x14ac:dyDescent="0.2">
      <c r="A38" s="82"/>
      <c r="B38" s="80"/>
      <c r="C38" s="248"/>
      <c r="D38" s="83"/>
      <c r="E38" s="83"/>
      <c r="F38" s="248"/>
      <c r="G38" s="248"/>
      <c r="H38" s="83" t="s">
        <v>19</v>
      </c>
      <c r="I38" s="83"/>
      <c r="J38" s="80"/>
      <c r="K38" s="84"/>
      <c r="L38" s="85"/>
      <c r="M38" s="84"/>
      <c r="N38" s="84"/>
      <c r="O38" s="84"/>
      <c r="P38" s="86"/>
      <c r="Q38" s="84"/>
      <c r="R38" s="86"/>
      <c r="S38" s="84"/>
      <c r="T38" s="36"/>
      <c r="U38" s="36"/>
      <c r="V38" s="3"/>
      <c r="W38" s="3"/>
      <c r="X38" s="3"/>
      <c r="Y38" s="3"/>
    </row>
    <row r="39" spans="1:25" ht="11.1" customHeight="1" x14ac:dyDescent="0.15">
      <c r="A39" s="459" t="s">
        <v>1</v>
      </c>
      <c r="B39" s="461" t="s">
        <v>2</v>
      </c>
      <c r="C39" s="462"/>
      <c r="D39" s="461" t="s">
        <v>183</v>
      </c>
      <c r="E39" s="462"/>
      <c r="F39" s="461" t="s">
        <v>184</v>
      </c>
      <c r="G39" s="462"/>
      <c r="H39" s="461" t="s">
        <v>185</v>
      </c>
      <c r="I39" s="462"/>
      <c r="J39" s="461" t="s">
        <v>186</v>
      </c>
      <c r="K39" s="462"/>
      <c r="L39" s="461" t="s">
        <v>243</v>
      </c>
      <c r="M39" s="462"/>
      <c r="N39" s="461" t="s">
        <v>189</v>
      </c>
      <c r="O39" s="462"/>
      <c r="P39" s="461" t="s">
        <v>190</v>
      </c>
      <c r="Q39" s="462"/>
      <c r="R39" s="461" t="s">
        <v>5</v>
      </c>
      <c r="S39" s="465"/>
      <c r="T39" s="36"/>
      <c r="U39" s="36"/>
      <c r="V39" s="3"/>
      <c r="W39" s="3"/>
      <c r="X39" s="3"/>
      <c r="Y39" s="3"/>
    </row>
    <row r="40" spans="1:25" ht="11.1" customHeight="1" x14ac:dyDescent="0.15">
      <c r="A40" s="460"/>
      <c r="B40" s="463"/>
      <c r="C40" s="464"/>
      <c r="D40" s="463"/>
      <c r="E40" s="464"/>
      <c r="F40" s="463"/>
      <c r="G40" s="464"/>
      <c r="H40" s="463"/>
      <c r="I40" s="464"/>
      <c r="J40" s="463"/>
      <c r="K40" s="464"/>
      <c r="L40" s="463"/>
      <c r="M40" s="464"/>
      <c r="N40" s="463"/>
      <c r="O40" s="464"/>
      <c r="P40" s="463"/>
      <c r="Q40" s="464"/>
      <c r="R40" s="463"/>
      <c r="S40" s="466"/>
      <c r="T40" s="36"/>
      <c r="U40" s="36"/>
      <c r="V40" s="3"/>
      <c r="W40" s="3"/>
      <c r="X40" s="3"/>
      <c r="Y40" s="3"/>
    </row>
    <row r="41" spans="1:25" ht="15" customHeight="1" x14ac:dyDescent="0.15">
      <c r="A41" s="9" t="s">
        <v>6</v>
      </c>
      <c r="B41" s="340">
        <f>SUM(B43:B54)</f>
        <v>260</v>
      </c>
      <c r="C41" s="368">
        <f>SUM(C43:C54)</f>
        <v>15</v>
      </c>
      <c r="D41" s="340">
        <f t="shared" ref="D41:S41" si="5">SUM(D43:D54)</f>
        <v>87</v>
      </c>
      <c r="E41" s="368">
        <f>SUM(E43:E54)</f>
        <v>3</v>
      </c>
      <c r="F41" s="340">
        <f t="shared" si="5"/>
        <v>3</v>
      </c>
      <c r="G41" s="368">
        <f>SUM(G43:G54)</f>
        <v>0</v>
      </c>
      <c r="H41" s="340">
        <f t="shared" si="5"/>
        <v>10</v>
      </c>
      <c r="I41" s="368">
        <f>SUM(I43:I54)</f>
        <v>0</v>
      </c>
      <c r="J41" s="340">
        <f t="shared" si="5"/>
        <v>3</v>
      </c>
      <c r="K41" s="368">
        <f t="shared" si="5"/>
        <v>0</v>
      </c>
      <c r="L41" s="383">
        <f>SUM(L43:L54)</f>
        <v>4</v>
      </c>
      <c r="M41" s="368">
        <f>SUM(M43:M54)</f>
        <v>0</v>
      </c>
      <c r="N41" s="340">
        <f>SUM(N43:N54)</f>
        <v>95</v>
      </c>
      <c r="O41" s="368">
        <f>SUM(O43:O54)</f>
        <v>1</v>
      </c>
      <c r="P41" s="340">
        <f t="shared" si="5"/>
        <v>54</v>
      </c>
      <c r="Q41" s="368">
        <f>SUM(Q43:Q54)</f>
        <v>8</v>
      </c>
      <c r="R41" s="340">
        <f t="shared" si="5"/>
        <v>4</v>
      </c>
      <c r="S41" s="369">
        <f t="shared" si="5"/>
        <v>3</v>
      </c>
      <c r="T41" s="36"/>
      <c r="U41" s="36"/>
      <c r="V41" s="3"/>
      <c r="W41" s="3"/>
      <c r="X41" s="3"/>
      <c r="Y41" s="3"/>
    </row>
    <row r="42" spans="1:25" ht="6" customHeight="1" x14ac:dyDescent="0.15">
      <c r="A42" s="9"/>
      <c r="B42" s="384"/>
      <c r="C42" s="385"/>
      <c r="D42" s="370"/>
      <c r="E42" s="385"/>
      <c r="F42" s="370"/>
      <c r="G42" s="373"/>
      <c r="H42" s="370"/>
      <c r="I42" s="371"/>
      <c r="J42" s="370"/>
      <c r="K42" s="373"/>
      <c r="L42" s="340"/>
      <c r="M42" s="373"/>
      <c r="N42" s="340"/>
      <c r="O42" s="373"/>
      <c r="P42" s="370"/>
      <c r="Q42" s="371"/>
      <c r="R42" s="370"/>
      <c r="S42" s="374"/>
      <c r="T42" s="36"/>
      <c r="U42" s="36"/>
      <c r="V42" s="3"/>
      <c r="W42" s="3"/>
      <c r="X42" s="3"/>
      <c r="Y42" s="3"/>
    </row>
    <row r="43" spans="1:25" ht="12" customHeight="1" x14ac:dyDescent="0.15">
      <c r="A43" s="141" t="s">
        <v>289</v>
      </c>
      <c r="B43" s="80">
        <f>SUM(D43+F43+H43+J43+L43+P43+R43)+N43</f>
        <v>21</v>
      </c>
      <c r="C43" s="376">
        <f>SUM(E43+G43+I43+K43+M43+Q43+S43)</f>
        <v>0</v>
      </c>
      <c r="D43" s="80">
        <v>10</v>
      </c>
      <c r="E43" s="376">
        <v>0</v>
      </c>
      <c r="F43" s="80">
        <v>0</v>
      </c>
      <c r="G43" s="376">
        <v>0</v>
      </c>
      <c r="H43" s="80">
        <v>0</v>
      </c>
      <c r="I43" s="376">
        <v>0</v>
      </c>
      <c r="J43" s="80">
        <v>0</v>
      </c>
      <c r="K43" s="375">
        <v>0</v>
      </c>
      <c r="L43" s="80">
        <v>0</v>
      </c>
      <c r="M43" s="376">
        <v>0</v>
      </c>
      <c r="N43" s="343">
        <v>11</v>
      </c>
      <c r="O43" s="376">
        <v>0</v>
      </c>
      <c r="P43" s="80">
        <v>0</v>
      </c>
      <c r="Q43" s="376">
        <v>0</v>
      </c>
      <c r="R43" s="80">
        <v>0</v>
      </c>
      <c r="S43" s="386">
        <v>0</v>
      </c>
      <c r="T43" s="36"/>
      <c r="U43" s="36"/>
      <c r="V43" s="3"/>
      <c r="W43" s="3"/>
      <c r="X43" s="3"/>
      <c r="Y43" s="3"/>
    </row>
    <row r="44" spans="1:25" ht="12" customHeight="1" x14ac:dyDescent="0.15">
      <c r="A44" s="142" t="s">
        <v>7</v>
      </c>
      <c r="B44" s="80">
        <f t="shared" ref="B44:B54" si="6">SUM(D44+F44+H44+J44+L44+P44+R44)+N44</f>
        <v>14</v>
      </c>
      <c r="C44" s="376">
        <f>SUM(E44+G44+I44+K44+M44+O44+Q44+S44)</f>
        <v>0</v>
      </c>
      <c r="D44" s="80">
        <v>5</v>
      </c>
      <c r="E44" s="376">
        <v>0</v>
      </c>
      <c r="F44" s="80">
        <v>0</v>
      </c>
      <c r="G44" s="376">
        <v>0</v>
      </c>
      <c r="H44" s="80">
        <v>0</v>
      </c>
      <c r="I44" s="376">
        <v>0</v>
      </c>
      <c r="J44" s="80">
        <v>0</v>
      </c>
      <c r="K44" s="375">
        <v>0</v>
      </c>
      <c r="L44" s="80">
        <v>1</v>
      </c>
      <c r="M44" s="376">
        <v>0</v>
      </c>
      <c r="N44" s="343">
        <v>8</v>
      </c>
      <c r="O44" s="376">
        <v>0</v>
      </c>
      <c r="P44" s="80">
        <v>0</v>
      </c>
      <c r="Q44" s="376">
        <v>0</v>
      </c>
      <c r="R44" s="80">
        <v>0</v>
      </c>
      <c r="S44" s="386">
        <v>0</v>
      </c>
      <c r="T44" s="36"/>
      <c r="U44" s="36"/>
      <c r="V44" s="3"/>
      <c r="W44" s="3"/>
      <c r="X44" s="3"/>
      <c r="Y44" s="3"/>
    </row>
    <row r="45" spans="1:25" ht="12" customHeight="1" x14ac:dyDescent="0.15">
      <c r="A45" s="142" t="s">
        <v>8</v>
      </c>
      <c r="B45" s="80">
        <f t="shared" si="6"/>
        <v>21</v>
      </c>
      <c r="C45" s="376">
        <f t="shared" ref="C45:C54" si="7">SUM(E45+G45+I45+K45+M45+O45+Q45+S45)</f>
        <v>0</v>
      </c>
      <c r="D45" s="80">
        <v>8</v>
      </c>
      <c r="E45" s="376">
        <v>0</v>
      </c>
      <c r="F45" s="80">
        <v>2</v>
      </c>
      <c r="G45" s="376">
        <v>0</v>
      </c>
      <c r="H45" s="80">
        <v>2</v>
      </c>
      <c r="I45" s="376">
        <v>0</v>
      </c>
      <c r="J45" s="80">
        <v>0</v>
      </c>
      <c r="K45" s="375">
        <v>0</v>
      </c>
      <c r="L45" s="80">
        <v>0</v>
      </c>
      <c r="M45" s="376">
        <v>0</v>
      </c>
      <c r="N45" s="343">
        <v>8</v>
      </c>
      <c r="O45" s="376">
        <v>0</v>
      </c>
      <c r="P45" s="80">
        <v>1</v>
      </c>
      <c r="Q45" s="376">
        <v>0</v>
      </c>
      <c r="R45" s="80">
        <v>0</v>
      </c>
      <c r="S45" s="386">
        <v>0</v>
      </c>
      <c r="T45" s="36"/>
      <c r="U45" s="36"/>
      <c r="V45" s="3"/>
      <c r="W45" s="3"/>
      <c r="X45" s="3"/>
      <c r="Y45" s="3"/>
    </row>
    <row r="46" spans="1:25" ht="12" customHeight="1" x14ac:dyDescent="0.15">
      <c r="A46" s="142" t="s">
        <v>9</v>
      </c>
      <c r="B46" s="80">
        <f t="shared" si="6"/>
        <v>21</v>
      </c>
      <c r="C46" s="376">
        <f t="shared" si="7"/>
        <v>3</v>
      </c>
      <c r="D46" s="80">
        <v>7</v>
      </c>
      <c r="E46" s="376">
        <v>0</v>
      </c>
      <c r="F46" s="80">
        <v>0</v>
      </c>
      <c r="G46" s="376">
        <v>0</v>
      </c>
      <c r="H46" s="80">
        <v>4</v>
      </c>
      <c r="I46" s="376">
        <v>0</v>
      </c>
      <c r="J46" s="80">
        <v>0</v>
      </c>
      <c r="K46" s="375">
        <v>0</v>
      </c>
      <c r="L46" s="80">
        <v>0</v>
      </c>
      <c r="M46" s="376">
        <v>0</v>
      </c>
      <c r="N46" s="343">
        <v>7</v>
      </c>
      <c r="O46" s="376">
        <v>0</v>
      </c>
      <c r="P46" s="80">
        <v>3</v>
      </c>
      <c r="Q46" s="376">
        <v>3</v>
      </c>
      <c r="R46" s="80">
        <v>0</v>
      </c>
      <c r="S46" s="386">
        <v>0</v>
      </c>
      <c r="T46" s="36"/>
      <c r="U46" s="36"/>
      <c r="V46" s="3"/>
      <c r="W46" s="3"/>
      <c r="X46" s="3"/>
      <c r="Y46" s="3"/>
    </row>
    <row r="47" spans="1:25" ht="12" customHeight="1" x14ac:dyDescent="0.15">
      <c r="A47" s="142" t="s">
        <v>10</v>
      </c>
      <c r="B47" s="80">
        <f t="shared" si="6"/>
        <v>24</v>
      </c>
      <c r="C47" s="376">
        <f t="shared" si="7"/>
        <v>1</v>
      </c>
      <c r="D47" s="80">
        <v>11</v>
      </c>
      <c r="E47" s="376">
        <v>0</v>
      </c>
      <c r="F47" s="80">
        <v>0</v>
      </c>
      <c r="G47" s="376">
        <v>0</v>
      </c>
      <c r="H47" s="80">
        <v>0</v>
      </c>
      <c r="I47" s="376">
        <v>0</v>
      </c>
      <c r="J47" s="80">
        <v>1</v>
      </c>
      <c r="K47" s="375">
        <v>0</v>
      </c>
      <c r="L47" s="80">
        <v>1</v>
      </c>
      <c r="M47" s="376">
        <v>0</v>
      </c>
      <c r="N47" s="343">
        <v>9</v>
      </c>
      <c r="O47" s="376">
        <v>1</v>
      </c>
      <c r="P47" s="80">
        <v>2</v>
      </c>
      <c r="Q47" s="376">
        <v>0</v>
      </c>
      <c r="R47" s="80">
        <v>0</v>
      </c>
      <c r="S47" s="386">
        <v>0</v>
      </c>
      <c r="T47" s="36"/>
      <c r="U47" s="36"/>
      <c r="V47" s="3"/>
      <c r="W47" s="3"/>
      <c r="X47" s="3"/>
      <c r="Y47" s="3"/>
    </row>
    <row r="48" spans="1:25" ht="12" customHeight="1" x14ac:dyDescent="0.15">
      <c r="A48" s="142" t="s">
        <v>11</v>
      </c>
      <c r="B48" s="80">
        <f t="shared" si="6"/>
        <v>15</v>
      </c>
      <c r="C48" s="376">
        <f t="shared" si="7"/>
        <v>0</v>
      </c>
      <c r="D48" s="80">
        <v>7</v>
      </c>
      <c r="E48" s="376">
        <v>0</v>
      </c>
      <c r="F48" s="80">
        <v>0</v>
      </c>
      <c r="G48" s="376">
        <v>0</v>
      </c>
      <c r="H48" s="80">
        <v>0</v>
      </c>
      <c r="I48" s="376">
        <v>0</v>
      </c>
      <c r="J48" s="80">
        <v>0</v>
      </c>
      <c r="K48" s="375">
        <v>0</v>
      </c>
      <c r="L48" s="80">
        <v>1</v>
      </c>
      <c r="M48" s="376">
        <v>0</v>
      </c>
      <c r="N48" s="343">
        <v>7</v>
      </c>
      <c r="O48" s="376">
        <v>0</v>
      </c>
      <c r="P48" s="80">
        <v>0</v>
      </c>
      <c r="Q48" s="376">
        <v>0</v>
      </c>
      <c r="R48" s="80">
        <v>0</v>
      </c>
      <c r="S48" s="386">
        <v>0</v>
      </c>
      <c r="T48" s="36"/>
      <c r="U48" s="36"/>
      <c r="V48" s="3"/>
      <c r="W48" s="3"/>
      <c r="X48" s="3"/>
      <c r="Y48" s="3"/>
    </row>
    <row r="49" spans="1:25" ht="12" customHeight="1" x14ac:dyDescent="0.15">
      <c r="A49" s="142" t="s">
        <v>12</v>
      </c>
      <c r="B49" s="80">
        <f t="shared" si="6"/>
        <v>27</v>
      </c>
      <c r="C49" s="376">
        <f t="shared" si="7"/>
        <v>1</v>
      </c>
      <c r="D49" s="80">
        <v>8</v>
      </c>
      <c r="E49" s="376">
        <v>1</v>
      </c>
      <c r="F49" s="80">
        <v>0</v>
      </c>
      <c r="G49" s="376">
        <v>0</v>
      </c>
      <c r="H49" s="80">
        <v>0</v>
      </c>
      <c r="I49" s="376">
        <v>0</v>
      </c>
      <c r="J49" s="80">
        <v>2</v>
      </c>
      <c r="K49" s="375">
        <v>0</v>
      </c>
      <c r="L49" s="80">
        <v>0</v>
      </c>
      <c r="M49" s="376">
        <v>0</v>
      </c>
      <c r="N49" s="343">
        <v>17</v>
      </c>
      <c r="O49" s="376">
        <v>0</v>
      </c>
      <c r="P49" s="80">
        <v>0</v>
      </c>
      <c r="Q49" s="376">
        <v>0</v>
      </c>
      <c r="R49" s="80">
        <v>0</v>
      </c>
      <c r="S49" s="386">
        <v>0</v>
      </c>
      <c r="T49" s="36"/>
      <c r="U49" s="36"/>
      <c r="V49" s="3"/>
      <c r="W49" s="3"/>
      <c r="X49" s="3"/>
      <c r="Y49" s="3"/>
    </row>
    <row r="50" spans="1:25" ht="12" customHeight="1" x14ac:dyDescent="0.15">
      <c r="A50" s="142" t="s">
        <v>13</v>
      </c>
      <c r="B50" s="80">
        <f t="shared" si="6"/>
        <v>29</v>
      </c>
      <c r="C50" s="376">
        <f t="shared" si="7"/>
        <v>6</v>
      </c>
      <c r="D50" s="80">
        <v>6</v>
      </c>
      <c r="E50" s="376">
        <v>2</v>
      </c>
      <c r="F50" s="80">
        <v>0</v>
      </c>
      <c r="G50" s="376">
        <v>0</v>
      </c>
      <c r="H50" s="80">
        <v>2</v>
      </c>
      <c r="I50" s="376">
        <v>0</v>
      </c>
      <c r="J50" s="80">
        <v>0</v>
      </c>
      <c r="K50" s="375">
        <v>0</v>
      </c>
      <c r="L50" s="80">
        <v>0</v>
      </c>
      <c r="M50" s="376">
        <v>0</v>
      </c>
      <c r="N50" s="343">
        <v>9</v>
      </c>
      <c r="O50" s="376">
        <v>0</v>
      </c>
      <c r="P50" s="80">
        <v>9</v>
      </c>
      <c r="Q50" s="376">
        <v>2</v>
      </c>
      <c r="R50" s="80">
        <v>3</v>
      </c>
      <c r="S50" s="386">
        <v>2</v>
      </c>
      <c r="T50" s="36"/>
      <c r="U50" s="36"/>
      <c r="V50" s="3"/>
      <c r="W50" s="3"/>
      <c r="X50" s="3"/>
      <c r="Y50" s="3"/>
    </row>
    <row r="51" spans="1:25" ht="12" customHeight="1" x14ac:dyDescent="0.15">
      <c r="A51" s="142" t="s">
        <v>14</v>
      </c>
      <c r="B51" s="80">
        <f t="shared" si="6"/>
        <v>26</v>
      </c>
      <c r="C51" s="376">
        <f t="shared" si="7"/>
        <v>0</v>
      </c>
      <c r="D51" s="80">
        <v>9</v>
      </c>
      <c r="E51" s="376">
        <v>0</v>
      </c>
      <c r="F51" s="80">
        <v>0</v>
      </c>
      <c r="G51" s="376">
        <v>0</v>
      </c>
      <c r="H51" s="80">
        <v>0</v>
      </c>
      <c r="I51" s="376">
        <v>0</v>
      </c>
      <c r="J51" s="80">
        <v>0</v>
      </c>
      <c r="K51" s="375">
        <v>0</v>
      </c>
      <c r="L51" s="80">
        <v>0</v>
      </c>
      <c r="M51" s="376">
        <v>0</v>
      </c>
      <c r="N51" s="343">
        <v>4</v>
      </c>
      <c r="O51" s="376">
        <v>0</v>
      </c>
      <c r="P51" s="80">
        <v>13</v>
      </c>
      <c r="Q51" s="376">
        <v>0</v>
      </c>
      <c r="R51" s="80">
        <v>0</v>
      </c>
      <c r="S51" s="386">
        <v>0</v>
      </c>
      <c r="T51" s="36"/>
      <c r="U51" s="36"/>
      <c r="V51" s="3"/>
      <c r="W51" s="3"/>
      <c r="X51" s="3"/>
      <c r="Y51" s="3"/>
    </row>
    <row r="52" spans="1:25" ht="12" customHeight="1" x14ac:dyDescent="0.15">
      <c r="A52" s="141" t="s">
        <v>290</v>
      </c>
      <c r="B52" s="80">
        <f t="shared" si="6"/>
        <v>22</v>
      </c>
      <c r="C52" s="376">
        <f t="shared" si="7"/>
        <v>1</v>
      </c>
      <c r="D52" s="80">
        <v>4</v>
      </c>
      <c r="E52" s="376">
        <v>0</v>
      </c>
      <c r="F52" s="80">
        <v>0</v>
      </c>
      <c r="G52" s="376">
        <v>0</v>
      </c>
      <c r="H52" s="80">
        <v>0</v>
      </c>
      <c r="I52" s="376">
        <v>0</v>
      </c>
      <c r="J52" s="80">
        <v>0</v>
      </c>
      <c r="K52" s="375">
        <v>0</v>
      </c>
      <c r="L52" s="80">
        <v>0</v>
      </c>
      <c r="M52" s="376">
        <v>0</v>
      </c>
      <c r="N52" s="343">
        <v>6</v>
      </c>
      <c r="O52" s="376">
        <v>0</v>
      </c>
      <c r="P52" s="80">
        <v>11</v>
      </c>
      <c r="Q52" s="376">
        <v>0</v>
      </c>
      <c r="R52" s="80">
        <v>1</v>
      </c>
      <c r="S52" s="386">
        <v>1</v>
      </c>
      <c r="T52" s="36"/>
      <c r="U52" s="36"/>
      <c r="V52" s="3"/>
      <c r="W52" s="3"/>
      <c r="X52" s="3"/>
      <c r="Y52" s="3"/>
    </row>
    <row r="53" spans="1:25" ht="12" customHeight="1" x14ac:dyDescent="0.15">
      <c r="A53" s="142" t="s">
        <v>15</v>
      </c>
      <c r="B53" s="80">
        <f t="shared" si="6"/>
        <v>24</v>
      </c>
      <c r="C53" s="376">
        <f t="shared" si="7"/>
        <v>3</v>
      </c>
      <c r="D53" s="80">
        <v>3</v>
      </c>
      <c r="E53" s="376">
        <v>0</v>
      </c>
      <c r="F53" s="80">
        <v>1</v>
      </c>
      <c r="G53" s="376">
        <v>0</v>
      </c>
      <c r="H53" s="80">
        <v>0</v>
      </c>
      <c r="I53" s="376">
        <v>0</v>
      </c>
      <c r="J53" s="80">
        <v>0</v>
      </c>
      <c r="K53" s="375">
        <v>0</v>
      </c>
      <c r="L53" s="80">
        <v>0</v>
      </c>
      <c r="M53" s="376">
        <v>0</v>
      </c>
      <c r="N53" s="343">
        <v>7</v>
      </c>
      <c r="O53" s="376">
        <v>0</v>
      </c>
      <c r="P53" s="80">
        <v>13</v>
      </c>
      <c r="Q53" s="376">
        <v>3</v>
      </c>
      <c r="R53" s="80">
        <v>0</v>
      </c>
      <c r="S53" s="386">
        <v>0</v>
      </c>
      <c r="T53" s="36"/>
      <c r="U53" s="36"/>
      <c r="V53" s="3"/>
      <c r="W53" s="3"/>
      <c r="X53" s="3"/>
      <c r="Y53" s="3"/>
    </row>
    <row r="54" spans="1:25" ht="12" customHeight="1" thickBot="1" x14ac:dyDescent="0.2">
      <c r="A54" s="143" t="s">
        <v>16</v>
      </c>
      <c r="B54" s="378">
        <f t="shared" si="6"/>
        <v>16</v>
      </c>
      <c r="C54" s="387">
        <f t="shared" si="7"/>
        <v>0</v>
      </c>
      <c r="D54" s="378">
        <v>9</v>
      </c>
      <c r="E54" s="381">
        <v>0</v>
      </c>
      <c r="F54" s="378">
        <v>0</v>
      </c>
      <c r="G54" s="381">
        <v>0</v>
      </c>
      <c r="H54" s="378">
        <v>2</v>
      </c>
      <c r="I54" s="381">
        <v>0</v>
      </c>
      <c r="J54" s="378">
        <v>0</v>
      </c>
      <c r="K54" s="379">
        <v>0</v>
      </c>
      <c r="L54" s="378">
        <v>1</v>
      </c>
      <c r="M54" s="381">
        <v>0</v>
      </c>
      <c r="N54" s="380">
        <v>2</v>
      </c>
      <c r="O54" s="381">
        <v>0</v>
      </c>
      <c r="P54" s="378">
        <v>2</v>
      </c>
      <c r="Q54" s="381">
        <v>0</v>
      </c>
      <c r="R54" s="378">
        <v>0</v>
      </c>
      <c r="S54" s="388">
        <v>0</v>
      </c>
      <c r="T54" s="36"/>
      <c r="U54" s="36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58" t="s">
        <v>21</v>
      </c>
      <c r="Q55" s="458"/>
      <c r="R55" s="458"/>
      <c r="S55" s="458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191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246" t="s">
        <v>266</v>
      </c>
    </row>
    <row r="59" spans="1:25" ht="12" customHeight="1" x14ac:dyDescent="0.15">
      <c r="A59" s="247" t="s">
        <v>267</v>
      </c>
    </row>
    <row r="60" spans="1:25" ht="12" customHeight="1" x14ac:dyDescent="0.15">
      <c r="A60" s="247" t="s">
        <v>268</v>
      </c>
    </row>
    <row r="61" spans="1:25" ht="12" customHeight="1" x14ac:dyDescent="0.15">
      <c r="A61" s="247" t="s">
        <v>265</v>
      </c>
    </row>
    <row r="62" spans="1:25" ht="12" customHeight="1" x14ac:dyDescent="0.15">
      <c r="A62" s="246" t="s">
        <v>269</v>
      </c>
    </row>
    <row r="63" spans="1:25" ht="12" customHeight="1" x14ac:dyDescent="0.15">
      <c r="A63" s="1" t="s">
        <v>192</v>
      </c>
    </row>
    <row r="64" spans="1:25" ht="12" customHeight="1" x14ac:dyDescent="0.15">
      <c r="A64" s="1" t="s">
        <v>287</v>
      </c>
    </row>
  </sheetData>
  <sheetProtection selectLockedCells="1" selectUnlockedCells="1"/>
  <mergeCells count="33">
    <mergeCell ref="H1:J1"/>
    <mergeCell ref="H2:J2"/>
    <mergeCell ref="F21:G22"/>
    <mergeCell ref="F3:G4"/>
    <mergeCell ref="H3:I4"/>
    <mergeCell ref="J3:K4"/>
    <mergeCell ref="H20:J20"/>
    <mergeCell ref="A3:A4"/>
    <mergeCell ref="B3:C4"/>
    <mergeCell ref="D3:E4"/>
    <mergeCell ref="A21:A22"/>
    <mergeCell ref="B21:C22"/>
    <mergeCell ref="D21:E22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verticalDpi="300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topLeftCell="C1" zoomScaleNormal="100" zoomScaleSheetLayoutView="100" workbookViewId="0">
      <selection activeCell="J3" sqref="J3:K4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467"/>
      <c r="I1" s="467"/>
      <c r="J1" s="467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133" t="s">
        <v>258</v>
      </c>
      <c r="B2" s="3"/>
      <c r="C2" s="3"/>
      <c r="D2" s="3"/>
      <c r="E2" s="3"/>
      <c r="F2" s="3"/>
      <c r="G2" s="3"/>
      <c r="H2" s="468" t="s">
        <v>0</v>
      </c>
      <c r="I2" s="468"/>
      <c r="J2" s="468"/>
      <c r="K2" s="3"/>
      <c r="L2" s="3"/>
      <c r="M2" s="3"/>
      <c r="N2" s="3"/>
      <c r="O2" s="3"/>
      <c r="P2" s="3"/>
      <c r="Q2" s="3"/>
      <c r="R2" s="3"/>
      <c r="S2" s="137" t="s">
        <v>291</v>
      </c>
      <c r="T2" s="3"/>
      <c r="U2" s="3"/>
    </row>
    <row r="3" spans="1:21" ht="11.1" customHeight="1" x14ac:dyDescent="0.15">
      <c r="A3" s="459" t="s">
        <v>1</v>
      </c>
      <c r="B3" s="461" t="s">
        <v>2</v>
      </c>
      <c r="C3" s="462"/>
      <c r="D3" s="461" t="s">
        <v>183</v>
      </c>
      <c r="E3" s="462"/>
      <c r="F3" s="461" t="s">
        <v>184</v>
      </c>
      <c r="G3" s="462"/>
      <c r="H3" s="461" t="s">
        <v>185</v>
      </c>
      <c r="I3" s="462"/>
      <c r="J3" s="461" t="s">
        <v>186</v>
      </c>
      <c r="K3" s="462"/>
      <c r="L3" s="461" t="s">
        <v>182</v>
      </c>
      <c r="M3" s="462"/>
      <c r="N3" s="461" t="s">
        <v>189</v>
      </c>
      <c r="O3" s="462"/>
      <c r="P3" s="461" t="s">
        <v>190</v>
      </c>
      <c r="Q3" s="462"/>
      <c r="R3" s="461" t="s">
        <v>5</v>
      </c>
      <c r="S3" s="465"/>
    </row>
    <row r="4" spans="1:21" ht="11.1" customHeight="1" x14ac:dyDescent="0.15">
      <c r="A4" s="460"/>
      <c r="B4" s="463"/>
      <c r="C4" s="464"/>
      <c r="D4" s="463"/>
      <c r="E4" s="464"/>
      <c r="F4" s="463"/>
      <c r="G4" s="464"/>
      <c r="H4" s="463"/>
      <c r="I4" s="464"/>
      <c r="J4" s="463"/>
      <c r="K4" s="464"/>
      <c r="L4" s="463"/>
      <c r="M4" s="464"/>
      <c r="N4" s="463"/>
      <c r="O4" s="464"/>
      <c r="P4" s="463"/>
      <c r="Q4" s="464"/>
      <c r="R4" s="463"/>
      <c r="S4" s="466"/>
    </row>
    <row r="5" spans="1:21" ht="15" customHeight="1" x14ac:dyDescent="0.15">
      <c r="A5" s="9" t="s">
        <v>6</v>
      </c>
      <c r="B5" s="340">
        <f>SUM(B7:B18)</f>
        <v>236</v>
      </c>
      <c r="C5" s="368">
        <f>SUM(C7:C18)</f>
        <v>35</v>
      </c>
      <c r="D5" s="340">
        <f t="shared" ref="D5:R5" si="0">SUM(D7:D18)</f>
        <v>72</v>
      </c>
      <c r="E5" s="368">
        <f>SUM(E7:E18)</f>
        <v>15</v>
      </c>
      <c r="F5" s="340">
        <f>SUM(F7:F18)</f>
        <v>17</v>
      </c>
      <c r="G5" s="368">
        <f>SUM(G7:G18)</f>
        <v>7</v>
      </c>
      <c r="H5" s="340">
        <f t="shared" si="0"/>
        <v>23</v>
      </c>
      <c r="I5" s="368">
        <f t="shared" si="0"/>
        <v>1</v>
      </c>
      <c r="J5" s="340">
        <f t="shared" si="0"/>
        <v>8</v>
      </c>
      <c r="K5" s="368">
        <f t="shared" si="0"/>
        <v>0</v>
      </c>
      <c r="L5" s="340">
        <f t="shared" si="0"/>
        <v>0</v>
      </c>
      <c r="M5" s="368">
        <f>SUM(M7:M18)</f>
        <v>0</v>
      </c>
      <c r="N5" s="340">
        <f>SUM(N7:N18)</f>
        <v>63</v>
      </c>
      <c r="O5" s="368">
        <f>SUM(O7:O18)</f>
        <v>7</v>
      </c>
      <c r="P5" s="340">
        <f>SUM(P7:P18)</f>
        <v>51</v>
      </c>
      <c r="Q5" s="368">
        <f>SUM(Q7:Q18)</f>
        <v>5</v>
      </c>
      <c r="R5" s="340">
        <f t="shared" si="0"/>
        <v>2</v>
      </c>
      <c r="S5" s="369">
        <f>SUM(S7:S18)</f>
        <v>0</v>
      </c>
    </row>
    <row r="6" spans="1:21" ht="6" customHeight="1" x14ac:dyDescent="0.15">
      <c r="A6" s="9"/>
      <c r="B6" s="390"/>
      <c r="C6" s="371"/>
      <c r="D6" s="372"/>
      <c r="E6" s="371"/>
      <c r="F6" s="372"/>
      <c r="G6" s="373"/>
      <c r="H6" s="372"/>
      <c r="I6" s="373"/>
      <c r="J6" s="370"/>
      <c r="K6" s="371"/>
      <c r="L6" s="372"/>
      <c r="M6" s="373"/>
      <c r="N6" s="340"/>
      <c r="O6" s="371"/>
      <c r="P6" s="370"/>
      <c r="Q6" s="371"/>
      <c r="R6" s="370"/>
      <c r="S6" s="374"/>
    </row>
    <row r="7" spans="1:21" ht="12" customHeight="1" x14ac:dyDescent="0.15">
      <c r="A7" s="141" t="s">
        <v>289</v>
      </c>
      <c r="B7" s="391">
        <f t="shared" ref="B7:C18" si="1">SUM(D7,F7,H7,J7,L7,N7,P7,R7)</f>
        <v>9</v>
      </c>
      <c r="C7" s="376">
        <f>SUM(E7,G7,I7,K7,M7,O7,Q7,S7)</f>
        <v>0</v>
      </c>
      <c r="D7" s="80">
        <v>3</v>
      </c>
      <c r="E7" s="376">
        <v>0</v>
      </c>
      <c r="F7" s="80">
        <v>0</v>
      </c>
      <c r="G7" s="376">
        <v>0</v>
      </c>
      <c r="H7" s="80">
        <v>2</v>
      </c>
      <c r="I7" s="375">
        <v>0</v>
      </c>
      <c r="J7" s="80">
        <v>3</v>
      </c>
      <c r="K7" s="375">
        <v>0</v>
      </c>
      <c r="L7" s="80">
        <v>0</v>
      </c>
      <c r="M7" s="375">
        <v>0</v>
      </c>
      <c r="N7" s="343">
        <v>1</v>
      </c>
      <c r="O7" s="376">
        <v>0</v>
      </c>
      <c r="P7" s="80">
        <v>0</v>
      </c>
      <c r="Q7" s="376">
        <v>0</v>
      </c>
      <c r="R7" s="80">
        <v>0</v>
      </c>
      <c r="S7" s="377">
        <v>0</v>
      </c>
      <c r="T7" s="80"/>
      <c r="U7" s="81"/>
    </row>
    <row r="8" spans="1:21" ht="12" customHeight="1" x14ac:dyDescent="0.15">
      <c r="A8" s="142" t="s">
        <v>7</v>
      </c>
      <c r="B8" s="391">
        <f t="shared" si="1"/>
        <v>17</v>
      </c>
      <c r="C8" s="376">
        <f t="shared" si="1"/>
        <v>0</v>
      </c>
      <c r="D8" s="80">
        <v>4</v>
      </c>
      <c r="E8" s="376">
        <v>0</v>
      </c>
      <c r="F8" s="391">
        <v>2</v>
      </c>
      <c r="G8" s="376">
        <v>0</v>
      </c>
      <c r="H8" s="80">
        <v>4</v>
      </c>
      <c r="I8" s="375">
        <v>0</v>
      </c>
      <c r="J8" s="80">
        <v>0</v>
      </c>
      <c r="K8" s="375">
        <v>0</v>
      </c>
      <c r="L8" s="80">
        <v>0</v>
      </c>
      <c r="M8" s="375">
        <v>0</v>
      </c>
      <c r="N8" s="343">
        <v>7</v>
      </c>
      <c r="O8" s="376">
        <v>0</v>
      </c>
      <c r="P8" s="80">
        <v>0</v>
      </c>
      <c r="Q8" s="376">
        <v>0</v>
      </c>
      <c r="R8" s="80">
        <v>0</v>
      </c>
      <c r="S8" s="377">
        <v>0</v>
      </c>
    </row>
    <row r="9" spans="1:21" ht="12" customHeight="1" x14ac:dyDescent="0.15">
      <c r="A9" s="142" t="s">
        <v>8</v>
      </c>
      <c r="B9" s="391">
        <f t="shared" si="1"/>
        <v>15</v>
      </c>
      <c r="C9" s="376">
        <f t="shared" si="1"/>
        <v>1</v>
      </c>
      <c r="D9" s="80">
        <v>6</v>
      </c>
      <c r="E9" s="376">
        <v>0</v>
      </c>
      <c r="F9" s="391">
        <v>0</v>
      </c>
      <c r="G9" s="376">
        <v>0</v>
      </c>
      <c r="H9" s="80">
        <v>3</v>
      </c>
      <c r="I9" s="375">
        <v>0</v>
      </c>
      <c r="J9" s="80">
        <v>0</v>
      </c>
      <c r="K9" s="375">
        <v>0</v>
      </c>
      <c r="L9" s="80">
        <v>0</v>
      </c>
      <c r="M9" s="375">
        <v>0</v>
      </c>
      <c r="N9" s="343">
        <v>4</v>
      </c>
      <c r="O9" s="376">
        <v>1</v>
      </c>
      <c r="P9" s="80">
        <v>2</v>
      </c>
      <c r="Q9" s="376">
        <v>0</v>
      </c>
      <c r="R9" s="80">
        <v>0</v>
      </c>
      <c r="S9" s="377">
        <v>0</v>
      </c>
    </row>
    <row r="10" spans="1:21" ht="12" customHeight="1" x14ac:dyDescent="0.15">
      <c r="A10" s="142" t="s">
        <v>9</v>
      </c>
      <c r="B10" s="391">
        <f t="shared" si="1"/>
        <v>18</v>
      </c>
      <c r="C10" s="376">
        <f t="shared" si="1"/>
        <v>7</v>
      </c>
      <c r="D10" s="80">
        <v>5</v>
      </c>
      <c r="E10" s="376">
        <v>2</v>
      </c>
      <c r="F10" s="391">
        <v>0</v>
      </c>
      <c r="G10" s="376">
        <v>0</v>
      </c>
      <c r="H10" s="80">
        <v>4</v>
      </c>
      <c r="I10" s="376">
        <v>1</v>
      </c>
      <c r="J10" s="80">
        <v>0</v>
      </c>
      <c r="K10" s="375">
        <v>0</v>
      </c>
      <c r="L10" s="80">
        <v>0</v>
      </c>
      <c r="M10" s="375">
        <v>0</v>
      </c>
      <c r="N10" s="343">
        <v>9</v>
      </c>
      <c r="O10" s="376">
        <v>4</v>
      </c>
      <c r="P10" s="80">
        <v>0</v>
      </c>
      <c r="Q10" s="376">
        <v>0</v>
      </c>
      <c r="R10" s="80">
        <v>0</v>
      </c>
      <c r="S10" s="377">
        <v>0</v>
      </c>
    </row>
    <row r="11" spans="1:21" ht="12" customHeight="1" x14ac:dyDescent="0.15">
      <c r="A11" s="142" t="s">
        <v>10</v>
      </c>
      <c r="B11" s="391">
        <f t="shared" si="1"/>
        <v>18</v>
      </c>
      <c r="C11" s="376">
        <f t="shared" si="1"/>
        <v>0</v>
      </c>
      <c r="D11" s="80">
        <v>4</v>
      </c>
      <c r="E11" s="376">
        <v>0</v>
      </c>
      <c r="F11" s="391">
        <v>0</v>
      </c>
      <c r="G11" s="376">
        <v>0</v>
      </c>
      <c r="H11" s="80">
        <v>2</v>
      </c>
      <c r="I11" s="375">
        <v>0</v>
      </c>
      <c r="J11" s="80">
        <v>0</v>
      </c>
      <c r="K11" s="375">
        <v>0</v>
      </c>
      <c r="L11" s="80">
        <v>0</v>
      </c>
      <c r="M11" s="375">
        <v>0</v>
      </c>
      <c r="N11" s="343">
        <v>10</v>
      </c>
      <c r="O11" s="376">
        <v>0</v>
      </c>
      <c r="P11" s="80">
        <v>2</v>
      </c>
      <c r="Q11" s="376">
        <v>0</v>
      </c>
      <c r="R11" s="80">
        <v>0</v>
      </c>
      <c r="S11" s="377">
        <v>0</v>
      </c>
    </row>
    <row r="12" spans="1:21" ht="12" customHeight="1" x14ac:dyDescent="0.15">
      <c r="A12" s="142" t="s">
        <v>11</v>
      </c>
      <c r="B12" s="391">
        <f t="shared" si="1"/>
        <v>16</v>
      </c>
      <c r="C12" s="376">
        <f t="shared" si="1"/>
        <v>0</v>
      </c>
      <c r="D12" s="80">
        <v>3</v>
      </c>
      <c r="E12" s="376">
        <v>0</v>
      </c>
      <c r="F12" s="80">
        <v>1</v>
      </c>
      <c r="G12" s="376">
        <v>0</v>
      </c>
      <c r="H12" s="80">
        <v>2</v>
      </c>
      <c r="I12" s="375">
        <v>0</v>
      </c>
      <c r="J12" s="80">
        <v>2</v>
      </c>
      <c r="K12" s="376">
        <v>0</v>
      </c>
      <c r="L12" s="80">
        <v>0</v>
      </c>
      <c r="M12" s="375">
        <v>0</v>
      </c>
      <c r="N12" s="343">
        <v>7</v>
      </c>
      <c r="O12" s="376">
        <v>0</v>
      </c>
      <c r="P12" s="80">
        <v>1</v>
      </c>
      <c r="Q12" s="376">
        <v>0</v>
      </c>
      <c r="R12" s="80">
        <v>0</v>
      </c>
      <c r="S12" s="377">
        <v>0</v>
      </c>
    </row>
    <row r="13" spans="1:21" ht="12" customHeight="1" x14ac:dyDescent="0.15">
      <c r="A13" s="142" t="s">
        <v>12</v>
      </c>
      <c r="B13" s="391">
        <f t="shared" si="1"/>
        <v>26</v>
      </c>
      <c r="C13" s="376">
        <f t="shared" si="1"/>
        <v>3</v>
      </c>
      <c r="D13" s="80">
        <v>13</v>
      </c>
      <c r="E13" s="376">
        <v>2</v>
      </c>
      <c r="F13" s="391">
        <v>4</v>
      </c>
      <c r="G13" s="376">
        <v>0</v>
      </c>
      <c r="H13" s="80">
        <v>2</v>
      </c>
      <c r="I13" s="375">
        <v>0</v>
      </c>
      <c r="J13" s="80">
        <v>0</v>
      </c>
      <c r="K13" s="375">
        <v>0</v>
      </c>
      <c r="L13" s="80">
        <v>0</v>
      </c>
      <c r="M13" s="375">
        <v>0</v>
      </c>
      <c r="N13" s="343">
        <v>6</v>
      </c>
      <c r="O13" s="376">
        <v>1</v>
      </c>
      <c r="P13" s="80">
        <v>0</v>
      </c>
      <c r="Q13" s="376">
        <v>0</v>
      </c>
      <c r="R13" s="80">
        <v>1</v>
      </c>
      <c r="S13" s="377">
        <v>0</v>
      </c>
    </row>
    <row r="14" spans="1:21" ht="12" customHeight="1" x14ac:dyDescent="0.15">
      <c r="A14" s="142" t="s">
        <v>13</v>
      </c>
      <c r="B14" s="391">
        <f t="shared" si="1"/>
        <v>27</v>
      </c>
      <c r="C14" s="376">
        <f t="shared" si="1"/>
        <v>7</v>
      </c>
      <c r="D14" s="80">
        <v>10</v>
      </c>
      <c r="E14" s="376">
        <v>5</v>
      </c>
      <c r="F14" s="391">
        <v>2</v>
      </c>
      <c r="G14" s="376">
        <v>0</v>
      </c>
      <c r="H14" s="80">
        <v>2</v>
      </c>
      <c r="I14" s="375">
        <v>0</v>
      </c>
      <c r="J14" s="80">
        <v>3</v>
      </c>
      <c r="K14" s="375">
        <v>0</v>
      </c>
      <c r="L14" s="80">
        <v>0</v>
      </c>
      <c r="M14" s="375">
        <v>0</v>
      </c>
      <c r="N14" s="343">
        <v>2</v>
      </c>
      <c r="O14" s="376">
        <v>0</v>
      </c>
      <c r="P14" s="80">
        <v>8</v>
      </c>
      <c r="Q14" s="376">
        <v>2</v>
      </c>
      <c r="R14" s="80">
        <v>0</v>
      </c>
      <c r="S14" s="377">
        <v>0</v>
      </c>
    </row>
    <row r="15" spans="1:21" ht="12" customHeight="1" x14ac:dyDescent="0.15">
      <c r="A15" s="142" t="s">
        <v>14</v>
      </c>
      <c r="B15" s="391">
        <f t="shared" si="1"/>
        <v>25</v>
      </c>
      <c r="C15" s="376">
        <f t="shared" si="1"/>
        <v>1</v>
      </c>
      <c r="D15" s="80">
        <v>5</v>
      </c>
      <c r="E15" s="376">
        <v>1</v>
      </c>
      <c r="F15" s="80">
        <v>1</v>
      </c>
      <c r="G15" s="376">
        <v>0</v>
      </c>
      <c r="H15" s="80">
        <v>1</v>
      </c>
      <c r="I15" s="375">
        <v>0</v>
      </c>
      <c r="J15" s="80">
        <v>0</v>
      </c>
      <c r="K15" s="375">
        <v>0</v>
      </c>
      <c r="L15" s="80">
        <v>0</v>
      </c>
      <c r="M15" s="375">
        <v>0</v>
      </c>
      <c r="N15" s="343">
        <v>2</v>
      </c>
      <c r="O15" s="376">
        <v>0</v>
      </c>
      <c r="P15" s="80">
        <v>16</v>
      </c>
      <c r="Q15" s="376">
        <v>0</v>
      </c>
      <c r="R15" s="80">
        <v>0</v>
      </c>
      <c r="S15" s="377">
        <v>0</v>
      </c>
    </row>
    <row r="16" spans="1:21" ht="12" customHeight="1" x14ac:dyDescent="0.15">
      <c r="A16" s="141" t="s">
        <v>290</v>
      </c>
      <c r="B16" s="391">
        <f t="shared" si="1"/>
        <v>23</v>
      </c>
      <c r="C16" s="376">
        <f t="shared" si="1"/>
        <v>5</v>
      </c>
      <c r="D16" s="80">
        <v>5</v>
      </c>
      <c r="E16" s="376">
        <v>4</v>
      </c>
      <c r="F16" s="391">
        <v>0</v>
      </c>
      <c r="G16" s="376">
        <v>0</v>
      </c>
      <c r="H16" s="80">
        <v>0</v>
      </c>
      <c r="I16" s="375">
        <v>0</v>
      </c>
      <c r="J16" s="80">
        <v>0</v>
      </c>
      <c r="K16" s="375">
        <v>0</v>
      </c>
      <c r="L16" s="80">
        <v>0</v>
      </c>
      <c r="M16" s="375">
        <v>0</v>
      </c>
      <c r="N16" s="343">
        <v>8</v>
      </c>
      <c r="O16" s="376">
        <v>1</v>
      </c>
      <c r="P16" s="80">
        <v>10</v>
      </c>
      <c r="Q16" s="376">
        <v>0</v>
      </c>
      <c r="R16" s="80">
        <v>0</v>
      </c>
      <c r="S16" s="377">
        <v>0</v>
      </c>
    </row>
    <row r="17" spans="1:20" ht="12" customHeight="1" x14ac:dyDescent="0.15">
      <c r="A17" s="142" t="s">
        <v>15</v>
      </c>
      <c r="B17" s="391">
        <f t="shared" si="1"/>
        <v>23</v>
      </c>
      <c r="C17" s="376">
        <f t="shared" si="1"/>
        <v>8</v>
      </c>
      <c r="D17" s="80">
        <v>2</v>
      </c>
      <c r="E17" s="376">
        <v>0</v>
      </c>
      <c r="F17" s="391">
        <v>5</v>
      </c>
      <c r="G17" s="376">
        <v>5</v>
      </c>
      <c r="H17" s="80">
        <v>1</v>
      </c>
      <c r="I17" s="375">
        <v>0</v>
      </c>
      <c r="J17" s="80">
        <v>0</v>
      </c>
      <c r="K17" s="375">
        <v>0</v>
      </c>
      <c r="L17" s="80">
        <v>0</v>
      </c>
      <c r="M17" s="375">
        <v>0</v>
      </c>
      <c r="N17" s="343">
        <v>4</v>
      </c>
      <c r="O17" s="376">
        <v>0</v>
      </c>
      <c r="P17" s="80">
        <v>10</v>
      </c>
      <c r="Q17" s="376">
        <v>3</v>
      </c>
      <c r="R17" s="80">
        <v>1</v>
      </c>
      <c r="S17" s="377">
        <v>0</v>
      </c>
    </row>
    <row r="18" spans="1:20" ht="12" customHeight="1" thickBot="1" x14ac:dyDescent="0.2">
      <c r="A18" s="143" t="s">
        <v>16</v>
      </c>
      <c r="B18" s="391">
        <f t="shared" si="1"/>
        <v>19</v>
      </c>
      <c r="C18" s="376">
        <f t="shared" si="1"/>
        <v>3</v>
      </c>
      <c r="D18" s="378">
        <v>12</v>
      </c>
      <c r="E18" s="381">
        <v>1</v>
      </c>
      <c r="F18" s="392">
        <v>2</v>
      </c>
      <c r="G18" s="381">
        <v>2</v>
      </c>
      <c r="H18" s="378">
        <v>0</v>
      </c>
      <c r="I18" s="379">
        <v>0</v>
      </c>
      <c r="J18" s="378">
        <v>0</v>
      </c>
      <c r="K18" s="379">
        <v>0</v>
      </c>
      <c r="L18" s="378">
        <v>0</v>
      </c>
      <c r="M18" s="379">
        <v>0</v>
      </c>
      <c r="N18" s="380">
        <v>3</v>
      </c>
      <c r="O18" s="381">
        <v>0</v>
      </c>
      <c r="P18" s="378">
        <v>2</v>
      </c>
      <c r="Q18" s="381">
        <v>0</v>
      </c>
      <c r="R18" s="378">
        <v>0</v>
      </c>
      <c r="S18" s="382">
        <v>0</v>
      </c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468" t="s">
        <v>17</v>
      </c>
      <c r="I20" s="468"/>
      <c r="J20" s="468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459" t="s">
        <v>1</v>
      </c>
      <c r="B21" s="461" t="s">
        <v>2</v>
      </c>
      <c r="C21" s="462"/>
      <c r="D21" s="461" t="s">
        <v>3</v>
      </c>
      <c r="E21" s="462"/>
      <c r="F21" s="461" t="s">
        <v>18</v>
      </c>
      <c r="G21" s="462"/>
      <c r="H21" s="461" t="s">
        <v>4</v>
      </c>
      <c r="I21" s="462"/>
      <c r="J21" s="461" t="s">
        <v>187</v>
      </c>
      <c r="K21" s="462"/>
      <c r="L21" s="461" t="s">
        <v>183</v>
      </c>
      <c r="M21" s="462"/>
      <c r="N21" s="461" t="s">
        <v>188</v>
      </c>
      <c r="O21" s="462"/>
      <c r="P21" s="461" t="s">
        <v>5</v>
      </c>
      <c r="Q21" s="465"/>
    </row>
    <row r="22" spans="1:20" ht="11.1" customHeight="1" x14ac:dyDescent="0.15">
      <c r="A22" s="460"/>
      <c r="B22" s="463"/>
      <c r="C22" s="464"/>
      <c r="D22" s="463"/>
      <c r="E22" s="464"/>
      <c r="F22" s="463"/>
      <c r="G22" s="464"/>
      <c r="H22" s="463"/>
      <c r="I22" s="464"/>
      <c r="J22" s="463"/>
      <c r="K22" s="464"/>
      <c r="L22" s="463"/>
      <c r="M22" s="464"/>
      <c r="N22" s="463"/>
      <c r="O22" s="464"/>
      <c r="P22" s="463"/>
      <c r="Q22" s="466"/>
    </row>
    <row r="23" spans="1:20" ht="15" customHeight="1" x14ac:dyDescent="0.15">
      <c r="A23" s="9" t="s">
        <v>6</v>
      </c>
      <c r="B23" s="340">
        <f t="shared" ref="B23:Q23" si="2">SUM(B25:B36)</f>
        <v>324</v>
      </c>
      <c r="C23" s="368">
        <f t="shared" si="2"/>
        <v>30</v>
      </c>
      <c r="D23" s="340">
        <f t="shared" si="2"/>
        <v>18</v>
      </c>
      <c r="E23" s="368">
        <f t="shared" si="2"/>
        <v>2</v>
      </c>
      <c r="F23" s="340">
        <f t="shared" si="2"/>
        <v>112</v>
      </c>
      <c r="G23" s="368">
        <f t="shared" si="2"/>
        <v>8</v>
      </c>
      <c r="H23" s="340">
        <f t="shared" si="2"/>
        <v>80</v>
      </c>
      <c r="I23" s="368">
        <f t="shared" si="2"/>
        <v>1</v>
      </c>
      <c r="J23" s="340">
        <f t="shared" si="2"/>
        <v>42</v>
      </c>
      <c r="K23" s="368">
        <f t="shared" si="2"/>
        <v>4</v>
      </c>
      <c r="L23" s="340">
        <f t="shared" si="2"/>
        <v>8</v>
      </c>
      <c r="M23" s="368">
        <f t="shared" si="2"/>
        <v>0</v>
      </c>
      <c r="N23" s="340">
        <f t="shared" si="2"/>
        <v>39</v>
      </c>
      <c r="O23" s="368">
        <f t="shared" si="2"/>
        <v>7</v>
      </c>
      <c r="P23" s="340">
        <f t="shared" si="2"/>
        <v>25</v>
      </c>
      <c r="Q23" s="369">
        <f t="shared" si="2"/>
        <v>8</v>
      </c>
    </row>
    <row r="24" spans="1:20" ht="6" customHeight="1" x14ac:dyDescent="0.15">
      <c r="A24" s="9"/>
      <c r="B24" s="384"/>
      <c r="C24" s="371"/>
      <c r="D24" s="370"/>
      <c r="E24" s="389"/>
      <c r="F24" s="370"/>
      <c r="G24" s="385"/>
      <c r="H24" s="370"/>
      <c r="I24" s="371"/>
      <c r="J24" s="370"/>
      <c r="K24" s="373"/>
      <c r="L24" s="370"/>
      <c r="M24" s="373"/>
      <c r="N24" s="340"/>
      <c r="O24" s="371"/>
      <c r="P24" s="370"/>
      <c r="Q24" s="374"/>
    </row>
    <row r="25" spans="1:20" ht="12" customHeight="1" x14ac:dyDescent="0.15">
      <c r="A25" s="141" t="s">
        <v>289</v>
      </c>
      <c r="B25" s="80">
        <f t="shared" ref="B25:B36" si="3">SUM(D25+F25+H25+J25+L25+N25+P25)</f>
        <v>23</v>
      </c>
      <c r="C25" s="376">
        <f t="shared" ref="C25:C36" si="4">SUM(E25+G25+I25+K25+M25+O25+Q25)</f>
        <v>1</v>
      </c>
      <c r="D25" s="80">
        <v>0</v>
      </c>
      <c r="E25" s="376">
        <v>0</v>
      </c>
      <c r="F25" s="80">
        <v>13</v>
      </c>
      <c r="G25" s="376">
        <v>1</v>
      </c>
      <c r="H25" s="80">
        <v>6</v>
      </c>
      <c r="I25" s="376">
        <v>0</v>
      </c>
      <c r="J25" s="80">
        <v>1</v>
      </c>
      <c r="K25" s="376">
        <v>0</v>
      </c>
      <c r="L25" s="80">
        <v>0</v>
      </c>
      <c r="M25" s="376">
        <v>0</v>
      </c>
      <c r="N25" s="343">
        <v>0</v>
      </c>
      <c r="O25" s="376">
        <v>0</v>
      </c>
      <c r="P25" s="80">
        <v>3</v>
      </c>
      <c r="Q25" s="377">
        <v>0</v>
      </c>
    </row>
    <row r="26" spans="1:20" ht="12" customHeight="1" x14ac:dyDescent="0.15">
      <c r="A26" s="142" t="s">
        <v>7</v>
      </c>
      <c r="B26" s="80">
        <f t="shared" si="3"/>
        <v>21</v>
      </c>
      <c r="C26" s="376">
        <f t="shared" si="4"/>
        <v>0</v>
      </c>
      <c r="D26" s="80">
        <v>0</v>
      </c>
      <c r="E26" s="376">
        <v>0</v>
      </c>
      <c r="F26" s="80">
        <v>12</v>
      </c>
      <c r="G26" s="376">
        <v>0</v>
      </c>
      <c r="H26" s="80">
        <v>4</v>
      </c>
      <c r="I26" s="376">
        <v>0</v>
      </c>
      <c r="J26" s="80">
        <v>2</v>
      </c>
      <c r="K26" s="376">
        <v>0</v>
      </c>
      <c r="L26" s="80">
        <v>0</v>
      </c>
      <c r="M26" s="376">
        <v>0</v>
      </c>
      <c r="N26" s="343">
        <v>3</v>
      </c>
      <c r="O26" s="376">
        <v>0</v>
      </c>
      <c r="P26" s="80">
        <v>0</v>
      </c>
      <c r="Q26" s="377">
        <v>0</v>
      </c>
    </row>
    <row r="27" spans="1:20" ht="12" customHeight="1" x14ac:dyDescent="0.15">
      <c r="A27" s="142" t="s">
        <v>8</v>
      </c>
      <c r="B27" s="80">
        <f t="shared" si="3"/>
        <v>28</v>
      </c>
      <c r="C27" s="376">
        <f t="shared" si="4"/>
        <v>1</v>
      </c>
      <c r="D27" s="80">
        <v>1</v>
      </c>
      <c r="E27" s="376">
        <v>0</v>
      </c>
      <c r="F27" s="80">
        <v>14</v>
      </c>
      <c r="G27" s="376">
        <v>1</v>
      </c>
      <c r="H27" s="80">
        <v>4</v>
      </c>
      <c r="I27" s="376">
        <v>0</v>
      </c>
      <c r="J27" s="80">
        <v>1</v>
      </c>
      <c r="K27" s="376">
        <v>0</v>
      </c>
      <c r="L27" s="80">
        <v>1</v>
      </c>
      <c r="M27" s="376">
        <v>0</v>
      </c>
      <c r="N27" s="343">
        <v>4</v>
      </c>
      <c r="O27" s="376">
        <v>0</v>
      </c>
      <c r="P27" s="80">
        <v>3</v>
      </c>
      <c r="Q27" s="377">
        <v>0</v>
      </c>
    </row>
    <row r="28" spans="1:20" ht="12" customHeight="1" x14ac:dyDescent="0.15">
      <c r="A28" s="142" t="s">
        <v>9</v>
      </c>
      <c r="B28" s="80">
        <f t="shared" si="3"/>
        <v>28</v>
      </c>
      <c r="C28" s="376">
        <f t="shared" si="4"/>
        <v>0</v>
      </c>
      <c r="D28" s="80">
        <v>2</v>
      </c>
      <c r="E28" s="376">
        <v>0</v>
      </c>
      <c r="F28" s="80">
        <v>9</v>
      </c>
      <c r="G28" s="376">
        <v>0</v>
      </c>
      <c r="H28" s="80">
        <v>9</v>
      </c>
      <c r="I28" s="376">
        <v>0</v>
      </c>
      <c r="J28" s="80">
        <v>3</v>
      </c>
      <c r="K28" s="376">
        <v>0</v>
      </c>
      <c r="L28" s="80">
        <v>1</v>
      </c>
      <c r="M28" s="376">
        <v>0</v>
      </c>
      <c r="N28" s="343">
        <v>1</v>
      </c>
      <c r="O28" s="376">
        <v>0</v>
      </c>
      <c r="P28" s="80">
        <v>3</v>
      </c>
      <c r="Q28" s="377">
        <v>0</v>
      </c>
    </row>
    <row r="29" spans="1:20" ht="12" customHeight="1" x14ac:dyDescent="0.15">
      <c r="A29" s="142" t="s">
        <v>10</v>
      </c>
      <c r="B29" s="80">
        <f t="shared" si="3"/>
        <v>27</v>
      </c>
      <c r="C29" s="376">
        <f>SUM(E29+G29+I29+K29+M29+O29+Q29)</f>
        <v>2</v>
      </c>
      <c r="D29" s="80">
        <v>0</v>
      </c>
      <c r="E29" s="376">
        <v>0</v>
      </c>
      <c r="F29" s="80">
        <v>7</v>
      </c>
      <c r="G29" s="376">
        <v>0</v>
      </c>
      <c r="H29" s="80">
        <v>8</v>
      </c>
      <c r="I29" s="376">
        <v>0</v>
      </c>
      <c r="J29" s="80">
        <v>5</v>
      </c>
      <c r="K29" s="376">
        <v>2</v>
      </c>
      <c r="L29" s="80">
        <v>2</v>
      </c>
      <c r="M29" s="376">
        <v>0</v>
      </c>
      <c r="N29" s="343">
        <v>3</v>
      </c>
      <c r="O29" s="376">
        <v>0</v>
      </c>
      <c r="P29" s="80">
        <v>2</v>
      </c>
      <c r="Q29" s="377">
        <v>0</v>
      </c>
    </row>
    <row r="30" spans="1:20" ht="12" customHeight="1" x14ac:dyDescent="0.15">
      <c r="A30" s="142" t="s">
        <v>11</v>
      </c>
      <c r="B30" s="80">
        <f t="shared" si="3"/>
        <v>32</v>
      </c>
      <c r="C30" s="376">
        <f t="shared" si="4"/>
        <v>0</v>
      </c>
      <c r="D30" s="80">
        <v>1</v>
      </c>
      <c r="E30" s="376">
        <v>0</v>
      </c>
      <c r="F30" s="80">
        <v>11</v>
      </c>
      <c r="G30" s="376">
        <v>0</v>
      </c>
      <c r="H30" s="80">
        <v>16</v>
      </c>
      <c r="I30" s="376">
        <v>0</v>
      </c>
      <c r="J30" s="80">
        <v>1</v>
      </c>
      <c r="K30" s="376">
        <v>0</v>
      </c>
      <c r="L30" s="80">
        <v>0</v>
      </c>
      <c r="M30" s="376">
        <v>0</v>
      </c>
      <c r="N30" s="343">
        <v>2</v>
      </c>
      <c r="O30" s="376">
        <v>0</v>
      </c>
      <c r="P30" s="80">
        <v>1</v>
      </c>
      <c r="Q30" s="377">
        <v>0</v>
      </c>
    </row>
    <row r="31" spans="1:20" ht="12" customHeight="1" x14ac:dyDescent="0.15">
      <c r="A31" s="142" t="s">
        <v>12</v>
      </c>
      <c r="B31" s="80">
        <f t="shared" si="3"/>
        <v>29</v>
      </c>
      <c r="C31" s="376">
        <f t="shared" si="4"/>
        <v>2</v>
      </c>
      <c r="D31" s="80">
        <v>2</v>
      </c>
      <c r="E31" s="376">
        <v>0</v>
      </c>
      <c r="F31" s="80">
        <v>6</v>
      </c>
      <c r="G31" s="376">
        <v>1</v>
      </c>
      <c r="H31" s="80">
        <v>3</v>
      </c>
      <c r="I31" s="376">
        <v>0</v>
      </c>
      <c r="J31" s="80">
        <v>4</v>
      </c>
      <c r="K31" s="376">
        <v>1</v>
      </c>
      <c r="L31" s="80">
        <v>1</v>
      </c>
      <c r="M31" s="376">
        <v>0</v>
      </c>
      <c r="N31" s="343">
        <v>11</v>
      </c>
      <c r="O31" s="376">
        <v>0</v>
      </c>
      <c r="P31" s="80">
        <v>2</v>
      </c>
      <c r="Q31" s="377">
        <v>0</v>
      </c>
    </row>
    <row r="32" spans="1:20" ht="12" customHeight="1" x14ac:dyDescent="0.15">
      <c r="A32" s="142" t="s">
        <v>13</v>
      </c>
      <c r="B32" s="80">
        <f t="shared" si="3"/>
        <v>32</v>
      </c>
      <c r="C32" s="376">
        <f t="shared" si="4"/>
        <v>4</v>
      </c>
      <c r="D32" s="80">
        <v>3</v>
      </c>
      <c r="E32" s="376">
        <v>1</v>
      </c>
      <c r="F32" s="80">
        <v>11</v>
      </c>
      <c r="G32" s="376">
        <v>0</v>
      </c>
      <c r="H32" s="80">
        <v>6</v>
      </c>
      <c r="I32" s="376">
        <v>0</v>
      </c>
      <c r="J32" s="80">
        <v>8</v>
      </c>
      <c r="K32" s="376">
        <v>1</v>
      </c>
      <c r="L32" s="80">
        <v>0</v>
      </c>
      <c r="M32" s="376">
        <v>0</v>
      </c>
      <c r="N32" s="343">
        <v>1</v>
      </c>
      <c r="O32" s="376">
        <v>0</v>
      </c>
      <c r="P32" s="80">
        <v>3</v>
      </c>
      <c r="Q32" s="377">
        <v>2</v>
      </c>
    </row>
    <row r="33" spans="1:25" ht="12" customHeight="1" x14ac:dyDescent="0.15">
      <c r="A33" s="142" t="s">
        <v>14</v>
      </c>
      <c r="B33" s="80">
        <f t="shared" si="3"/>
        <v>28</v>
      </c>
      <c r="C33" s="376">
        <f t="shared" si="4"/>
        <v>3</v>
      </c>
      <c r="D33" s="80">
        <v>2</v>
      </c>
      <c r="E33" s="376">
        <v>0</v>
      </c>
      <c r="F33" s="80">
        <v>11</v>
      </c>
      <c r="G33" s="376">
        <v>1</v>
      </c>
      <c r="H33" s="80">
        <v>7</v>
      </c>
      <c r="I33" s="376">
        <v>0</v>
      </c>
      <c r="J33" s="80">
        <v>4</v>
      </c>
      <c r="K33" s="376">
        <v>0</v>
      </c>
      <c r="L33" s="80">
        <v>0</v>
      </c>
      <c r="M33" s="376">
        <v>0</v>
      </c>
      <c r="N33" s="343">
        <v>2</v>
      </c>
      <c r="O33" s="376">
        <v>0</v>
      </c>
      <c r="P33" s="80">
        <v>2</v>
      </c>
      <c r="Q33" s="377">
        <v>2</v>
      </c>
    </row>
    <row r="34" spans="1:25" ht="12" customHeight="1" x14ac:dyDescent="0.15">
      <c r="A34" s="141" t="s">
        <v>290</v>
      </c>
      <c r="B34" s="80">
        <f t="shared" si="3"/>
        <v>21</v>
      </c>
      <c r="C34" s="376">
        <f t="shared" si="4"/>
        <v>3</v>
      </c>
      <c r="D34" s="80">
        <v>0</v>
      </c>
      <c r="E34" s="376">
        <v>0</v>
      </c>
      <c r="F34" s="80">
        <v>3</v>
      </c>
      <c r="G34" s="376">
        <v>0</v>
      </c>
      <c r="H34" s="80">
        <v>4</v>
      </c>
      <c r="I34" s="376">
        <v>0</v>
      </c>
      <c r="J34" s="80">
        <v>9</v>
      </c>
      <c r="K34" s="376">
        <v>0</v>
      </c>
      <c r="L34" s="80">
        <v>1</v>
      </c>
      <c r="M34" s="376">
        <v>0</v>
      </c>
      <c r="N34" s="343">
        <v>3</v>
      </c>
      <c r="O34" s="376">
        <v>2</v>
      </c>
      <c r="P34" s="80">
        <v>1</v>
      </c>
      <c r="Q34" s="377">
        <v>1</v>
      </c>
    </row>
    <row r="35" spans="1:25" ht="12" customHeight="1" x14ac:dyDescent="0.15">
      <c r="A35" s="142" t="s">
        <v>15</v>
      </c>
      <c r="B35" s="80">
        <f t="shared" si="3"/>
        <v>29</v>
      </c>
      <c r="C35" s="376">
        <f t="shared" si="4"/>
        <v>10</v>
      </c>
      <c r="D35" s="80">
        <v>4</v>
      </c>
      <c r="E35" s="376">
        <v>0</v>
      </c>
      <c r="F35" s="80">
        <v>10</v>
      </c>
      <c r="G35" s="376">
        <v>4</v>
      </c>
      <c r="H35" s="80">
        <v>7</v>
      </c>
      <c r="I35" s="376">
        <v>0</v>
      </c>
      <c r="J35" s="80">
        <v>2</v>
      </c>
      <c r="K35" s="376">
        <v>0</v>
      </c>
      <c r="L35" s="80">
        <v>0</v>
      </c>
      <c r="M35" s="376">
        <v>0</v>
      </c>
      <c r="N35" s="343">
        <v>3</v>
      </c>
      <c r="O35" s="376">
        <v>3</v>
      </c>
      <c r="P35" s="80">
        <v>3</v>
      </c>
      <c r="Q35" s="377">
        <v>3</v>
      </c>
    </row>
    <row r="36" spans="1:25" ht="12" customHeight="1" thickBot="1" x14ac:dyDescent="0.2">
      <c r="A36" s="143" t="s">
        <v>16</v>
      </c>
      <c r="B36" s="378">
        <f t="shared" si="3"/>
        <v>26</v>
      </c>
      <c r="C36" s="387">
        <f t="shared" si="4"/>
        <v>4</v>
      </c>
      <c r="D36" s="378">
        <v>3</v>
      </c>
      <c r="E36" s="381">
        <v>1</v>
      </c>
      <c r="F36" s="378">
        <v>5</v>
      </c>
      <c r="G36" s="381">
        <v>0</v>
      </c>
      <c r="H36" s="378">
        <v>6</v>
      </c>
      <c r="I36" s="381">
        <v>1</v>
      </c>
      <c r="J36" s="378">
        <v>2</v>
      </c>
      <c r="K36" s="381">
        <v>0</v>
      </c>
      <c r="L36" s="378">
        <v>2</v>
      </c>
      <c r="M36" s="381">
        <v>0</v>
      </c>
      <c r="N36" s="380">
        <v>6</v>
      </c>
      <c r="O36" s="381">
        <v>2</v>
      </c>
      <c r="P36" s="378">
        <v>2</v>
      </c>
      <c r="Q36" s="382">
        <v>0</v>
      </c>
    </row>
    <row r="37" spans="1:25" ht="8.1" customHeight="1" x14ac:dyDescent="0.15">
      <c r="A37" s="82"/>
      <c r="B37" s="80"/>
      <c r="C37" s="285"/>
      <c r="D37" s="83"/>
      <c r="E37" s="83"/>
      <c r="F37" s="285"/>
      <c r="G37" s="285"/>
      <c r="H37" s="83"/>
      <c r="I37" s="83"/>
      <c r="J37" s="80"/>
      <c r="K37" s="84"/>
      <c r="L37" s="85"/>
      <c r="M37" s="84"/>
      <c r="N37" s="84"/>
      <c r="O37" s="84"/>
      <c r="P37" s="86"/>
      <c r="Q37" s="84"/>
      <c r="R37" s="86"/>
      <c r="S37" s="84"/>
      <c r="T37" s="36"/>
      <c r="U37" s="36"/>
      <c r="V37" s="3"/>
      <c r="W37" s="3"/>
      <c r="X37" s="3"/>
      <c r="Y37" s="3"/>
    </row>
    <row r="38" spans="1:25" ht="14.1" customHeight="1" thickBot="1" x14ac:dyDescent="0.2">
      <c r="A38" s="82"/>
      <c r="B38" s="80"/>
      <c r="C38" s="285"/>
      <c r="D38" s="83"/>
      <c r="E38" s="83"/>
      <c r="F38" s="285"/>
      <c r="G38" s="285"/>
      <c r="H38" s="83" t="s">
        <v>19</v>
      </c>
      <c r="I38" s="83"/>
      <c r="J38" s="80"/>
      <c r="K38" s="84"/>
      <c r="L38" s="85"/>
      <c r="M38" s="84"/>
      <c r="N38" s="84"/>
      <c r="O38" s="84"/>
      <c r="P38" s="86"/>
      <c r="Q38" s="84"/>
      <c r="R38" s="86"/>
      <c r="S38" s="84"/>
      <c r="T38" s="36"/>
      <c r="U38" s="36"/>
      <c r="V38" s="3"/>
      <c r="W38" s="3"/>
      <c r="X38" s="3"/>
      <c r="Y38" s="3"/>
    </row>
    <row r="39" spans="1:25" ht="11.1" customHeight="1" x14ac:dyDescent="0.15">
      <c r="A39" s="459" t="s">
        <v>1</v>
      </c>
      <c r="B39" s="461" t="s">
        <v>2</v>
      </c>
      <c r="C39" s="462"/>
      <c r="D39" s="461" t="s">
        <v>183</v>
      </c>
      <c r="E39" s="462"/>
      <c r="F39" s="461" t="s">
        <v>184</v>
      </c>
      <c r="G39" s="462"/>
      <c r="H39" s="461" t="s">
        <v>185</v>
      </c>
      <c r="I39" s="462"/>
      <c r="J39" s="461" t="s">
        <v>186</v>
      </c>
      <c r="K39" s="462"/>
      <c r="L39" s="461" t="s">
        <v>243</v>
      </c>
      <c r="M39" s="462"/>
      <c r="N39" s="461" t="s">
        <v>189</v>
      </c>
      <c r="O39" s="462"/>
      <c r="P39" s="461" t="s">
        <v>190</v>
      </c>
      <c r="Q39" s="462"/>
      <c r="R39" s="461" t="s">
        <v>5</v>
      </c>
      <c r="S39" s="465"/>
      <c r="T39" s="36"/>
      <c r="U39" s="36"/>
      <c r="V39" s="3"/>
      <c r="W39" s="3"/>
      <c r="X39" s="3"/>
      <c r="Y39" s="3"/>
    </row>
    <row r="40" spans="1:25" ht="11.1" customHeight="1" x14ac:dyDescent="0.15">
      <c r="A40" s="460"/>
      <c r="B40" s="463"/>
      <c r="C40" s="464"/>
      <c r="D40" s="463"/>
      <c r="E40" s="464"/>
      <c r="F40" s="463"/>
      <c r="G40" s="464"/>
      <c r="H40" s="463"/>
      <c r="I40" s="464"/>
      <c r="J40" s="463"/>
      <c r="K40" s="464"/>
      <c r="L40" s="463"/>
      <c r="M40" s="464"/>
      <c r="N40" s="463"/>
      <c r="O40" s="464"/>
      <c r="P40" s="463"/>
      <c r="Q40" s="464"/>
      <c r="R40" s="463"/>
      <c r="S40" s="466"/>
      <c r="T40" s="36"/>
      <c r="U40" s="36"/>
      <c r="V40" s="3"/>
      <c r="W40" s="3"/>
      <c r="X40" s="3"/>
      <c r="Y40" s="3"/>
    </row>
    <row r="41" spans="1:25" ht="15" customHeight="1" x14ac:dyDescent="0.15">
      <c r="A41" s="9" t="s">
        <v>6</v>
      </c>
      <c r="B41" s="340">
        <f>SUM(B43:B54)</f>
        <v>260</v>
      </c>
      <c r="C41" s="368">
        <f>SUM(C43:C54)</f>
        <v>15</v>
      </c>
      <c r="D41" s="340">
        <f t="shared" ref="D41:S41" si="5">SUM(D43:D54)</f>
        <v>87</v>
      </c>
      <c r="E41" s="368">
        <f>SUM(E43:E54)</f>
        <v>3</v>
      </c>
      <c r="F41" s="340">
        <f t="shared" si="5"/>
        <v>3</v>
      </c>
      <c r="G41" s="368">
        <f>SUM(G43:G54)</f>
        <v>0</v>
      </c>
      <c r="H41" s="340">
        <f t="shared" si="5"/>
        <v>10</v>
      </c>
      <c r="I41" s="368">
        <f>SUM(I43:I54)</f>
        <v>0</v>
      </c>
      <c r="J41" s="340">
        <f t="shared" si="5"/>
        <v>3</v>
      </c>
      <c r="K41" s="368">
        <f t="shared" si="5"/>
        <v>0</v>
      </c>
      <c r="L41" s="383">
        <f>SUM(L43:L54)</f>
        <v>4</v>
      </c>
      <c r="M41" s="368">
        <f>SUM(M43:M54)</f>
        <v>0</v>
      </c>
      <c r="N41" s="340">
        <f>SUM(N43:N54)</f>
        <v>95</v>
      </c>
      <c r="O41" s="368">
        <f>SUM(O43:O54)</f>
        <v>1</v>
      </c>
      <c r="P41" s="340">
        <f t="shared" si="5"/>
        <v>54</v>
      </c>
      <c r="Q41" s="368">
        <f>SUM(Q43:Q54)</f>
        <v>8</v>
      </c>
      <c r="R41" s="340">
        <f t="shared" si="5"/>
        <v>4</v>
      </c>
      <c r="S41" s="369">
        <f t="shared" si="5"/>
        <v>3</v>
      </c>
      <c r="T41" s="36"/>
      <c r="U41" s="36"/>
      <c r="V41" s="3"/>
      <c r="W41" s="3"/>
      <c r="X41" s="3"/>
      <c r="Y41" s="3"/>
    </row>
    <row r="42" spans="1:25" ht="6" customHeight="1" x14ac:dyDescent="0.15">
      <c r="A42" s="9"/>
      <c r="B42" s="384"/>
      <c r="C42" s="385"/>
      <c r="D42" s="370"/>
      <c r="E42" s="385"/>
      <c r="F42" s="370"/>
      <c r="G42" s="373"/>
      <c r="H42" s="370"/>
      <c r="I42" s="371"/>
      <c r="J42" s="370"/>
      <c r="K42" s="373"/>
      <c r="L42" s="340"/>
      <c r="M42" s="373"/>
      <c r="N42" s="340"/>
      <c r="O42" s="373"/>
      <c r="P42" s="370"/>
      <c r="Q42" s="371"/>
      <c r="R42" s="370"/>
      <c r="S42" s="374"/>
      <c r="T42" s="36"/>
      <c r="U42" s="36"/>
      <c r="V42" s="3"/>
      <c r="W42" s="3"/>
      <c r="X42" s="3"/>
      <c r="Y42" s="3"/>
    </row>
    <row r="43" spans="1:25" ht="12" customHeight="1" x14ac:dyDescent="0.15">
      <c r="A43" s="141" t="s">
        <v>289</v>
      </c>
      <c r="B43" s="80">
        <f>SUM(D43+F43+H43+J43+L43+P43+R43)+N43</f>
        <v>21</v>
      </c>
      <c r="C43" s="376">
        <f>SUM(E43+G43+I43+K43+M43+Q43+S43)</f>
        <v>0</v>
      </c>
      <c r="D43" s="80">
        <v>10</v>
      </c>
      <c r="E43" s="376">
        <v>0</v>
      </c>
      <c r="F43" s="80">
        <v>0</v>
      </c>
      <c r="G43" s="376">
        <v>0</v>
      </c>
      <c r="H43" s="80">
        <v>0</v>
      </c>
      <c r="I43" s="376">
        <v>0</v>
      </c>
      <c r="J43" s="80">
        <v>0</v>
      </c>
      <c r="K43" s="375">
        <v>0</v>
      </c>
      <c r="L43" s="80">
        <v>0</v>
      </c>
      <c r="M43" s="376">
        <v>0</v>
      </c>
      <c r="N43" s="343">
        <v>11</v>
      </c>
      <c r="O43" s="376">
        <v>0</v>
      </c>
      <c r="P43" s="80">
        <v>0</v>
      </c>
      <c r="Q43" s="376">
        <v>0</v>
      </c>
      <c r="R43" s="80">
        <v>0</v>
      </c>
      <c r="S43" s="386">
        <v>0</v>
      </c>
      <c r="T43" s="36"/>
      <c r="U43" s="36"/>
      <c r="V43" s="3"/>
      <c r="W43" s="3"/>
      <c r="X43" s="3"/>
      <c r="Y43" s="3"/>
    </row>
    <row r="44" spans="1:25" ht="12" customHeight="1" x14ac:dyDescent="0.15">
      <c r="A44" s="142" t="s">
        <v>7</v>
      </c>
      <c r="B44" s="80">
        <f t="shared" ref="B44:B54" si="6">SUM(D44+F44+H44+J44+L44+P44+R44)+N44</f>
        <v>14</v>
      </c>
      <c r="C44" s="376">
        <f>SUM(E44+G44+I44+K44+M44+O44+Q44+S44)</f>
        <v>0</v>
      </c>
      <c r="D44" s="80">
        <v>5</v>
      </c>
      <c r="E44" s="376">
        <v>0</v>
      </c>
      <c r="F44" s="80">
        <v>0</v>
      </c>
      <c r="G44" s="376">
        <v>0</v>
      </c>
      <c r="H44" s="80">
        <v>0</v>
      </c>
      <c r="I44" s="376">
        <v>0</v>
      </c>
      <c r="J44" s="80">
        <v>0</v>
      </c>
      <c r="K44" s="375">
        <v>0</v>
      </c>
      <c r="L44" s="80">
        <v>1</v>
      </c>
      <c r="M44" s="376">
        <v>0</v>
      </c>
      <c r="N44" s="343">
        <v>8</v>
      </c>
      <c r="O44" s="376">
        <v>0</v>
      </c>
      <c r="P44" s="80">
        <v>0</v>
      </c>
      <c r="Q44" s="376">
        <v>0</v>
      </c>
      <c r="R44" s="80">
        <v>0</v>
      </c>
      <c r="S44" s="386">
        <v>0</v>
      </c>
      <c r="T44" s="36"/>
      <c r="U44" s="36"/>
      <c r="V44" s="3"/>
      <c r="W44" s="3"/>
      <c r="X44" s="3"/>
      <c r="Y44" s="3"/>
    </row>
    <row r="45" spans="1:25" ht="12" customHeight="1" x14ac:dyDescent="0.15">
      <c r="A45" s="142" t="s">
        <v>8</v>
      </c>
      <c r="B45" s="80">
        <f t="shared" si="6"/>
        <v>21</v>
      </c>
      <c r="C45" s="376">
        <f t="shared" ref="C45:C54" si="7">SUM(E45+G45+I45+K45+M45+O45+Q45+S45)</f>
        <v>0</v>
      </c>
      <c r="D45" s="80">
        <v>8</v>
      </c>
      <c r="E45" s="376">
        <v>0</v>
      </c>
      <c r="F45" s="80">
        <v>2</v>
      </c>
      <c r="G45" s="376">
        <v>0</v>
      </c>
      <c r="H45" s="80">
        <v>2</v>
      </c>
      <c r="I45" s="376">
        <v>0</v>
      </c>
      <c r="J45" s="80">
        <v>0</v>
      </c>
      <c r="K45" s="375">
        <v>0</v>
      </c>
      <c r="L45" s="80">
        <v>0</v>
      </c>
      <c r="M45" s="376">
        <v>0</v>
      </c>
      <c r="N45" s="343">
        <v>8</v>
      </c>
      <c r="O45" s="376">
        <v>0</v>
      </c>
      <c r="P45" s="80">
        <v>1</v>
      </c>
      <c r="Q45" s="376">
        <v>0</v>
      </c>
      <c r="R45" s="80">
        <v>0</v>
      </c>
      <c r="S45" s="386">
        <v>0</v>
      </c>
      <c r="T45" s="36"/>
      <c r="U45" s="36"/>
      <c r="V45" s="3"/>
      <c r="W45" s="3"/>
      <c r="X45" s="3"/>
      <c r="Y45" s="3"/>
    </row>
    <row r="46" spans="1:25" ht="12" customHeight="1" x14ac:dyDescent="0.15">
      <c r="A46" s="142" t="s">
        <v>9</v>
      </c>
      <c r="B46" s="80">
        <f t="shared" si="6"/>
        <v>21</v>
      </c>
      <c r="C46" s="376">
        <f t="shared" si="7"/>
        <v>3</v>
      </c>
      <c r="D46" s="80">
        <v>7</v>
      </c>
      <c r="E46" s="376">
        <v>0</v>
      </c>
      <c r="F46" s="80">
        <v>0</v>
      </c>
      <c r="G46" s="376">
        <v>0</v>
      </c>
      <c r="H46" s="80">
        <v>4</v>
      </c>
      <c r="I46" s="376">
        <v>0</v>
      </c>
      <c r="J46" s="80">
        <v>0</v>
      </c>
      <c r="K46" s="375">
        <v>0</v>
      </c>
      <c r="L46" s="80">
        <v>0</v>
      </c>
      <c r="M46" s="376">
        <v>0</v>
      </c>
      <c r="N46" s="343">
        <v>7</v>
      </c>
      <c r="O46" s="376">
        <v>0</v>
      </c>
      <c r="P46" s="80">
        <v>3</v>
      </c>
      <c r="Q46" s="376">
        <v>3</v>
      </c>
      <c r="R46" s="80">
        <v>0</v>
      </c>
      <c r="S46" s="386">
        <v>0</v>
      </c>
      <c r="T46" s="36"/>
      <c r="U46" s="36"/>
      <c r="V46" s="3"/>
      <c r="W46" s="3"/>
      <c r="X46" s="3"/>
      <c r="Y46" s="3"/>
    </row>
    <row r="47" spans="1:25" ht="12" customHeight="1" x14ac:dyDescent="0.15">
      <c r="A47" s="142" t="s">
        <v>10</v>
      </c>
      <c r="B47" s="80">
        <f t="shared" si="6"/>
        <v>24</v>
      </c>
      <c r="C47" s="376">
        <f t="shared" si="7"/>
        <v>1</v>
      </c>
      <c r="D47" s="80">
        <v>11</v>
      </c>
      <c r="E47" s="376">
        <v>0</v>
      </c>
      <c r="F47" s="80">
        <v>0</v>
      </c>
      <c r="G47" s="376">
        <v>0</v>
      </c>
      <c r="H47" s="80">
        <v>0</v>
      </c>
      <c r="I47" s="376">
        <v>0</v>
      </c>
      <c r="J47" s="80">
        <v>1</v>
      </c>
      <c r="K47" s="375">
        <v>0</v>
      </c>
      <c r="L47" s="80">
        <v>1</v>
      </c>
      <c r="M47" s="376">
        <v>0</v>
      </c>
      <c r="N47" s="343">
        <v>9</v>
      </c>
      <c r="O47" s="376">
        <v>1</v>
      </c>
      <c r="P47" s="80">
        <v>2</v>
      </c>
      <c r="Q47" s="376">
        <v>0</v>
      </c>
      <c r="R47" s="80">
        <v>0</v>
      </c>
      <c r="S47" s="386">
        <v>0</v>
      </c>
      <c r="T47" s="36"/>
      <c r="U47" s="36"/>
      <c r="V47" s="3"/>
      <c r="W47" s="3"/>
      <c r="X47" s="3"/>
      <c r="Y47" s="3"/>
    </row>
    <row r="48" spans="1:25" ht="12" customHeight="1" x14ac:dyDescent="0.15">
      <c r="A48" s="142" t="s">
        <v>11</v>
      </c>
      <c r="B48" s="80">
        <f t="shared" si="6"/>
        <v>15</v>
      </c>
      <c r="C48" s="376">
        <f t="shared" si="7"/>
        <v>0</v>
      </c>
      <c r="D48" s="80">
        <v>7</v>
      </c>
      <c r="E48" s="376">
        <v>0</v>
      </c>
      <c r="F48" s="80">
        <v>0</v>
      </c>
      <c r="G48" s="376">
        <v>0</v>
      </c>
      <c r="H48" s="80">
        <v>0</v>
      </c>
      <c r="I48" s="376">
        <v>0</v>
      </c>
      <c r="J48" s="80">
        <v>0</v>
      </c>
      <c r="K48" s="375">
        <v>0</v>
      </c>
      <c r="L48" s="80">
        <v>1</v>
      </c>
      <c r="M48" s="376">
        <v>0</v>
      </c>
      <c r="N48" s="343">
        <v>7</v>
      </c>
      <c r="O48" s="376">
        <v>0</v>
      </c>
      <c r="P48" s="80">
        <v>0</v>
      </c>
      <c r="Q48" s="376">
        <v>0</v>
      </c>
      <c r="R48" s="80">
        <v>0</v>
      </c>
      <c r="S48" s="386">
        <v>0</v>
      </c>
      <c r="T48" s="36"/>
      <c r="U48" s="36"/>
      <c r="V48" s="3"/>
      <c r="W48" s="3"/>
      <c r="X48" s="3"/>
      <c r="Y48" s="3"/>
    </row>
    <row r="49" spans="1:25" ht="12" customHeight="1" x14ac:dyDescent="0.15">
      <c r="A49" s="142" t="s">
        <v>12</v>
      </c>
      <c r="B49" s="80">
        <f t="shared" si="6"/>
        <v>27</v>
      </c>
      <c r="C49" s="376">
        <f t="shared" si="7"/>
        <v>1</v>
      </c>
      <c r="D49" s="80">
        <v>8</v>
      </c>
      <c r="E49" s="376">
        <v>1</v>
      </c>
      <c r="F49" s="80">
        <v>0</v>
      </c>
      <c r="G49" s="376">
        <v>0</v>
      </c>
      <c r="H49" s="80">
        <v>0</v>
      </c>
      <c r="I49" s="376">
        <v>0</v>
      </c>
      <c r="J49" s="80">
        <v>2</v>
      </c>
      <c r="K49" s="375">
        <v>0</v>
      </c>
      <c r="L49" s="80">
        <v>0</v>
      </c>
      <c r="M49" s="376">
        <v>0</v>
      </c>
      <c r="N49" s="343">
        <v>17</v>
      </c>
      <c r="O49" s="376">
        <v>0</v>
      </c>
      <c r="P49" s="80">
        <v>0</v>
      </c>
      <c r="Q49" s="376">
        <v>0</v>
      </c>
      <c r="R49" s="80">
        <v>0</v>
      </c>
      <c r="S49" s="386">
        <v>0</v>
      </c>
      <c r="T49" s="36"/>
      <c r="U49" s="36"/>
      <c r="V49" s="3"/>
      <c r="W49" s="3"/>
      <c r="X49" s="3"/>
      <c r="Y49" s="3"/>
    </row>
    <row r="50" spans="1:25" ht="12" customHeight="1" x14ac:dyDescent="0.15">
      <c r="A50" s="142" t="s">
        <v>13</v>
      </c>
      <c r="B50" s="80">
        <f t="shared" si="6"/>
        <v>29</v>
      </c>
      <c r="C50" s="376">
        <f t="shared" si="7"/>
        <v>6</v>
      </c>
      <c r="D50" s="80">
        <v>6</v>
      </c>
      <c r="E50" s="376">
        <v>2</v>
      </c>
      <c r="F50" s="80">
        <v>0</v>
      </c>
      <c r="G50" s="376">
        <v>0</v>
      </c>
      <c r="H50" s="80">
        <v>2</v>
      </c>
      <c r="I50" s="376">
        <v>0</v>
      </c>
      <c r="J50" s="80">
        <v>0</v>
      </c>
      <c r="K50" s="375">
        <v>0</v>
      </c>
      <c r="L50" s="80">
        <v>0</v>
      </c>
      <c r="M50" s="376">
        <v>0</v>
      </c>
      <c r="N50" s="343">
        <v>9</v>
      </c>
      <c r="O50" s="376">
        <v>0</v>
      </c>
      <c r="P50" s="80">
        <v>9</v>
      </c>
      <c r="Q50" s="376">
        <v>2</v>
      </c>
      <c r="R50" s="80">
        <v>3</v>
      </c>
      <c r="S50" s="386">
        <v>2</v>
      </c>
      <c r="T50" s="36"/>
      <c r="U50" s="36"/>
      <c r="V50" s="3"/>
      <c r="W50" s="3"/>
      <c r="X50" s="3"/>
      <c r="Y50" s="3"/>
    </row>
    <row r="51" spans="1:25" ht="12" customHeight="1" x14ac:dyDescent="0.15">
      <c r="A51" s="142" t="s">
        <v>14</v>
      </c>
      <c r="B51" s="80">
        <f t="shared" si="6"/>
        <v>26</v>
      </c>
      <c r="C51" s="376">
        <f t="shared" si="7"/>
        <v>0</v>
      </c>
      <c r="D51" s="80">
        <v>9</v>
      </c>
      <c r="E51" s="376">
        <v>0</v>
      </c>
      <c r="F51" s="80">
        <v>0</v>
      </c>
      <c r="G51" s="376">
        <v>0</v>
      </c>
      <c r="H51" s="80">
        <v>0</v>
      </c>
      <c r="I51" s="376">
        <v>0</v>
      </c>
      <c r="J51" s="80">
        <v>0</v>
      </c>
      <c r="K51" s="375">
        <v>0</v>
      </c>
      <c r="L51" s="80">
        <v>0</v>
      </c>
      <c r="M51" s="376">
        <v>0</v>
      </c>
      <c r="N51" s="343">
        <v>4</v>
      </c>
      <c r="O51" s="376">
        <v>0</v>
      </c>
      <c r="P51" s="80">
        <v>13</v>
      </c>
      <c r="Q51" s="376">
        <v>0</v>
      </c>
      <c r="R51" s="80">
        <v>0</v>
      </c>
      <c r="S51" s="386">
        <v>0</v>
      </c>
      <c r="T51" s="36"/>
      <c r="U51" s="36"/>
      <c r="V51" s="3"/>
      <c r="W51" s="3"/>
      <c r="X51" s="3"/>
      <c r="Y51" s="3"/>
    </row>
    <row r="52" spans="1:25" ht="12" customHeight="1" x14ac:dyDescent="0.15">
      <c r="A52" s="141" t="s">
        <v>290</v>
      </c>
      <c r="B52" s="80">
        <f t="shared" si="6"/>
        <v>22</v>
      </c>
      <c r="C52" s="376">
        <f t="shared" si="7"/>
        <v>1</v>
      </c>
      <c r="D52" s="80">
        <v>4</v>
      </c>
      <c r="E52" s="376">
        <v>0</v>
      </c>
      <c r="F52" s="80">
        <v>0</v>
      </c>
      <c r="G52" s="376">
        <v>0</v>
      </c>
      <c r="H52" s="80">
        <v>0</v>
      </c>
      <c r="I52" s="376">
        <v>0</v>
      </c>
      <c r="J52" s="80">
        <v>0</v>
      </c>
      <c r="K52" s="375">
        <v>0</v>
      </c>
      <c r="L52" s="80">
        <v>0</v>
      </c>
      <c r="M52" s="376">
        <v>0</v>
      </c>
      <c r="N52" s="343">
        <v>6</v>
      </c>
      <c r="O52" s="376">
        <v>0</v>
      </c>
      <c r="P52" s="80">
        <v>11</v>
      </c>
      <c r="Q52" s="376">
        <v>0</v>
      </c>
      <c r="R52" s="80">
        <v>1</v>
      </c>
      <c r="S52" s="386">
        <v>1</v>
      </c>
      <c r="T52" s="36"/>
      <c r="U52" s="36"/>
      <c r="V52" s="3"/>
      <c r="W52" s="3"/>
      <c r="X52" s="3"/>
      <c r="Y52" s="3"/>
    </row>
    <row r="53" spans="1:25" ht="12" customHeight="1" x14ac:dyDescent="0.15">
      <c r="A53" s="142" t="s">
        <v>15</v>
      </c>
      <c r="B53" s="80">
        <f t="shared" si="6"/>
        <v>24</v>
      </c>
      <c r="C53" s="376">
        <f t="shared" si="7"/>
        <v>3</v>
      </c>
      <c r="D53" s="80">
        <v>3</v>
      </c>
      <c r="E53" s="376">
        <v>0</v>
      </c>
      <c r="F53" s="80">
        <v>1</v>
      </c>
      <c r="G53" s="376">
        <v>0</v>
      </c>
      <c r="H53" s="80">
        <v>0</v>
      </c>
      <c r="I53" s="376">
        <v>0</v>
      </c>
      <c r="J53" s="80">
        <v>0</v>
      </c>
      <c r="K53" s="375">
        <v>0</v>
      </c>
      <c r="L53" s="80">
        <v>0</v>
      </c>
      <c r="M53" s="376">
        <v>0</v>
      </c>
      <c r="N53" s="343">
        <v>7</v>
      </c>
      <c r="O53" s="376">
        <v>0</v>
      </c>
      <c r="P53" s="80">
        <v>13</v>
      </c>
      <c r="Q53" s="376">
        <v>3</v>
      </c>
      <c r="R53" s="80">
        <v>0</v>
      </c>
      <c r="S53" s="386">
        <v>0</v>
      </c>
      <c r="T53" s="36"/>
      <c r="U53" s="36"/>
      <c r="V53" s="3"/>
      <c r="W53" s="3"/>
      <c r="X53" s="3"/>
      <c r="Y53" s="3"/>
    </row>
    <row r="54" spans="1:25" ht="12" customHeight="1" thickBot="1" x14ac:dyDescent="0.2">
      <c r="A54" s="143" t="s">
        <v>16</v>
      </c>
      <c r="B54" s="378">
        <f t="shared" si="6"/>
        <v>16</v>
      </c>
      <c r="C54" s="387">
        <f t="shared" si="7"/>
        <v>0</v>
      </c>
      <c r="D54" s="378">
        <v>9</v>
      </c>
      <c r="E54" s="381">
        <v>0</v>
      </c>
      <c r="F54" s="378">
        <v>0</v>
      </c>
      <c r="G54" s="381">
        <v>0</v>
      </c>
      <c r="H54" s="378">
        <v>2</v>
      </c>
      <c r="I54" s="381">
        <v>0</v>
      </c>
      <c r="J54" s="378">
        <v>0</v>
      </c>
      <c r="K54" s="379">
        <v>0</v>
      </c>
      <c r="L54" s="378">
        <v>1</v>
      </c>
      <c r="M54" s="381">
        <v>0</v>
      </c>
      <c r="N54" s="380">
        <v>2</v>
      </c>
      <c r="O54" s="381">
        <v>0</v>
      </c>
      <c r="P54" s="378">
        <v>2</v>
      </c>
      <c r="Q54" s="381">
        <v>0</v>
      </c>
      <c r="R54" s="378">
        <v>0</v>
      </c>
      <c r="S54" s="388">
        <v>0</v>
      </c>
      <c r="T54" s="36"/>
      <c r="U54" s="36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58" t="s">
        <v>21</v>
      </c>
      <c r="Q55" s="458"/>
      <c r="R55" s="458"/>
      <c r="S55" s="458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191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246" t="s">
        <v>266</v>
      </c>
    </row>
    <row r="59" spans="1:25" ht="12" customHeight="1" x14ac:dyDescent="0.15">
      <c r="A59" s="247" t="s">
        <v>267</v>
      </c>
    </row>
    <row r="60" spans="1:25" ht="12" customHeight="1" x14ac:dyDescent="0.15">
      <c r="A60" s="247" t="s">
        <v>268</v>
      </c>
    </row>
    <row r="61" spans="1:25" ht="12" customHeight="1" x14ac:dyDescent="0.15">
      <c r="A61" s="247" t="s">
        <v>265</v>
      </c>
    </row>
    <row r="62" spans="1:25" ht="12" customHeight="1" x14ac:dyDescent="0.15">
      <c r="A62" s="246" t="s">
        <v>269</v>
      </c>
    </row>
    <row r="63" spans="1:25" ht="12" customHeight="1" x14ac:dyDescent="0.15">
      <c r="A63" s="1" t="s">
        <v>192</v>
      </c>
    </row>
    <row r="64" spans="1:25" ht="12" customHeight="1" x14ac:dyDescent="0.15">
      <c r="A64" s="1" t="s">
        <v>287</v>
      </c>
    </row>
    <row r="65" spans="1:9" ht="12" customHeight="1" x14ac:dyDescent="0.15">
      <c r="A65" s="179"/>
      <c r="B65" s="180"/>
      <c r="C65" s="180"/>
      <c r="D65" s="180"/>
      <c r="E65" s="180"/>
      <c r="F65" s="180"/>
      <c r="G65" s="180"/>
      <c r="H65" s="180"/>
      <c r="I65" s="180"/>
    </row>
  </sheetData>
  <sheetProtection selectLockedCells="1" selectUnlockedCells="1"/>
  <mergeCells count="33">
    <mergeCell ref="A3:A4"/>
    <mergeCell ref="B3:C4"/>
    <mergeCell ref="D3:E4"/>
    <mergeCell ref="F3:G4"/>
    <mergeCell ref="H3:I4"/>
    <mergeCell ref="L3:M4"/>
    <mergeCell ref="N3:O4"/>
    <mergeCell ref="P3:Q4"/>
    <mergeCell ref="R3:S4"/>
    <mergeCell ref="H1:J1"/>
    <mergeCell ref="H2:J2"/>
    <mergeCell ref="J3:K4"/>
    <mergeCell ref="A21:A22"/>
    <mergeCell ref="B21:C22"/>
    <mergeCell ref="D21:E22"/>
    <mergeCell ref="F21:G22"/>
    <mergeCell ref="H21:I22"/>
    <mergeCell ref="A39:A40"/>
    <mergeCell ref="B39:C40"/>
    <mergeCell ref="D39:E40"/>
    <mergeCell ref="F39:G40"/>
    <mergeCell ref="H39:I40"/>
    <mergeCell ref="H20:J20"/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zoomScaleNormal="100" zoomScaleSheetLayoutView="100" workbookViewId="0">
      <selection activeCell="A2" sqref="A2"/>
    </sheetView>
  </sheetViews>
  <sheetFormatPr defaultRowHeight="18.95" customHeight="1" x14ac:dyDescent="0.15"/>
  <cols>
    <col min="1" max="1" width="11.5703125" style="26" customWidth="1"/>
    <col min="2" max="2" width="7.42578125" style="26" customWidth="1"/>
    <col min="3" max="3" width="8.42578125" style="26" customWidth="1"/>
    <col min="4" max="4" width="7" style="26" customWidth="1"/>
    <col min="5" max="5" width="8.7109375" style="26" customWidth="1"/>
    <col min="6" max="6" width="7.42578125" style="26" customWidth="1"/>
    <col min="7" max="7" width="8.42578125" style="26" customWidth="1"/>
    <col min="8" max="8" width="5" style="26" customWidth="1"/>
    <col min="9" max="9" width="7.28515625" style="26" customWidth="1"/>
    <col min="10" max="10" width="5.7109375" style="26" customWidth="1"/>
    <col min="11" max="11" width="9.5703125" style="26" customWidth="1"/>
    <col min="12" max="12" width="5.28515625" style="26" customWidth="1"/>
    <col min="13" max="13" width="8.42578125" style="26" customWidth="1"/>
    <col min="14" max="14" width="0.7109375" style="26" customWidth="1"/>
    <col min="15" max="15" width="5.7109375" style="26" customWidth="1"/>
    <col min="16" max="16" width="8.7109375" style="26" customWidth="1"/>
    <col min="17" max="17" width="7.7109375" style="26" customWidth="1"/>
    <col min="18" max="18" width="8.7109375" style="26" customWidth="1"/>
    <col min="19" max="24" width="10.7109375" style="26" customWidth="1"/>
    <col min="25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25" t="s">
        <v>257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7" t="s">
        <v>22</v>
      </c>
      <c r="N2" s="27"/>
      <c r="O2" s="25" t="s">
        <v>224</v>
      </c>
      <c r="P2" s="25"/>
      <c r="Q2" s="25"/>
      <c r="R2" s="25"/>
      <c r="S2" s="25"/>
      <c r="U2" s="25"/>
      <c r="V2" s="25"/>
      <c r="W2" s="25"/>
      <c r="X2" s="27" t="s">
        <v>22</v>
      </c>
    </row>
    <row r="3" spans="1:24" ht="17.100000000000001" customHeight="1" thickBot="1" x14ac:dyDescent="0.2">
      <c r="A3" s="469" t="s">
        <v>23</v>
      </c>
      <c r="B3" s="526"/>
      <c r="C3" s="526"/>
      <c r="D3" s="39"/>
      <c r="E3" s="40" t="s">
        <v>24</v>
      </c>
      <c r="F3" s="40"/>
      <c r="G3" s="39"/>
      <c r="H3" s="527" t="s">
        <v>25</v>
      </c>
      <c r="I3" s="527"/>
      <c r="J3" s="527"/>
      <c r="K3" s="527"/>
      <c r="L3" s="527"/>
      <c r="M3" s="527"/>
      <c r="N3" s="528"/>
      <c r="O3" s="499" t="s">
        <v>26</v>
      </c>
      <c r="P3" s="499"/>
      <c r="Q3" s="499"/>
      <c r="R3" s="499"/>
      <c r="S3" s="425" t="s">
        <v>27</v>
      </c>
      <c r="T3" s="425"/>
      <c r="U3" s="476" t="s">
        <v>28</v>
      </c>
      <c r="V3" s="476"/>
      <c r="W3" s="492" t="s">
        <v>29</v>
      </c>
      <c r="X3" s="492"/>
    </row>
    <row r="4" spans="1:24" ht="17.100000000000001" customHeight="1" x14ac:dyDescent="0.15">
      <c r="A4" s="470"/>
      <c r="B4" s="493" t="s">
        <v>6</v>
      </c>
      <c r="C4" s="493"/>
      <c r="D4" s="493" t="s">
        <v>30</v>
      </c>
      <c r="E4" s="493"/>
      <c r="F4" s="493" t="s">
        <v>31</v>
      </c>
      <c r="G4" s="493"/>
      <c r="H4" s="493" t="s">
        <v>6</v>
      </c>
      <c r="I4" s="493"/>
      <c r="J4" s="494" t="s">
        <v>30</v>
      </c>
      <c r="K4" s="494"/>
      <c r="L4" s="497" t="s">
        <v>31</v>
      </c>
      <c r="M4" s="497"/>
      <c r="N4" s="498"/>
      <c r="O4" s="499"/>
      <c r="P4" s="499"/>
      <c r="Q4" s="499"/>
      <c r="R4" s="499"/>
      <c r="S4" s="269" t="s">
        <v>32</v>
      </c>
      <c r="T4" s="262" t="s">
        <v>33</v>
      </c>
      <c r="U4" s="262" t="s">
        <v>32</v>
      </c>
      <c r="V4" s="262" t="s">
        <v>33</v>
      </c>
      <c r="W4" s="262" t="s">
        <v>32</v>
      </c>
      <c r="X4" s="263" t="s">
        <v>33</v>
      </c>
    </row>
    <row r="5" spans="1:24" ht="15" customHeight="1" x14ac:dyDescent="0.15">
      <c r="A5" s="41" t="s">
        <v>260</v>
      </c>
      <c r="B5" s="529">
        <f>G5+E5</f>
        <v>4441</v>
      </c>
      <c r="C5" s="513"/>
      <c r="D5" s="254" t="s">
        <v>34</v>
      </c>
      <c r="E5" s="254">
        <v>394</v>
      </c>
      <c r="F5" s="254" t="s">
        <v>35</v>
      </c>
      <c r="G5" s="255">
        <v>4047</v>
      </c>
      <c r="H5" s="530">
        <f>K5+M5</f>
        <v>182508</v>
      </c>
      <c r="I5" s="530"/>
      <c r="J5" s="254" t="s">
        <v>34</v>
      </c>
      <c r="K5" s="240">
        <v>133117</v>
      </c>
      <c r="L5" s="254" t="s">
        <v>35</v>
      </c>
      <c r="M5" s="255">
        <v>49391</v>
      </c>
      <c r="N5" s="44"/>
      <c r="O5" s="477" t="s">
        <v>260</v>
      </c>
      <c r="P5" s="477"/>
      <c r="Q5" s="477"/>
      <c r="R5" s="477"/>
      <c r="S5" s="523" t="s">
        <v>162</v>
      </c>
      <c r="T5" s="524"/>
      <c r="U5" s="42">
        <v>345</v>
      </c>
      <c r="V5" s="42">
        <v>20100</v>
      </c>
      <c r="W5" s="42">
        <v>375</v>
      </c>
      <c r="X5" s="43">
        <v>32009</v>
      </c>
    </row>
    <row r="6" spans="1:24" ht="15" customHeight="1" x14ac:dyDescent="0.15">
      <c r="A6" s="134">
        <v>24</v>
      </c>
      <c r="B6" s="471">
        <f>G6+E6</f>
        <v>3263</v>
      </c>
      <c r="C6" s="472"/>
      <c r="D6" s="254" t="s">
        <v>34</v>
      </c>
      <c r="E6" s="254">
        <v>367</v>
      </c>
      <c r="F6" s="254" t="s">
        <v>35</v>
      </c>
      <c r="G6" s="255">
        <v>2896</v>
      </c>
      <c r="H6" s="532">
        <f>K6+M6</f>
        <v>139746</v>
      </c>
      <c r="I6" s="532"/>
      <c r="J6" s="254" t="s">
        <v>34</v>
      </c>
      <c r="K6" s="240">
        <v>101371</v>
      </c>
      <c r="L6" s="254" t="s">
        <v>35</v>
      </c>
      <c r="M6" s="255">
        <v>38375</v>
      </c>
      <c r="N6" s="44"/>
      <c r="O6" s="473">
        <v>24</v>
      </c>
      <c r="P6" s="474"/>
      <c r="Q6" s="474"/>
      <c r="R6" s="475"/>
      <c r="S6" s="517" t="s">
        <v>162</v>
      </c>
      <c r="T6" s="525"/>
      <c r="U6" s="42">
        <v>305</v>
      </c>
      <c r="V6" s="42">
        <v>21711</v>
      </c>
      <c r="W6" s="42">
        <v>352</v>
      </c>
      <c r="X6" s="43">
        <v>102925</v>
      </c>
    </row>
    <row r="7" spans="1:24" ht="15" customHeight="1" x14ac:dyDescent="0.15">
      <c r="A7" s="134">
        <v>25</v>
      </c>
      <c r="B7" s="487">
        <f>G7+E7</f>
        <v>3992</v>
      </c>
      <c r="C7" s="487"/>
      <c r="D7" s="257" t="s">
        <v>196</v>
      </c>
      <c r="E7" s="257">
        <v>401</v>
      </c>
      <c r="F7" s="257" t="s">
        <v>197</v>
      </c>
      <c r="G7" s="256">
        <v>3591</v>
      </c>
      <c r="H7" s="531">
        <f>K7+M7</f>
        <v>175035</v>
      </c>
      <c r="I7" s="531"/>
      <c r="J7" s="257" t="s">
        <v>34</v>
      </c>
      <c r="K7" s="243">
        <v>130439</v>
      </c>
      <c r="L7" s="257" t="s">
        <v>197</v>
      </c>
      <c r="M7" s="256">
        <v>44596</v>
      </c>
      <c r="N7" s="45"/>
      <c r="O7" s="506">
        <v>25</v>
      </c>
      <c r="P7" s="477"/>
      <c r="Q7" s="477"/>
      <c r="R7" s="477"/>
      <c r="S7" s="517" t="s">
        <v>162</v>
      </c>
      <c r="T7" s="525"/>
      <c r="U7" s="42">
        <v>283</v>
      </c>
      <c r="V7" s="42">
        <v>21902</v>
      </c>
      <c r="W7" s="42">
        <v>484</v>
      </c>
      <c r="X7" s="43">
        <v>89785</v>
      </c>
    </row>
    <row r="8" spans="1:24" ht="15" customHeight="1" x14ac:dyDescent="0.15">
      <c r="A8" s="107">
        <v>26</v>
      </c>
      <c r="B8" s="487">
        <f>G8+E8</f>
        <v>4379</v>
      </c>
      <c r="C8" s="487"/>
      <c r="D8" s="241" t="s">
        <v>196</v>
      </c>
      <c r="E8" s="241">
        <v>464</v>
      </c>
      <c r="F8" s="241" t="s">
        <v>197</v>
      </c>
      <c r="G8" s="242">
        <v>3915</v>
      </c>
      <c r="H8" s="531">
        <f>K8+M8</f>
        <v>169601</v>
      </c>
      <c r="I8" s="531"/>
      <c r="J8" s="241" t="s">
        <v>34</v>
      </c>
      <c r="K8" s="243">
        <v>112041</v>
      </c>
      <c r="L8" s="241" t="s">
        <v>197</v>
      </c>
      <c r="M8" s="242">
        <v>57560</v>
      </c>
      <c r="N8" s="45"/>
      <c r="O8" s="506">
        <v>26</v>
      </c>
      <c r="P8" s="477"/>
      <c r="Q8" s="477"/>
      <c r="R8" s="477"/>
      <c r="S8" s="517" t="s">
        <v>162</v>
      </c>
      <c r="T8" s="518"/>
      <c r="U8" s="42">
        <v>325</v>
      </c>
      <c r="V8" s="42">
        <v>23996</v>
      </c>
      <c r="W8" s="42">
        <v>468</v>
      </c>
      <c r="X8" s="43">
        <v>95347</v>
      </c>
    </row>
    <row r="9" spans="1:24" ht="15" customHeight="1" thickBot="1" x14ac:dyDescent="0.2">
      <c r="A9" s="296">
        <v>27</v>
      </c>
      <c r="B9" s="501">
        <f>G9+E9</f>
        <v>4960</v>
      </c>
      <c r="C9" s="501"/>
      <c r="D9" s="297" t="s">
        <v>196</v>
      </c>
      <c r="E9" s="297">
        <v>454</v>
      </c>
      <c r="F9" s="297" t="s">
        <v>197</v>
      </c>
      <c r="G9" s="298">
        <v>4506</v>
      </c>
      <c r="H9" s="515">
        <f>K9+M9</f>
        <v>179781</v>
      </c>
      <c r="I9" s="515"/>
      <c r="J9" s="297" t="s">
        <v>34</v>
      </c>
      <c r="K9" s="299">
        <v>118088</v>
      </c>
      <c r="L9" s="297" t="s">
        <v>197</v>
      </c>
      <c r="M9" s="298">
        <v>61693</v>
      </c>
      <c r="N9" s="300"/>
      <c r="O9" s="503">
        <v>27</v>
      </c>
      <c r="P9" s="504"/>
      <c r="Q9" s="504"/>
      <c r="R9" s="504"/>
      <c r="S9" s="519" t="s">
        <v>162</v>
      </c>
      <c r="T9" s="520"/>
      <c r="U9" s="301">
        <v>364</v>
      </c>
      <c r="V9" s="301">
        <v>28239</v>
      </c>
      <c r="W9" s="301">
        <v>408</v>
      </c>
      <c r="X9" s="302">
        <v>79996</v>
      </c>
    </row>
    <row r="10" spans="1:24" ht="15" customHeight="1" x14ac:dyDescent="0.15">
      <c r="A10" s="25" t="s">
        <v>36</v>
      </c>
      <c r="B10" s="25"/>
      <c r="C10" s="25"/>
      <c r="D10" s="25"/>
      <c r="E10" s="161"/>
      <c r="F10" s="161"/>
      <c r="G10" s="161"/>
      <c r="H10" s="161"/>
      <c r="I10" s="161"/>
      <c r="J10" s="161"/>
      <c r="K10" s="161"/>
      <c r="L10" s="161"/>
      <c r="M10" s="159" t="s">
        <v>37</v>
      </c>
      <c r="N10" s="159"/>
      <c r="O10" s="25"/>
      <c r="P10" s="25"/>
      <c r="Q10" s="25"/>
      <c r="S10" s="25"/>
      <c r="T10" s="25"/>
      <c r="U10" s="112"/>
      <c r="V10" s="25"/>
      <c r="X10" s="27" t="s">
        <v>37</v>
      </c>
    </row>
    <row r="11" spans="1:24" ht="15" customHeight="1" x14ac:dyDescent="0.15">
      <c r="A11" s="25" t="s">
        <v>38</v>
      </c>
      <c r="B11" s="25"/>
      <c r="C11" s="25"/>
      <c r="D11" s="25"/>
      <c r="E11" s="161"/>
      <c r="F11" s="161"/>
      <c r="G11" s="161"/>
      <c r="H11" s="161"/>
      <c r="I11" s="161"/>
      <c r="J11" s="161"/>
      <c r="K11" s="161"/>
      <c r="L11" s="161"/>
      <c r="M11" s="159"/>
      <c r="N11" s="159"/>
      <c r="O11" s="25"/>
      <c r="P11" s="25"/>
      <c r="Q11" s="25"/>
      <c r="S11" s="25"/>
      <c r="T11" s="25"/>
      <c r="U11" s="112"/>
      <c r="V11" s="25"/>
      <c r="X11" s="27"/>
    </row>
    <row r="12" spans="1:24" ht="15" customHeight="1" x14ac:dyDescent="0.15">
      <c r="A12" s="25"/>
      <c r="B12" s="25"/>
      <c r="C12" s="25"/>
      <c r="D12" s="25"/>
      <c r="E12" s="161"/>
      <c r="F12" s="161"/>
      <c r="G12" s="161"/>
      <c r="H12" s="161"/>
      <c r="I12" s="161"/>
      <c r="J12" s="161"/>
      <c r="K12" s="161"/>
      <c r="L12" s="161"/>
      <c r="M12" s="159"/>
      <c r="N12" s="159"/>
      <c r="O12" s="25"/>
      <c r="P12" s="25"/>
      <c r="Q12" s="25"/>
      <c r="S12" s="25"/>
      <c r="T12" s="25"/>
      <c r="U12" s="112"/>
      <c r="V12" s="25"/>
      <c r="X12" s="27"/>
    </row>
    <row r="13" spans="1:24" ht="15" customHeight="1" thickBot="1" x14ac:dyDescent="0.2">
      <c r="A13" s="25" t="s">
        <v>225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 t="s">
        <v>22</v>
      </c>
      <c r="N13" s="27"/>
      <c r="O13" s="25" t="s">
        <v>226</v>
      </c>
      <c r="P13" s="25"/>
      <c r="Q13" s="25"/>
      <c r="S13" s="25"/>
      <c r="T13" s="25"/>
      <c r="U13" s="25"/>
      <c r="V13" s="25"/>
      <c r="W13" s="25"/>
      <c r="X13" s="27" t="s">
        <v>22</v>
      </c>
    </row>
    <row r="14" spans="1:24" ht="17.100000000000001" customHeight="1" thickBot="1" x14ac:dyDescent="0.2">
      <c r="A14" s="469" t="s">
        <v>23</v>
      </c>
      <c r="B14" s="533" t="s">
        <v>24</v>
      </c>
      <c r="C14" s="533"/>
      <c r="D14" s="533"/>
      <c r="E14" s="533"/>
      <c r="F14" s="533"/>
      <c r="G14" s="533"/>
      <c r="H14" s="495" t="s">
        <v>25</v>
      </c>
      <c r="I14" s="495"/>
      <c r="J14" s="495"/>
      <c r="K14" s="495"/>
      <c r="L14" s="495"/>
      <c r="M14" s="495"/>
      <c r="N14" s="496"/>
      <c r="O14" s="499" t="s">
        <v>26</v>
      </c>
      <c r="P14" s="499"/>
      <c r="Q14" s="499"/>
      <c r="R14" s="499"/>
      <c r="S14" s="476" t="s">
        <v>39</v>
      </c>
      <c r="T14" s="476"/>
      <c r="U14" s="476"/>
      <c r="V14" s="476"/>
      <c r="W14" s="486" t="s">
        <v>40</v>
      </c>
      <c r="X14" s="486"/>
    </row>
    <row r="15" spans="1:24" ht="17.100000000000001" customHeight="1" thickBot="1" x14ac:dyDescent="0.2">
      <c r="A15" s="470"/>
      <c r="B15" s="493" t="s">
        <v>6</v>
      </c>
      <c r="C15" s="493"/>
      <c r="D15" s="493" t="s">
        <v>30</v>
      </c>
      <c r="E15" s="493"/>
      <c r="F15" s="493" t="s">
        <v>31</v>
      </c>
      <c r="G15" s="493"/>
      <c r="H15" s="493" t="s">
        <v>6</v>
      </c>
      <c r="I15" s="493"/>
      <c r="J15" s="494" t="s">
        <v>30</v>
      </c>
      <c r="K15" s="494"/>
      <c r="L15" s="497" t="s">
        <v>31</v>
      </c>
      <c r="M15" s="497"/>
      <c r="N15" s="498"/>
      <c r="O15" s="499"/>
      <c r="P15" s="499"/>
      <c r="Q15" s="499"/>
      <c r="R15" s="499"/>
      <c r="S15" s="521" t="s">
        <v>41</v>
      </c>
      <c r="T15" s="521"/>
      <c r="U15" s="522" t="s">
        <v>42</v>
      </c>
      <c r="V15" s="522"/>
      <c r="W15" s="493" t="s">
        <v>32</v>
      </c>
      <c r="X15" s="516" t="s">
        <v>33</v>
      </c>
    </row>
    <row r="16" spans="1:24" ht="15" customHeight="1" x14ac:dyDescent="0.15">
      <c r="A16" s="41" t="s">
        <v>260</v>
      </c>
      <c r="B16" s="471">
        <v>151</v>
      </c>
      <c r="C16" s="472"/>
      <c r="D16" s="513">
        <v>151</v>
      </c>
      <c r="E16" s="513"/>
      <c r="F16" s="514" t="s">
        <v>43</v>
      </c>
      <c r="G16" s="514"/>
      <c r="H16" s="509">
        <f>SUM(J16:N16)</f>
        <v>404273</v>
      </c>
      <c r="I16" s="509"/>
      <c r="J16" s="511">
        <v>224123</v>
      </c>
      <c r="K16" s="511"/>
      <c r="L16" s="511">
        <v>180150</v>
      </c>
      <c r="M16" s="511"/>
      <c r="N16" s="46"/>
      <c r="O16" s="499"/>
      <c r="P16" s="499"/>
      <c r="Q16" s="499"/>
      <c r="R16" s="499"/>
      <c r="S16" s="108" t="s">
        <v>30</v>
      </c>
      <c r="T16" s="108" t="s">
        <v>31</v>
      </c>
      <c r="U16" s="108" t="s">
        <v>30</v>
      </c>
      <c r="V16" s="108" t="s">
        <v>31</v>
      </c>
      <c r="W16" s="493"/>
      <c r="X16" s="516"/>
    </row>
    <row r="17" spans="1:24" ht="15" customHeight="1" x14ac:dyDescent="0.15">
      <c r="A17" s="160">
        <v>24</v>
      </c>
      <c r="B17" s="471">
        <v>164</v>
      </c>
      <c r="C17" s="472"/>
      <c r="D17" s="472">
        <v>164</v>
      </c>
      <c r="E17" s="472"/>
      <c r="F17" s="512" t="s">
        <v>43</v>
      </c>
      <c r="G17" s="512"/>
      <c r="H17" s="509">
        <f>SUM(J17:N17)</f>
        <v>371992</v>
      </c>
      <c r="I17" s="509"/>
      <c r="J17" s="509">
        <v>233988</v>
      </c>
      <c r="K17" s="509"/>
      <c r="L17" s="509">
        <v>138004</v>
      </c>
      <c r="M17" s="509"/>
      <c r="N17" s="47"/>
      <c r="O17" s="508" t="s">
        <v>261</v>
      </c>
      <c r="P17" s="508"/>
      <c r="Q17" s="508"/>
      <c r="R17" s="508"/>
      <c r="S17" s="48">
        <v>448</v>
      </c>
      <c r="T17" s="42">
        <v>30892</v>
      </c>
      <c r="U17" s="42">
        <v>20914</v>
      </c>
      <c r="V17" s="42">
        <v>30653</v>
      </c>
      <c r="W17" s="42">
        <v>84</v>
      </c>
      <c r="X17" s="43">
        <v>2277</v>
      </c>
    </row>
    <row r="18" spans="1:24" ht="15" customHeight="1" x14ac:dyDescent="0.15">
      <c r="A18" s="160">
        <v>25</v>
      </c>
      <c r="B18" s="471">
        <v>138</v>
      </c>
      <c r="C18" s="472"/>
      <c r="D18" s="488">
        <v>138</v>
      </c>
      <c r="E18" s="488"/>
      <c r="F18" s="507">
        <v>0</v>
      </c>
      <c r="G18" s="507"/>
      <c r="H18" s="509">
        <f>SUM(J18:N18)</f>
        <v>414853</v>
      </c>
      <c r="I18" s="509"/>
      <c r="J18" s="505">
        <v>229656</v>
      </c>
      <c r="K18" s="505"/>
      <c r="L18" s="505">
        <v>185197</v>
      </c>
      <c r="M18" s="505"/>
      <c r="N18" s="47"/>
      <c r="O18" s="473">
        <v>25</v>
      </c>
      <c r="P18" s="474"/>
      <c r="Q18" s="474"/>
      <c r="R18" s="510"/>
      <c r="S18" s="48">
        <v>421</v>
      </c>
      <c r="T18" s="42">
        <v>32608</v>
      </c>
      <c r="U18" s="42">
        <v>12234</v>
      </c>
      <c r="V18" s="42">
        <v>42907</v>
      </c>
      <c r="W18" s="42">
        <v>142</v>
      </c>
      <c r="X18" s="43">
        <v>2182</v>
      </c>
    </row>
    <row r="19" spans="1:24" ht="15" customHeight="1" x14ac:dyDescent="0.15">
      <c r="A19" s="160">
        <v>26</v>
      </c>
      <c r="B19" s="487">
        <f>SUM(D19:G19)</f>
        <v>201</v>
      </c>
      <c r="C19" s="487"/>
      <c r="D19" s="488">
        <v>201</v>
      </c>
      <c r="E19" s="488"/>
      <c r="F19" s="507">
        <v>0</v>
      </c>
      <c r="G19" s="507"/>
      <c r="H19" s="505">
        <f>SUM(J19:N19)</f>
        <v>482547</v>
      </c>
      <c r="I19" s="505"/>
      <c r="J19" s="505">
        <v>259572</v>
      </c>
      <c r="K19" s="505"/>
      <c r="L19" s="505">
        <v>222975</v>
      </c>
      <c r="M19" s="505"/>
      <c r="N19" s="49"/>
      <c r="O19" s="506">
        <v>26</v>
      </c>
      <c r="P19" s="477"/>
      <c r="Q19" s="477"/>
      <c r="R19" s="477"/>
      <c r="S19" s="48">
        <v>526</v>
      </c>
      <c r="T19" s="42">
        <v>34888</v>
      </c>
      <c r="U19" s="42">
        <v>13114</v>
      </c>
      <c r="V19" s="42">
        <v>39102</v>
      </c>
      <c r="W19" s="42">
        <v>212</v>
      </c>
      <c r="X19" s="43">
        <v>3044</v>
      </c>
    </row>
    <row r="20" spans="1:24" ht="15" customHeight="1" thickBot="1" x14ac:dyDescent="0.2">
      <c r="A20" s="296">
        <v>27</v>
      </c>
      <c r="B20" s="501">
        <f>SUM(D20:G20)</f>
        <v>861</v>
      </c>
      <c r="C20" s="501"/>
      <c r="D20" s="490">
        <v>861</v>
      </c>
      <c r="E20" s="490"/>
      <c r="F20" s="500">
        <v>0</v>
      </c>
      <c r="G20" s="500"/>
      <c r="H20" s="502">
        <f>SUM(J20:N20)</f>
        <v>505595</v>
      </c>
      <c r="I20" s="502"/>
      <c r="J20" s="502">
        <v>184654</v>
      </c>
      <c r="K20" s="502"/>
      <c r="L20" s="502">
        <v>320941</v>
      </c>
      <c r="M20" s="502"/>
      <c r="N20" s="252"/>
      <c r="O20" s="503">
        <v>27</v>
      </c>
      <c r="P20" s="504"/>
      <c r="Q20" s="504"/>
      <c r="R20" s="504"/>
      <c r="S20" s="303">
        <v>555</v>
      </c>
      <c r="T20" s="301">
        <v>47302</v>
      </c>
      <c r="U20" s="301">
        <v>14603</v>
      </c>
      <c r="V20" s="301">
        <v>46192</v>
      </c>
      <c r="W20" s="301">
        <v>202</v>
      </c>
      <c r="X20" s="302">
        <v>3621</v>
      </c>
    </row>
    <row r="21" spans="1:24" ht="15" customHeight="1" x14ac:dyDescent="0.15">
      <c r="A21" s="25"/>
      <c r="B21" s="27"/>
      <c r="C21" s="27"/>
      <c r="D21" s="27"/>
      <c r="E21" s="27"/>
      <c r="F21" s="27"/>
      <c r="G21" s="27"/>
      <c r="H21" s="25"/>
      <c r="I21" s="25"/>
      <c r="J21" s="25"/>
      <c r="M21" s="27" t="s">
        <v>37</v>
      </c>
      <c r="N21" s="27"/>
      <c r="O21" s="112" t="s">
        <v>44</v>
      </c>
      <c r="P21" s="112"/>
      <c r="Q21" s="112"/>
      <c r="R21" s="112"/>
      <c r="S21" s="112"/>
      <c r="T21" s="112"/>
      <c r="U21" s="112"/>
      <c r="V21" s="112"/>
      <c r="W21" s="50"/>
      <c r="X21" s="27" t="s">
        <v>37</v>
      </c>
    </row>
    <row r="22" spans="1:24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thickBot="1" x14ac:dyDescent="0.2">
      <c r="A23" s="25" t="s">
        <v>227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 t="s">
        <v>22</v>
      </c>
      <c r="N23" s="27"/>
      <c r="O23" s="25" t="s">
        <v>228</v>
      </c>
      <c r="P23" s="25"/>
      <c r="Q23" s="25"/>
      <c r="R23" s="25"/>
      <c r="S23" s="25"/>
      <c r="U23" s="25"/>
      <c r="V23" s="25"/>
      <c r="W23" s="25"/>
      <c r="X23" s="27" t="s">
        <v>22</v>
      </c>
    </row>
    <row r="24" spans="1:24" ht="17.100000000000001" customHeight="1" thickBot="1" x14ac:dyDescent="0.2">
      <c r="A24" s="469" t="s">
        <v>23</v>
      </c>
      <c r="B24" s="481" t="s">
        <v>45</v>
      </c>
      <c r="C24" s="481"/>
      <c r="D24" s="481"/>
      <c r="E24" s="481"/>
      <c r="F24" s="481"/>
      <c r="G24" s="481"/>
      <c r="H24" s="495" t="s">
        <v>46</v>
      </c>
      <c r="I24" s="495"/>
      <c r="J24" s="495"/>
      <c r="K24" s="495"/>
      <c r="L24" s="495"/>
      <c r="M24" s="495"/>
      <c r="N24" s="496"/>
      <c r="O24" s="499" t="s">
        <v>26</v>
      </c>
      <c r="P24" s="499"/>
      <c r="Q24" s="499"/>
      <c r="R24" s="499"/>
      <c r="S24" s="476" t="s">
        <v>47</v>
      </c>
      <c r="T24" s="476"/>
      <c r="U24" s="476" t="s">
        <v>48</v>
      </c>
      <c r="V24" s="476"/>
      <c r="W24" s="492" t="s">
        <v>49</v>
      </c>
      <c r="X24" s="492"/>
    </row>
    <row r="25" spans="1:24" ht="17.100000000000001" customHeight="1" x14ac:dyDescent="0.15">
      <c r="A25" s="470"/>
      <c r="B25" s="493" t="s">
        <v>6</v>
      </c>
      <c r="C25" s="493"/>
      <c r="D25" s="493" t="s">
        <v>30</v>
      </c>
      <c r="E25" s="493"/>
      <c r="F25" s="493" t="s">
        <v>31</v>
      </c>
      <c r="G25" s="493"/>
      <c r="H25" s="493" t="s">
        <v>6</v>
      </c>
      <c r="I25" s="493"/>
      <c r="J25" s="494" t="s">
        <v>30</v>
      </c>
      <c r="K25" s="494"/>
      <c r="L25" s="497" t="s">
        <v>31</v>
      </c>
      <c r="M25" s="497"/>
      <c r="N25" s="498"/>
      <c r="O25" s="499"/>
      <c r="P25" s="499"/>
      <c r="Q25" s="499"/>
      <c r="R25" s="499"/>
      <c r="S25" s="108" t="s">
        <v>229</v>
      </c>
      <c r="T25" s="108" t="s">
        <v>230</v>
      </c>
      <c r="U25" s="108" t="s">
        <v>229</v>
      </c>
      <c r="V25" s="108" t="s">
        <v>230</v>
      </c>
      <c r="W25" s="108" t="s">
        <v>229</v>
      </c>
      <c r="X25" s="109" t="s">
        <v>230</v>
      </c>
    </row>
    <row r="26" spans="1:24" ht="15" customHeight="1" x14ac:dyDescent="0.15">
      <c r="A26" s="41" t="s">
        <v>292</v>
      </c>
      <c r="B26" s="471">
        <f>E26+G26</f>
        <v>2951</v>
      </c>
      <c r="C26" s="472"/>
      <c r="D26" s="229" t="s">
        <v>34</v>
      </c>
      <c r="E26" s="259">
        <v>300</v>
      </c>
      <c r="F26" s="259" t="s">
        <v>35</v>
      </c>
      <c r="G26" s="259">
        <v>2651</v>
      </c>
      <c r="H26" s="472">
        <f>M26+K26</f>
        <v>73942</v>
      </c>
      <c r="I26" s="472"/>
      <c r="J26" s="229" t="s">
        <v>34</v>
      </c>
      <c r="K26" s="244">
        <v>37999</v>
      </c>
      <c r="L26" s="259" t="s">
        <v>35</v>
      </c>
      <c r="M26" s="244">
        <v>35943</v>
      </c>
      <c r="N26" s="162"/>
      <c r="O26" s="477" t="s">
        <v>260</v>
      </c>
      <c r="P26" s="477"/>
      <c r="Q26" s="477"/>
      <c r="R26" s="477"/>
      <c r="S26" s="51">
        <v>2143</v>
      </c>
      <c r="T26" s="42">
        <v>39046</v>
      </c>
      <c r="U26" s="52">
        <v>4344</v>
      </c>
      <c r="V26" s="42">
        <v>31173</v>
      </c>
      <c r="W26" s="42">
        <v>332</v>
      </c>
      <c r="X26" s="43">
        <v>12922</v>
      </c>
    </row>
    <row r="27" spans="1:24" ht="15" customHeight="1" x14ac:dyDescent="0.15">
      <c r="A27" s="160">
        <v>24</v>
      </c>
      <c r="B27" s="471">
        <f>E27+G27</f>
        <v>2494</v>
      </c>
      <c r="C27" s="472"/>
      <c r="D27" s="229" t="s">
        <v>34</v>
      </c>
      <c r="E27" s="259">
        <v>226</v>
      </c>
      <c r="F27" s="259" t="s">
        <v>35</v>
      </c>
      <c r="G27" s="259">
        <v>2268</v>
      </c>
      <c r="H27" s="472">
        <f>M27+K27</f>
        <v>76924</v>
      </c>
      <c r="I27" s="472"/>
      <c r="J27" s="229" t="s">
        <v>34</v>
      </c>
      <c r="K27" s="244">
        <v>43756</v>
      </c>
      <c r="L27" s="259" t="s">
        <v>35</v>
      </c>
      <c r="M27" s="244">
        <v>33168</v>
      </c>
      <c r="N27" s="162"/>
      <c r="O27" s="473">
        <v>24</v>
      </c>
      <c r="P27" s="474"/>
      <c r="Q27" s="474"/>
      <c r="R27" s="475"/>
      <c r="S27" s="51">
        <v>1572</v>
      </c>
      <c r="T27" s="42">
        <v>27453</v>
      </c>
      <c r="U27" s="52">
        <v>3947</v>
      </c>
      <c r="V27" s="42">
        <v>29183</v>
      </c>
      <c r="W27" s="42">
        <v>351</v>
      </c>
      <c r="X27" s="43">
        <v>16961</v>
      </c>
    </row>
    <row r="28" spans="1:24" ht="15" customHeight="1" x14ac:dyDescent="0.15">
      <c r="A28" s="160">
        <v>25</v>
      </c>
      <c r="B28" s="471">
        <f>E28+G28</f>
        <v>2641</v>
      </c>
      <c r="C28" s="472"/>
      <c r="D28" s="229" t="s">
        <v>34</v>
      </c>
      <c r="E28" s="261">
        <v>281</v>
      </c>
      <c r="F28" s="261" t="s">
        <v>197</v>
      </c>
      <c r="G28" s="261">
        <v>2360</v>
      </c>
      <c r="H28" s="472">
        <f>M28+K28</f>
        <v>77183</v>
      </c>
      <c r="I28" s="472"/>
      <c r="J28" s="229" t="s">
        <v>34</v>
      </c>
      <c r="K28" s="245">
        <v>39916</v>
      </c>
      <c r="L28" s="261" t="s">
        <v>197</v>
      </c>
      <c r="M28" s="245">
        <v>37267</v>
      </c>
      <c r="N28" s="162"/>
      <c r="O28" s="473">
        <v>25</v>
      </c>
      <c r="P28" s="474"/>
      <c r="Q28" s="474"/>
      <c r="R28" s="475"/>
      <c r="S28" s="51">
        <v>1797</v>
      </c>
      <c r="T28" s="42">
        <v>28556</v>
      </c>
      <c r="U28" s="52">
        <v>4608</v>
      </c>
      <c r="V28" s="42">
        <v>34743</v>
      </c>
      <c r="W28" s="42">
        <v>372</v>
      </c>
      <c r="X28" s="43">
        <v>20806</v>
      </c>
    </row>
    <row r="29" spans="1:24" ht="15" customHeight="1" x14ac:dyDescent="0.15">
      <c r="A29" s="160">
        <v>26</v>
      </c>
      <c r="B29" s="487">
        <f>E29+G29</f>
        <v>2641</v>
      </c>
      <c r="C29" s="488"/>
      <c r="D29" s="241" t="s">
        <v>196</v>
      </c>
      <c r="E29" s="241">
        <v>316</v>
      </c>
      <c r="F29" s="241" t="s">
        <v>197</v>
      </c>
      <c r="G29" s="241">
        <v>2325</v>
      </c>
      <c r="H29" s="488">
        <f>M29+K29</f>
        <v>69975</v>
      </c>
      <c r="I29" s="488"/>
      <c r="J29" s="241" t="s">
        <v>196</v>
      </c>
      <c r="K29" s="245">
        <v>30500</v>
      </c>
      <c r="L29" s="241" t="s">
        <v>197</v>
      </c>
      <c r="M29" s="245">
        <v>39475</v>
      </c>
      <c r="N29" s="53"/>
      <c r="O29" s="473">
        <v>26</v>
      </c>
      <c r="P29" s="489"/>
      <c r="Q29" s="489"/>
      <c r="R29" s="489"/>
      <c r="S29" s="51">
        <v>1899</v>
      </c>
      <c r="T29" s="42">
        <v>30012</v>
      </c>
      <c r="U29" s="52">
        <v>4536</v>
      </c>
      <c r="V29" s="42">
        <v>32540</v>
      </c>
      <c r="W29" s="42">
        <v>356</v>
      </c>
      <c r="X29" s="43">
        <v>18041</v>
      </c>
    </row>
    <row r="30" spans="1:24" ht="15" customHeight="1" thickBot="1" x14ac:dyDescent="0.2">
      <c r="A30" s="296">
        <v>27</v>
      </c>
      <c r="B30" s="490">
        <f>E30+G30</f>
        <v>2983</v>
      </c>
      <c r="C30" s="490"/>
      <c r="D30" s="297" t="s">
        <v>196</v>
      </c>
      <c r="E30" s="297">
        <v>422</v>
      </c>
      <c r="F30" s="297" t="s">
        <v>197</v>
      </c>
      <c r="G30" s="297">
        <v>2561</v>
      </c>
      <c r="H30" s="490">
        <f>M30+K30</f>
        <v>77744</v>
      </c>
      <c r="I30" s="490"/>
      <c r="J30" s="297" t="s">
        <v>196</v>
      </c>
      <c r="K30" s="304">
        <v>40299</v>
      </c>
      <c r="L30" s="297" t="s">
        <v>197</v>
      </c>
      <c r="M30" s="304">
        <v>37445</v>
      </c>
      <c r="N30" s="253"/>
      <c r="O30" s="482">
        <v>27</v>
      </c>
      <c r="P30" s="483"/>
      <c r="Q30" s="483"/>
      <c r="R30" s="483"/>
      <c r="S30" s="305">
        <v>1852</v>
      </c>
      <c r="T30" s="301">
        <v>32640</v>
      </c>
      <c r="U30" s="306">
        <v>5354</v>
      </c>
      <c r="V30" s="301">
        <v>32235</v>
      </c>
      <c r="W30" s="301">
        <v>329</v>
      </c>
      <c r="X30" s="302">
        <v>18125</v>
      </c>
    </row>
    <row r="31" spans="1:24" ht="15" customHeight="1" x14ac:dyDescent="0.15">
      <c r="A31" s="25" t="s">
        <v>263</v>
      </c>
      <c r="B31" s="25"/>
      <c r="C31" s="25"/>
      <c r="D31" s="25"/>
      <c r="E31" s="25"/>
      <c r="F31" s="25"/>
      <c r="G31" s="25"/>
      <c r="H31" s="25"/>
      <c r="I31" s="25"/>
      <c r="J31" s="25"/>
      <c r="K31" s="39"/>
      <c r="L31" s="140" t="s">
        <v>264</v>
      </c>
      <c r="M31" s="39"/>
      <c r="N31" s="25"/>
      <c r="O31" s="25"/>
      <c r="P31" s="25"/>
      <c r="Q31" s="25"/>
      <c r="R31" s="25"/>
      <c r="S31" s="25"/>
      <c r="T31" s="25"/>
      <c r="U31" s="25"/>
      <c r="V31" s="25"/>
      <c r="W31" s="423" t="s">
        <v>37</v>
      </c>
      <c r="X31" s="423"/>
    </row>
    <row r="32" spans="1:24" ht="15" customHeight="1" x14ac:dyDescent="0.1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112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228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112"/>
      <c r="V33" s="25"/>
      <c r="X33" s="27"/>
    </row>
    <row r="34" spans="1:24" ht="15" customHeight="1" thickBot="1" x14ac:dyDescent="0.2">
      <c r="A34" s="25" t="s">
        <v>324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7" t="s">
        <v>50</v>
      </c>
    </row>
    <row r="35" spans="1:24" ht="15.95" customHeight="1" x14ac:dyDescent="0.15">
      <c r="A35" s="478" t="s">
        <v>231</v>
      </c>
      <c r="B35" s="480" t="s">
        <v>6</v>
      </c>
      <c r="C35" s="480"/>
      <c r="D35" s="481" t="s">
        <v>51</v>
      </c>
      <c r="E35" s="481"/>
      <c r="F35" s="481" t="s">
        <v>52</v>
      </c>
      <c r="G35" s="481"/>
      <c r="H35" s="484" t="s">
        <v>53</v>
      </c>
      <c r="I35" s="484"/>
      <c r="J35" s="481" t="s">
        <v>54</v>
      </c>
      <c r="K35" s="481"/>
      <c r="L35" s="491" t="s">
        <v>55</v>
      </c>
      <c r="M35" s="491"/>
      <c r="N35" s="54"/>
      <c r="O35" s="476" t="s">
        <v>56</v>
      </c>
      <c r="P35" s="476"/>
      <c r="Q35" s="485" t="s">
        <v>57</v>
      </c>
      <c r="R35" s="485"/>
      <c r="S35" s="476" t="s">
        <v>58</v>
      </c>
      <c r="T35" s="476"/>
      <c r="U35" s="486" t="s">
        <v>59</v>
      </c>
      <c r="V35" s="486"/>
    </row>
    <row r="36" spans="1:24" ht="15.95" customHeight="1" x14ac:dyDescent="0.15">
      <c r="A36" s="479"/>
      <c r="B36" s="55" t="s">
        <v>60</v>
      </c>
      <c r="C36" s="55" t="s">
        <v>33</v>
      </c>
      <c r="D36" s="55" t="s">
        <v>60</v>
      </c>
      <c r="E36" s="55" t="s">
        <v>33</v>
      </c>
      <c r="F36" s="55" t="s">
        <v>60</v>
      </c>
      <c r="G36" s="55" t="s">
        <v>33</v>
      </c>
      <c r="H36" s="55" t="s">
        <v>60</v>
      </c>
      <c r="I36" s="55" t="s">
        <v>33</v>
      </c>
      <c r="J36" s="55" t="s">
        <v>60</v>
      </c>
      <c r="K36" s="55" t="s">
        <v>33</v>
      </c>
      <c r="L36" s="55" t="s">
        <v>60</v>
      </c>
      <c r="M36" s="55" t="s">
        <v>33</v>
      </c>
      <c r="N36" s="56"/>
      <c r="O36" s="55" t="s">
        <v>60</v>
      </c>
      <c r="P36" s="57" t="s">
        <v>33</v>
      </c>
      <c r="Q36" s="58" t="s">
        <v>244</v>
      </c>
      <c r="R36" s="55" t="s">
        <v>33</v>
      </c>
      <c r="S36" s="108" t="s">
        <v>61</v>
      </c>
      <c r="T36" s="108" t="s">
        <v>33</v>
      </c>
      <c r="U36" s="108" t="s">
        <v>61</v>
      </c>
      <c r="V36" s="109" t="s">
        <v>33</v>
      </c>
    </row>
    <row r="37" spans="1:24" ht="15" customHeight="1" x14ac:dyDescent="0.15">
      <c r="A37" s="174" t="s">
        <v>293</v>
      </c>
      <c r="B37" s="231">
        <v>4890</v>
      </c>
      <c r="C37" s="232">
        <v>79228</v>
      </c>
      <c r="D37" s="232">
        <v>1005</v>
      </c>
      <c r="E37" s="232">
        <v>36293</v>
      </c>
      <c r="F37" s="232">
        <v>2055</v>
      </c>
      <c r="G37" s="232">
        <v>23663</v>
      </c>
      <c r="H37" s="232">
        <v>704</v>
      </c>
      <c r="I37" s="232">
        <v>6864</v>
      </c>
      <c r="J37" s="232">
        <v>352</v>
      </c>
      <c r="K37" s="232">
        <v>3489</v>
      </c>
      <c r="L37" s="232">
        <v>196</v>
      </c>
      <c r="M37" s="232">
        <v>2769</v>
      </c>
      <c r="N37" s="59"/>
      <c r="O37" s="259">
        <v>578</v>
      </c>
      <c r="P37" s="230">
        <v>6150</v>
      </c>
      <c r="Q37" s="258">
        <v>3015</v>
      </c>
      <c r="R37" s="259">
        <v>65505</v>
      </c>
      <c r="S37" s="42">
        <v>960</v>
      </c>
      <c r="T37" s="42">
        <v>33973</v>
      </c>
      <c r="U37" s="42">
        <v>2055</v>
      </c>
      <c r="V37" s="43">
        <v>31532</v>
      </c>
    </row>
    <row r="38" spans="1:24" ht="15" customHeight="1" x14ac:dyDescent="0.15">
      <c r="A38" s="104">
        <v>25</v>
      </c>
      <c r="B38" s="231">
        <v>5506</v>
      </c>
      <c r="C38" s="232">
        <v>90284</v>
      </c>
      <c r="D38" s="234">
        <v>1086</v>
      </c>
      <c r="E38" s="234">
        <v>40853</v>
      </c>
      <c r="F38" s="234">
        <v>2298</v>
      </c>
      <c r="G38" s="234">
        <v>25186</v>
      </c>
      <c r="H38" s="234">
        <v>869</v>
      </c>
      <c r="I38" s="234">
        <v>10246</v>
      </c>
      <c r="J38" s="234">
        <v>442</v>
      </c>
      <c r="K38" s="234">
        <v>4810</v>
      </c>
      <c r="L38" s="234">
        <v>148</v>
      </c>
      <c r="M38" s="234">
        <v>2503</v>
      </c>
      <c r="N38" s="59"/>
      <c r="O38" s="232">
        <v>663</v>
      </c>
      <c r="P38" s="235">
        <v>6686</v>
      </c>
      <c r="Q38" s="231">
        <v>2606</v>
      </c>
      <c r="R38" s="236">
        <v>55295</v>
      </c>
      <c r="S38" s="236">
        <v>1018</v>
      </c>
      <c r="T38" s="236">
        <v>30578</v>
      </c>
      <c r="U38" s="236">
        <v>1588</v>
      </c>
      <c r="V38" s="237">
        <v>24717</v>
      </c>
    </row>
    <row r="39" spans="1:24" ht="15" customHeight="1" x14ac:dyDescent="0.15">
      <c r="A39" s="104">
        <v>26</v>
      </c>
      <c r="B39" s="233">
        <v>6028</v>
      </c>
      <c r="C39" s="234">
        <v>83553</v>
      </c>
      <c r="D39" s="234">
        <v>1190</v>
      </c>
      <c r="E39" s="234">
        <v>34731</v>
      </c>
      <c r="F39" s="234">
        <v>2641</v>
      </c>
      <c r="G39" s="234">
        <v>27071</v>
      </c>
      <c r="H39" s="234">
        <v>881</v>
      </c>
      <c r="I39" s="234">
        <v>9132</v>
      </c>
      <c r="J39" s="234">
        <v>449</v>
      </c>
      <c r="K39" s="234">
        <v>3451</v>
      </c>
      <c r="L39" s="234">
        <v>233</v>
      </c>
      <c r="M39" s="234">
        <v>2532</v>
      </c>
      <c r="N39" s="59"/>
      <c r="O39" s="232">
        <v>634</v>
      </c>
      <c r="P39" s="235">
        <v>6636</v>
      </c>
      <c r="Q39" s="231">
        <v>2834</v>
      </c>
      <c r="R39" s="236">
        <v>48968</v>
      </c>
      <c r="S39" s="236">
        <v>804</v>
      </c>
      <c r="T39" s="236">
        <v>21163</v>
      </c>
      <c r="U39" s="236">
        <v>2030</v>
      </c>
      <c r="V39" s="237">
        <v>27085</v>
      </c>
    </row>
    <row r="40" spans="1:24" ht="15" customHeight="1" x14ac:dyDescent="0.15">
      <c r="A40" s="89">
        <v>27</v>
      </c>
      <c r="B40" s="307">
        <f t="shared" ref="B40:M40" si="0">SUM(B42:B53)</f>
        <v>6072</v>
      </c>
      <c r="C40" s="308">
        <f t="shared" si="0"/>
        <v>106347</v>
      </c>
      <c r="D40" s="308">
        <f t="shared" si="0"/>
        <v>1202</v>
      </c>
      <c r="E40" s="308">
        <f t="shared" si="0"/>
        <v>47919</v>
      </c>
      <c r="F40" s="308">
        <f t="shared" si="0"/>
        <v>2650</v>
      </c>
      <c r="G40" s="308">
        <f t="shared" si="0"/>
        <v>32747</v>
      </c>
      <c r="H40" s="308">
        <f t="shared" si="0"/>
        <v>888</v>
      </c>
      <c r="I40" s="308">
        <f t="shared" si="0"/>
        <v>9842</v>
      </c>
      <c r="J40" s="308">
        <f t="shared" si="0"/>
        <v>458</v>
      </c>
      <c r="K40" s="308">
        <f t="shared" si="0"/>
        <v>4212</v>
      </c>
      <c r="L40" s="308">
        <f t="shared" si="0"/>
        <v>285</v>
      </c>
      <c r="M40" s="308">
        <f t="shared" si="0"/>
        <v>5775</v>
      </c>
      <c r="N40" s="309"/>
      <c r="O40" s="310">
        <f>SUM(O42:O53)</f>
        <v>589</v>
      </c>
      <c r="P40" s="311">
        <f>SUM(P42:P53)</f>
        <v>5852</v>
      </c>
      <c r="Q40" s="312">
        <f>SUM(Q42:Q53)</f>
        <v>2062</v>
      </c>
      <c r="R40" s="313">
        <f>SUM(R42:R53)</f>
        <v>35319</v>
      </c>
      <c r="S40" s="313">
        <f>SUM(S42:S53)</f>
        <v>771</v>
      </c>
      <c r="T40" s="313">
        <f t="shared" ref="T40:U40" si="1">SUM(T42:T53)</f>
        <v>18832</v>
      </c>
      <c r="U40" s="313">
        <f t="shared" si="1"/>
        <v>1291</v>
      </c>
      <c r="V40" s="314">
        <f>SUM(V42:V53)</f>
        <v>16487</v>
      </c>
    </row>
    <row r="41" spans="1:24" ht="15" customHeight="1" x14ac:dyDescent="0.15">
      <c r="A41" s="89"/>
      <c r="B41" s="307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9"/>
      <c r="O41" s="310"/>
      <c r="P41" s="311"/>
      <c r="Q41" s="312"/>
      <c r="R41" s="313"/>
      <c r="S41" s="313"/>
      <c r="T41" s="313"/>
      <c r="U41" s="313"/>
      <c r="V41" s="314"/>
    </row>
    <row r="42" spans="1:24" ht="15" customHeight="1" x14ac:dyDescent="0.15">
      <c r="A42" s="146" t="s">
        <v>294</v>
      </c>
      <c r="B42" s="291">
        <f>SUM(D42+F42+H42+J42+L42+O42)</f>
        <v>474</v>
      </c>
      <c r="C42" s="292">
        <f t="shared" ref="C42:C49" si="2">SUM(E42+G42+I42+K42+M42+P42)</f>
        <v>9614</v>
      </c>
      <c r="D42" s="292">
        <v>100</v>
      </c>
      <c r="E42" s="292">
        <v>5983</v>
      </c>
      <c r="F42" s="292">
        <v>205</v>
      </c>
      <c r="G42" s="292">
        <v>2141</v>
      </c>
      <c r="H42" s="292">
        <v>74</v>
      </c>
      <c r="I42" s="292">
        <v>747</v>
      </c>
      <c r="J42" s="292">
        <v>38</v>
      </c>
      <c r="K42" s="292">
        <v>212</v>
      </c>
      <c r="L42" s="292">
        <v>5</v>
      </c>
      <c r="M42" s="292">
        <v>28</v>
      </c>
      <c r="N42" s="315"/>
      <c r="O42" s="316">
        <v>52</v>
      </c>
      <c r="P42" s="317">
        <v>503</v>
      </c>
      <c r="Q42" s="316">
        <f>S42+U42</f>
        <v>139</v>
      </c>
      <c r="R42" s="316">
        <f>T42+V42</f>
        <v>1933</v>
      </c>
      <c r="S42" s="315">
        <v>46</v>
      </c>
      <c r="T42" s="315">
        <v>963</v>
      </c>
      <c r="U42" s="315">
        <v>93</v>
      </c>
      <c r="V42" s="318">
        <v>970</v>
      </c>
    </row>
    <row r="43" spans="1:24" ht="15" customHeight="1" x14ac:dyDescent="0.15">
      <c r="A43" s="146" t="s">
        <v>7</v>
      </c>
      <c r="B43" s="291">
        <f>SUM(D43+F43+H43+J43+L43+O43)</f>
        <v>504</v>
      </c>
      <c r="C43" s="292">
        <f t="shared" si="2"/>
        <v>9646</v>
      </c>
      <c r="D43" s="292">
        <v>104</v>
      </c>
      <c r="E43" s="292">
        <v>4745</v>
      </c>
      <c r="F43" s="292">
        <v>226</v>
      </c>
      <c r="G43" s="292">
        <v>2770</v>
      </c>
      <c r="H43" s="292">
        <v>77</v>
      </c>
      <c r="I43" s="292">
        <v>1011</v>
      </c>
      <c r="J43" s="292">
        <v>39</v>
      </c>
      <c r="K43" s="292">
        <v>501</v>
      </c>
      <c r="L43" s="292">
        <v>12</v>
      </c>
      <c r="M43" s="292">
        <v>145</v>
      </c>
      <c r="N43" s="315"/>
      <c r="O43" s="316">
        <v>46</v>
      </c>
      <c r="P43" s="317">
        <v>474</v>
      </c>
      <c r="Q43" s="316">
        <f t="shared" ref="Q43:Q53" si="3">S43+U43</f>
        <v>115</v>
      </c>
      <c r="R43" s="316">
        <f t="shared" ref="R43:R53" si="4">T43+V43</f>
        <v>1730</v>
      </c>
      <c r="S43" s="315">
        <v>56</v>
      </c>
      <c r="T43" s="315">
        <v>1004</v>
      </c>
      <c r="U43" s="315">
        <v>59</v>
      </c>
      <c r="V43" s="318">
        <v>726</v>
      </c>
    </row>
    <row r="44" spans="1:24" ht="15" customHeight="1" x14ac:dyDescent="0.15">
      <c r="A44" s="146" t="s">
        <v>8</v>
      </c>
      <c r="B44" s="291">
        <f>SUM(D44+F44+H44+J44+L44+O44)</f>
        <v>493</v>
      </c>
      <c r="C44" s="292">
        <f t="shared" si="2"/>
        <v>7138</v>
      </c>
      <c r="D44" s="292">
        <v>104</v>
      </c>
      <c r="E44" s="292">
        <v>2445</v>
      </c>
      <c r="F44" s="292">
        <v>205</v>
      </c>
      <c r="G44" s="292">
        <v>2608</v>
      </c>
      <c r="H44" s="292">
        <v>75</v>
      </c>
      <c r="I44" s="292">
        <v>801</v>
      </c>
      <c r="J44" s="292">
        <v>35</v>
      </c>
      <c r="K44" s="292">
        <v>325</v>
      </c>
      <c r="L44" s="292">
        <v>18</v>
      </c>
      <c r="M44" s="292">
        <v>333</v>
      </c>
      <c r="N44" s="315"/>
      <c r="O44" s="316">
        <v>56</v>
      </c>
      <c r="P44" s="317">
        <v>626</v>
      </c>
      <c r="Q44" s="316">
        <f t="shared" si="3"/>
        <v>146</v>
      </c>
      <c r="R44" s="316">
        <f t="shared" si="4"/>
        <v>2203</v>
      </c>
      <c r="S44" s="315">
        <v>50</v>
      </c>
      <c r="T44" s="315">
        <v>985</v>
      </c>
      <c r="U44" s="315">
        <v>96</v>
      </c>
      <c r="V44" s="318">
        <v>1218</v>
      </c>
    </row>
    <row r="45" spans="1:24" ht="15" customHeight="1" x14ac:dyDescent="0.15">
      <c r="A45" s="146" t="s">
        <v>9</v>
      </c>
      <c r="B45" s="291">
        <f t="shared" ref="B45:B53" si="5">SUM(D45+F45+H45+J45+L45+O45)</f>
        <v>444</v>
      </c>
      <c r="C45" s="292">
        <f t="shared" si="2"/>
        <v>5812</v>
      </c>
      <c r="D45" s="292">
        <v>91</v>
      </c>
      <c r="E45" s="292">
        <v>2285</v>
      </c>
      <c r="F45" s="292">
        <v>173</v>
      </c>
      <c r="G45" s="292">
        <v>1754</v>
      </c>
      <c r="H45" s="292">
        <v>67</v>
      </c>
      <c r="I45" s="292">
        <v>631</v>
      </c>
      <c r="J45" s="292">
        <v>39</v>
      </c>
      <c r="K45" s="292">
        <v>297</v>
      </c>
      <c r="L45" s="292">
        <v>19</v>
      </c>
      <c r="M45" s="292">
        <v>340</v>
      </c>
      <c r="N45" s="315"/>
      <c r="O45" s="316">
        <v>55</v>
      </c>
      <c r="P45" s="317">
        <v>505</v>
      </c>
      <c r="Q45" s="316">
        <f t="shared" si="3"/>
        <v>195</v>
      </c>
      <c r="R45" s="316">
        <f t="shared" si="4"/>
        <v>3593</v>
      </c>
      <c r="S45" s="315">
        <v>57</v>
      </c>
      <c r="T45" s="315">
        <v>1511</v>
      </c>
      <c r="U45" s="315">
        <v>138</v>
      </c>
      <c r="V45" s="318">
        <v>2082</v>
      </c>
    </row>
    <row r="46" spans="1:24" ht="15" customHeight="1" x14ac:dyDescent="0.15">
      <c r="A46" s="146" t="s">
        <v>10</v>
      </c>
      <c r="B46" s="291">
        <f t="shared" si="5"/>
        <v>443</v>
      </c>
      <c r="C46" s="292">
        <f t="shared" si="2"/>
        <v>5993</v>
      </c>
      <c r="D46" s="292">
        <v>91</v>
      </c>
      <c r="E46" s="292">
        <v>2393</v>
      </c>
      <c r="F46" s="292">
        <v>179</v>
      </c>
      <c r="G46" s="292">
        <v>1841</v>
      </c>
      <c r="H46" s="292">
        <v>73</v>
      </c>
      <c r="I46" s="292">
        <v>747</v>
      </c>
      <c r="J46" s="292">
        <v>36</v>
      </c>
      <c r="K46" s="292">
        <v>237</v>
      </c>
      <c r="L46" s="292">
        <v>15</v>
      </c>
      <c r="M46" s="292">
        <v>322</v>
      </c>
      <c r="N46" s="315"/>
      <c r="O46" s="316">
        <v>49</v>
      </c>
      <c r="P46" s="317">
        <v>453</v>
      </c>
      <c r="Q46" s="316">
        <f t="shared" si="3"/>
        <v>200</v>
      </c>
      <c r="R46" s="316">
        <f t="shared" si="4"/>
        <v>3886</v>
      </c>
      <c r="S46" s="315">
        <v>81</v>
      </c>
      <c r="T46" s="315">
        <v>2508</v>
      </c>
      <c r="U46" s="315">
        <v>119</v>
      </c>
      <c r="V46" s="318">
        <v>1378</v>
      </c>
    </row>
    <row r="47" spans="1:24" ht="15" customHeight="1" x14ac:dyDescent="0.15">
      <c r="A47" s="146" t="s">
        <v>11</v>
      </c>
      <c r="B47" s="291">
        <f t="shared" si="5"/>
        <v>498</v>
      </c>
      <c r="C47" s="292">
        <f t="shared" si="2"/>
        <v>8186</v>
      </c>
      <c r="D47" s="292">
        <v>83</v>
      </c>
      <c r="E47" s="292">
        <v>2457</v>
      </c>
      <c r="F47" s="292">
        <v>222</v>
      </c>
      <c r="G47" s="292">
        <v>3200</v>
      </c>
      <c r="H47" s="292">
        <v>70</v>
      </c>
      <c r="I47" s="292">
        <v>700</v>
      </c>
      <c r="J47" s="292">
        <v>35</v>
      </c>
      <c r="K47" s="292">
        <v>222</v>
      </c>
      <c r="L47" s="292">
        <v>38</v>
      </c>
      <c r="M47" s="292">
        <v>1108</v>
      </c>
      <c r="N47" s="315"/>
      <c r="O47" s="316">
        <v>50</v>
      </c>
      <c r="P47" s="317">
        <v>499</v>
      </c>
      <c r="Q47" s="316">
        <f t="shared" si="3"/>
        <v>225</v>
      </c>
      <c r="R47" s="316">
        <f t="shared" si="4"/>
        <v>4310</v>
      </c>
      <c r="S47" s="315">
        <v>89</v>
      </c>
      <c r="T47" s="315">
        <v>2439</v>
      </c>
      <c r="U47" s="315">
        <v>136</v>
      </c>
      <c r="V47" s="318">
        <v>1871</v>
      </c>
    </row>
    <row r="48" spans="1:24" ht="15" customHeight="1" x14ac:dyDescent="0.15">
      <c r="A48" s="146" t="s">
        <v>12</v>
      </c>
      <c r="B48" s="291">
        <f t="shared" si="5"/>
        <v>512</v>
      </c>
      <c r="C48" s="292">
        <f t="shared" si="2"/>
        <v>7980</v>
      </c>
      <c r="D48" s="292">
        <v>103</v>
      </c>
      <c r="E48" s="292">
        <v>3321</v>
      </c>
      <c r="F48" s="292">
        <v>217</v>
      </c>
      <c r="G48" s="292">
        <v>2840</v>
      </c>
      <c r="H48" s="292">
        <v>75</v>
      </c>
      <c r="I48" s="292">
        <v>748</v>
      </c>
      <c r="J48" s="292">
        <v>33</v>
      </c>
      <c r="K48" s="292">
        <v>214</v>
      </c>
      <c r="L48" s="292">
        <v>33</v>
      </c>
      <c r="M48" s="292">
        <v>362</v>
      </c>
      <c r="N48" s="315"/>
      <c r="O48" s="316">
        <v>51</v>
      </c>
      <c r="P48" s="317">
        <v>495</v>
      </c>
      <c r="Q48" s="316">
        <f t="shared" si="3"/>
        <v>190</v>
      </c>
      <c r="R48" s="316">
        <f t="shared" si="4"/>
        <v>3580</v>
      </c>
      <c r="S48" s="315">
        <v>71</v>
      </c>
      <c r="T48" s="315">
        <v>1858</v>
      </c>
      <c r="U48" s="315">
        <v>119</v>
      </c>
      <c r="V48" s="318">
        <v>1722</v>
      </c>
    </row>
    <row r="49" spans="1:22" ht="15" customHeight="1" x14ac:dyDescent="0.15">
      <c r="A49" s="146" t="s">
        <v>13</v>
      </c>
      <c r="B49" s="291">
        <f t="shared" si="5"/>
        <v>557</v>
      </c>
      <c r="C49" s="292">
        <f t="shared" si="2"/>
        <v>8975</v>
      </c>
      <c r="D49" s="292">
        <v>118</v>
      </c>
      <c r="E49" s="292">
        <v>4401</v>
      </c>
      <c r="F49" s="292">
        <v>248</v>
      </c>
      <c r="G49" s="292">
        <v>2757</v>
      </c>
      <c r="H49" s="292">
        <v>73</v>
      </c>
      <c r="I49" s="292">
        <v>659</v>
      </c>
      <c r="J49" s="292">
        <v>27</v>
      </c>
      <c r="K49" s="292">
        <v>177</v>
      </c>
      <c r="L49" s="292">
        <v>31</v>
      </c>
      <c r="M49" s="292">
        <v>371</v>
      </c>
      <c r="N49" s="315"/>
      <c r="O49" s="316">
        <v>60</v>
      </c>
      <c r="P49" s="317">
        <v>610</v>
      </c>
      <c r="Q49" s="316">
        <f t="shared" si="3"/>
        <v>157</v>
      </c>
      <c r="R49" s="316">
        <f t="shared" si="4"/>
        <v>2316</v>
      </c>
      <c r="S49" s="315">
        <v>72</v>
      </c>
      <c r="T49" s="315">
        <v>1450</v>
      </c>
      <c r="U49" s="315">
        <v>85</v>
      </c>
      <c r="V49" s="318">
        <v>866</v>
      </c>
    </row>
    <row r="50" spans="1:22" ht="15" customHeight="1" x14ac:dyDescent="0.15">
      <c r="A50" s="146" t="s">
        <v>14</v>
      </c>
      <c r="B50" s="291">
        <f t="shared" si="5"/>
        <v>472</v>
      </c>
      <c r="C50" s="292">
        <f>SUM(E50+G50+I50+K50+M50+P50)</f>
        <v>6502</v>
      </c>
      <c r="D50" s="292">
        <v>87</v>
      </c>
      <c r="E50" s="292">
        <v>2441</v>
      </c>
      <c r="F50" s="292">
        <v>215</v>
      </c>
      <c r="G50" s="292">
        <v>2358</v>
      </c>
      <c r="H50" s="292">
        <v>63</v>
      </c>
      <c r="I50" s="292">
        <v>583</v>
      </c>
      <c r="J50" s="292">
        <v>29</v>
      </c>
      <c r="K50" s="292">
        <v>186</v>
      </c>
      <c r="L50" s="292">
        <v>37</v>
      </c>
      <c r="M50" s="292">
        <v>562</v>
      </c>
      <c r="N50" s="315"/>
      <c r="O50" s="316">
        <v>41</v>
      </c>
      <c r="P50" s="317">
        <v>372</v>
      </c>
      <c r="Q50" s="316">
        <f t="shared" si="3"/>
        <v>153</v>
      </c>
      <c r="R50" s="316">
        <f t="shared" si="4"/>
        <v>2252</v>
      </c>
      <c r="S50" s="315">
        <v>57</v>
      </c>
      <c r="T50" s="315">
        <v>1052</v>
      </c>
      <c r="U50" s="315">
        <v>96</v>
      </c>
      <c r="V50" s="318">
        <v>1200</v>
      </c>
    </row>
    <row r="51" spans="1:22" ht="15" customHeight="1" x14ac:dyDescent="0.15">
      <c r="A51" s="146" t="s">
        <v>295</v>
      </c>
      <c r="B51" s="291">
        <f t="shared" si="5"/>
        <v>528</v>
      </c>
      <c r="C51" s="292">
        <f>SUM(E51+G51+I51+K51+M51+P51)</f>
        <v>13968</v>
      </c>
      <c r="D51" s="292">
        <v>102</v>
      </c>
      <c r="E51" s="292">
        <v>6374</v>
      </c>
      <c r="F51" s="292">
        <v>243</v>
      </c>
      <c r="G51" s="292">
        <v>4191</v>
      </c>
      <c r="H51" s="292">
        <v>76</v>
      </c>
      <c r="I51" s="292">
        <v>1315</v>
      </c>
      <c r="J51" s="292">
        <v>52</v>
      </c>
      <c r="K51" s="292">
        <v>897</v>
      </c>
      <c r="L51" s="292">
        <v>19</v>
      </c>
      <c r="M51" s="292">
        <v>858</v>
      </c>
      <c r="N51" s="315"/>
      <c r="O51" s="316">
        <v>36</v>
      </c>
      <c r="P51" s="317">
        <v>333</v>
      </c>
      <c r="Q51" s="316">
        <f t="shared" si="3"/>
        <v>137</v>
      </c>
      <c r="R51" s="316">
        <f t="shared" si="4"/>
        <v>2416</v>
      </c>
      <c r="S51" s="315">
        <v>58</v>
      </c>
      <c r="T51" s="315">
        <v>1456</v>
      </c>
      <c r="U51" s="315">
        <v>79</v>
      </c>
      <c r="V51" s="318">
        <v>960</v>
      </c>
    </row>
    <row r="52" spans="1:22" ht="15" customHeight="1" x14ac:dyDescent="0.15">
      <c r="A52" s="146" t="s">
        <v>15</v>
      </c>
      <c r="B52" s="291">
        <f t="shared" si="5"/>
        <v>645</v>
      </c>
      <c r="C52" s="292">
        <f>SUM(E52+G52+I52+K52+M52+P52)</f>
        <v>14595</v>
      </c>
      <c r="D52" s="292">
        <v>118</v>
      </c>
      <c r="E52" s="292">
        <v>7524</v>
      </c>
      <c r="F52" s="292">
        <v>294</v>
      </c>
      <c r="G52" s="292">
        <v>3883</v>
      </c>
      <c r="H52" s="292">
        <v>87</v>
      </c>
      <c r="I52" s="292">
        <v>1018</v>
      </c>
      <c r="J52" s="292">
        <v>54</v>
      </c>
      <c r="K52" s="292">
        <v>615</v>
      </c>
      <c r="L52" s="292">
        <v>38</v>
      </c>
      <c r="M52" s="292">
        <v>931</v>
      </c>
      <c r="N52" s="315"/>
      <c r="O52" s="316">
        <v>54</v>
      </c>
      <c r="P52" s="317">
        <v>624</v>
      </c>
      <c r="Q52" s="316">
        <f t="shared" si="3"/>
        <v>206</v>
      </c>
      <c r="R52" s="316">
        <f t="shared" si="4"/>
        <v>3369</v>
      </c>
      <c r="S52" s="315">
        <v>73</v>
      </c>
      <c r="T52" s="315">
        <v>1750</v>
      </c>
      <c r="U52" s="315">
        <v>133</v>
      </c>
      <c r="V52" s="318">
        <v>1619</v>
      </c>
    </row>
    <row r="53" spans="1:22" ht="15" customHeight="1" thickBot="1" x14ac:dyDescent="0.2">
      <c r="A53" s="148" t="s">
        <v>62</v>
      </c>
      <c r="B53" s="319">
        <f t="shared" si="5"/>
        <v>502</v>
      </c>
      <c r="C53" s="320">
        <f>SUM(E53+G53+I53+K53+M53+P53)</f>
        <v>7938</v>
      </c>
      <c r="D53" s="321">
        <v>101</v>
      </c>
      <c r="E53" s="321">
        <v>3550</v>
      </c>
      <c r="F53" s="321">
        <v>223</v>
      </c>
      <c r="G53" s="321">
        <v>2404</v>
      </c>
      <c r="H53" s="321">
        <v>78</v>
      </c>
      <c r="I53" s="321">
        <v>882</v>
      </c>
      <c r="J53" s="321">
        <v>41</v>
      </c>
      <c r="K53" s="321">
        <v>329</v>
      </c>
      <c r="L53" s="321">
        <v>20</v>
      </c>
      <c r="M53" s="322">
        <v>415</v>
      </c>
      <c r="N53" s="323"/>
      <c r="O53" s="324">
        <v>39</v>
      </c>
      <c r="P53" s="325">
        <v>358</v>
      </c>
      <c r="Q53" s="326">
        <f t="shared" si="3"/>
        <v>199</v>
      </c>
      <c r="R53" s="324">
        <f t="shared" si="4"/>
        <v>3731</v>
      </c>
      <c r="S53" s="327">
        <v>61</v>
      </c>
      <c r="T53" s="327">
        <v>1856</v>
      </c>
      <c r="U53" s="327">
        <v>138</v>
      </c>
      <c r="V53" s="328">
        <v>1875</v>
      </c>
    </row>
    <row r="54" spans="1:22" ht="15" customHeight="1" x14ac:dyDescent="0.15">
      <c r="A54" s="60"/>
      <c r="B54" s="60"/>
      <c r="C54" s="61"/>
      <c r="D54" s="61"/>
      <c r="E54" s="136"/>
      <c r="F54" s="136"/>
      <c r="G54" s="62"/>
      <c r="H54" s="136"/>
      <c r="I54" s="136"/>
      <c r="J54" s="136"/>
      <c r="K54" s="63"/>
      <c r="L54" s="64"/>
      <c r="M54" s="136"/>
      <c r="N54" s="132"/>
      <c r="O54" s="61"/>
      <c r="P54" s="61"/>
      <c r="Q54" s="61"/>
      <c r="R54" s="132"/>
      <c r="S54" s="61"/>
      <c r="T54" s="132"/>
      <c r="U54" s="61"/>
      <c r="V54" s="27" t="s">
        <v>63</v>
      </c>
    </row>
  </sheetData>
  <sheetProtection selectLockedCells="1" selectUnlockedCells="1"/>
  <mergeCells count="123">
    <mergeCell ref="S5:T5"/>
    <mergeCell ref="S6:T6"/>
    <mergeCell ref="S7:T7"/>
    <mergeCell ref="A3:A4"/>
    <mergeCell ref="B3:C3"/>
    <mergeCell ref="H3:N3"/>
    <mergeCell ref="B5:C5"/>
    <mergeCell ref="H5:I5"/>
    <mergeCell ref="F15:G15"/>
    <mergeCell ref="H15:I15"/>
    <mergeCell ref="B7:C7"/>
    <mergeCell ref="H7:I7"/>
    <mergeCell ref="O7:R7"/>
    <mergeCell ref="B8:C8"/>
    <mergeCell ref="H8:I8"/>
    <mergeCell ref="O5:R5"/>
    <mergeCell ref="H6:I6"/>
    <mergeCell ref="O6:R6"/>
    <mergeCell ref="B6:C6"/>
    <mergeCell ref="A14:A15"/>
    <mergeCell ref="B14:G14"/>
    <mergeCell ref="H14:N14"/>
    <mergeCell ref="O14:R16"/>
    <mergeCell ref="B16:C16"/>
    <mergeCell ref="H9:I9"/>
    <mergeCell ref="B9:C9"/>
    <mergeCell ref="X15:X16"/>
    <mergeCell ref="S8:T8"/>
    <mergeCell ref="S9:T9"/>
    <mergeCell ref="O9:R9"/>
    <mergeCell ref="W14:X14"/>
    <mergeCell ref="S15:T15"/>
    <mergeCell ref="S14:V14"/>
    <mergeCell ref="W15:W16"/>
    <mergeCell ref="O8:R8"/>
    <mergeCell ref="U15:V15"/>
    <mergeCell ref="W3:X3"/>
    <mergeCell ref="B4:C4"/>
    <mergeCell ref="D4:E4"/>
    <mergeCell ref="F4:G4"/>
    <mergeCell ref="H4:I4"/>
    <mergeCell ref="U3:V3"/>
    <mergeCell ref="J4:K4"/>
    <mergeCell ref="L4:N4"/>
    <mergeCell ref="O3:R4"/>
    <mergeCell ref="S3:T3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U35:V35"/>
    <mergeCell ref="B29:C29"/>
    <mergeCell ref="H29:I29"/>
    <mergeCell ref="O29:R29"/>
    <mergeCell ref="W31:X31"/>
    <mergeCell ref="B30:C30"/>
    <mergeCell ref="H30:I30"/>
    <mergeCell ref="L35:M35"/>
    <mergeCell ref="W24:X24"/>
    <mergeCell ref="B25:C25"/>
    <mergeCell ref="D25:E25"/>
    <mergeCell ref="F25:G25"/>
    <mergeCell ref="H25:I25"/>
    <mergeCell ref="J25:K25"/>
    <mergeCell ref="S24:T24"/>
    <mergeCell ref="U24:V24"/>
    <mergeCell ref="H24:N24"/>
    <mergeCell ref="L25:N25"/>
    <mergeCell ref="O24:R25"/>
    <mergeCell ref="A24:A25"/>
    <mergeCell ref="B27:C27"/>
    <mergeCell ref="H27:I27"/>
    <mergeCell ref="O27:R27"/>
    <mergeCell ref="B28:C28"/>
    <mergeCell ref="H28:I28"/>
    <mergeCell ref="S35:T35"/>
    <mergeCell ref="O28:R28"/>
    <mergeCell ref="B26:C26"/>
    <mergeCell ref="H26:I26"/>
    <mergeCell ref="O26:R26"/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4:G2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H18:I20" formulaRange="1"/>
    <ignoredError sqref="A43:A50 A52:A5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topLeftCell="D1" zoomScaleNormal="100" zoomScaleSheetLayoutView="100" workbookViewId="0">
      <selection activeCell="O2" sqref="O2"/>
    </sheetView>
  </sheetViews>
  <sheetFormatPr defaultRowHeight="18.95" customHeight="1" x14ac:dyDescent="0.15"/>
  <cols>
    <col min="1" max="1" width="12.7109375" style="26" customWidth="1"/>
    <col min="2" max="2" width="6.7109375" style="26" customWidth="1"/>
    <col min="3" max="3" width="8.7109375" style="26" customWidth="1"/>
    <col min="4" max="4" width="6.7109375" style="26" customWidth="1"/>
    <col min="5" max="5" width="7.7109375" style="26" customWidth="1"/>
    <col min="6" max="6" width="6.7109375" style="26" customWidth="1"/>
    <col min="7" max="7" width="7.7109375" style="26" customWidth="1"/>
    <col min="8" max="8" width="6.7109375" style="26" customWidth="1"/>
    <col min="9" max="9" width="7.7109375" style="26" customWidth="1"/>
    <col min="10" max="10" width="5.7109375" style="26" customWidth="1"/>
    <col min="11" max="11" width="8.7109375" style="26" customWidth="1"/>
    <col min="12" max="12" width="5.7109375" style="26" customWidth="1"/>
    <col min="13" max="13" width="8.7109375" style="26" customWidth="1"/>
    <col min="14" max="14" width="0.7109375" style="26" customWidth="1"/>
    <col min="15" max="15" width="5.7109375" style="26" customWidth="1"/>
    <col min="16" max="16" width="8.7109375" style="26" customWidth="1"/>
    <col min="17" max="17" width="7.7109375" style="26" customWidth="1"/>
    <col min="18" max="18" width="8.7109375" style="26" customWidth="1"/>
    <col min="19" max="20" width="12.140625" style="26" customWidth="1"/>
    <col min="21" max="24" width="10.7109375" style="26" customWidth="1"/>
    <col min="25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25" t="s">
        <v>257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7" t="s">
        <v>22</v>
      </c>
      <c r="N2" s="27"/>
      <c r="O2" s="25" t="s">
        <v>224</v>
      </c>
      <c r="P2" s="25"/>
      <c r="Q2" s="25"/>
      <c r="R2" s="25"/>
      <c r="S2" s="25"/>
      <c r="U2" s="25"/>
      <c r="V2" s="25"/>
      <c r="W2" s="25"/>
      <c r="X2" s="27" t="s">
        <v>22</v>
      </c>
    </row>
    <row r="3" spans="1:24" ht="17.100000000000001" customHeight="1" thickBot="1" x14ac:dyDescent="0.2">
      <c r="A3" s="469" t="s">
        <v>23</v>
      </c>
      <c r="B3" s="526"/>
      <c r="C3" s="526"/>
      <c r="D3" s="39"/>
      <c r="E3" s="40" t="s">
        <v>24</v>
      </c>
      <c r="F3" s="40"/>
      <c r="G3" s="39"/>
      <c r="H3" s="527" t="s">
        <v>25</v>
      </c>
      <c r="I3" s="527"/>
      <c r="J3" s="527"/>
      <c r="K3" s="527"/>
      <c r="L3" s="527"/>
      <c r="M3" s="527"/>
      <c r="N3" s="528"/>
      <c r="O3" s="499" t="s">
        <v>26</v>
      </c>
      <c r="P3" s="499"/>
      <c r="Q3" s="499"/>
      <c r="R3" s="499"/>
      <c r="S3" s="425" t="s">
        <v>27</v>
      </c>
      <c r="T3" s="425"/>
      <c r="U3" s="476" t="s">
        <v>28</v>
      </c>
      <c r="V3" s="476"/>
      <c r="W3" s="492" t="s">
        <v>29</v>
      </c>
      <c r="X3" s="492"/>
    </row>
    <row r="4" spans="1:24" ht="17.100000000000001" customHeight="1" x14ac:dyDescent="0.15">
      <c r="A4" s="470"/>
      <c r="B4" s="493" t="s">
        <v>6</v>
      </c>
      <c r="C4" s="493"/>
      <c r="D4" s="493" t="s">
        <v>30</v>
      </c>
      <c r="E4" s="493"/>
      <c r="F4" s="493" t="s">
        <v>31</v>
      </c>
      <c r="G4" s="493"/>
      <c r="H4" s="493" t="s">
        <v>6</v>
      </c>
      <c r="I4" s="493"/>
      <c r="J4" s="494" t="s">
        <v>30</v>
      </c>
      <c r="K4" s="494"/>
      <c r="L4" s="497" t="s">
        <v>31</v>
      </c>
      <c r="M4" s="497"/>
      <c r="N4" s="498"/>
      <c r="O4" s="499"/>
      <c r="P4" s="499"/>
      <c r="Q4" s="499"/>
      <c r="R4" s="499"/>
      <c r="S4" s="269" t="s">
        <v>32</v>
      </c>
      <c r="T4" s="262" t="s">
        <v>33</v>
      </c>
      <c r="U4" s="262" t="s">
        <v>32</v>
      </c>
      <c r="V4" s="262" t="s">
        <v>33</v>
      </c>
      <c r="W4" s="262" t="s">
        <v>32</v>
      </c>
      <c r="X4" s="263" t="s">
        <v>33</v>
      </c>
    </row>
    <row r="5" spans="1:24" ht="15" customHeight="1" x14ac:dyDescent="0.15">
      <c r="A5" s="41" t="s">
        <v>260</v>
      </c>
      <c r="B5" s="529">
        <f>G5+E5</f>
        <v>4441</v>
      </c>
      <c r="C5" s="513"/>
      <c r="D5" s="259" t="s">
        <v>34</v>
      </c>
      <c r="E5" s="259">
        <v>394</v>
      </c>
      <c r="F5" s="259" t="s">
        <v>35</v>
      </c>
      <c r="G5" s="265">
        <v>4047</v>
      </c>
      <c r="H5" s="530">
        <f>K5+M5</f>
        <v>182508</v>
      </c>
      <c r="I5" s="530"/>
      <c r="J5" s="259" t="s">
        <v>34</v>
      </c>
      <c r="K5" s="240">
        <v>133117</v>
      </c>
      <c r="L5" s="259" t="s">
        <v>35</v>
      </c>
      <c r="M5" s="265">
        <v>49391</v>
      </c>
      <c r="N5" s="44"/>
      <c r="O5" s="477" t="s">
        <v>260</v>
      </c>
      <c r="P5" s="477"/>
      <c r="Q5" s="477"/>
      <c r="R5" s="477"/>
      <c r="S5" s="523" t="s">
        <v>162</v>
      </c>
      <c r="T5" s="524"/>
      <c r="U5" s="42">
        <v>345</v>
      </c>
      <c r="V5" s="42">
        <v>20100</v>
      </c>
      <c r="W5" s="42">
        <v>375</v>
      </c>
      <c r="X5" s="43">
        <v>32009</v>
      </c>
    </row>
    <row r="6" spans="1:24" ht="15" customHeight="1" x14ac:dyDescent="0.15">
      <c r="A6" s="264">
        <v>24</v>
      </c>
      <c r="B6" s="471">
        <f>G6+E6</f>
        <v>3263</v>
      </c>
      <c r="C6" s="472"/>
      <c r="D6" s="259" t="s">
        <v>34</v>
      </c>
      <c r="E6" s="259">
        <v>367</v>
      </c>
      <c r="F6" s="259" t="s">
        <v>35</v>
      </c>
      <c r="G6" s="265">
        <v>2896</v>
      </c>
      <c r="H6" s="532">
        <f>K6+M6</f>
        <v>139746</v>
      </c>
      <c r="I6" s="532"/>
      <c r="J6" s="259" t="s">
        <v>34</v>
      </c>
      <c r="K6" s="240">
        <v>101371</v>
      </c>
      <c r="L6" s="259" t="s">
        <v>35</v>
      </c>
      <c r="M6" s="265">
        <v>38375</v>
      </c>
      <c r="N6" s="44"/>
      <c r="O6" s="473">
        <v>24</v>
      </c>
      <c r="P6" s="474"/>
      <c r="Q6" s="474"/>
      <c r="R6" s="475"/>
      <c r="S6" s="517" t="s">
        <v>162</v>
      </c>
      <c r="T6" s="525"/>
      <c r="U6" s="42">
        <v>305</v>
      </c>
      <c r="V6" s="42">
        <v>21711</v>
      </c>
      <c r="W6" s="42">
        <v>352</v>
      </c>
      <c r="X6" s="43">
        <v>102925</v>
      </c>
    </row>
    <row r="7" spans="1:24" ht="15" customHeight="1" x14ac:dyDescent="0.15">
      <c r="A7" s="264">
        <v>25</v>
      </c>
      <c r="B7" s="487">
        <f>G7+E7</f>
        <v>3992</v>
      </c>
      <c r="C7" s="487"/>
      <c r="D7" s="261" t="s">
        <v>196</v>
      </c>
      <c r="E7" s="261">
        <v>401</v>
      </c>
      <c r="F7" s="261" t="s">
        <v>197</v>
      </c>
      <c r="G7" s="266">
        <v>3591</v>
      </c>
      <c r="H7" s="531">
        <f>K7+M7</f>
        <v>175035</v>
      </c>
      <c r="I7" s="531"/>
      <c r="J7" s="261" t="s">
        <v>34</v>
      </c>
      <c r="K7" s="243">
        <v>130439</v>
      </c>
      <c r="L7" s="261" t="s">
        <v>197</v>
      </c>
      <c r="M7" s="266">
        <v>44596</v>
      </c>
      <c r="N7" s="45"/>
      <c r="O7" s="506">
        <v>25</v>
      </c>
      <c r="P7" s="477"/>
      <c r="Q7" s="477"/>
      <c r="R7" s="477"/>
      <c r="S7" s="517" t="s">
        <v>162</v>
      </c>
      <c r="T7" s="525"/>
      <c r="U7" s="42">
        <v>283</v>
      </c>
      <c r="V7" s="42">
        <v>21902</v>
      </c>
      <c r="W7" s="42">
        <v>484</v>
      </c>
      <c r="X7" s="43">
        <v>89785</v>
      </c>
    </row>
    <row r="8" spans="1:24" ht="15" customHeight="1" x14ac:dyDescent="0.15">
      <c r="A8" s="264">
        <v>26</v>
      </c>
      <c r="B8" s="487">
        <f>G8+E8</f>
        <v>4379</v>
      </c>
      <c r="C8" s="487"/>
      <c r="D8" s="261" t="s">
        <v>196</v>
      </c>
      <c r="E8" s="261">
        <v>464</v>
      </c>
      <c r="F8" s="261" t="s">
        <v>197</v>
      </c>
      <c r="G8" s="266">
        <v>3915</v>
      </c>
      <c r="H8" s="531">
        <f>K8+M8</f>
        <v>169601</v>
      </c>
      <c r="I8" s="531"/>
      <c r="J8" s="261" t="s">
        <v>34</v>
      </c>
      <c r="K8" s="243">
        <v>112041</v>
      </c>
      <c r="L8" s="261" t="s">
        <v>197</v>
      </c>
      <c r="M8" s="266">
        <v>57560</v>
      </c>
      <c r="N8" s="45"/>
      <c r="O8" s="506">
        <v>26</v>
      </c>
      <c r="P8" s="477"/>
      <c r="Q8" s="477"/>
      <c r="R8" s="477"/>
      <c r="S8" s="517" t="s">
        <v>162</v>
      </c>
      <c r="T8" s="518"/>
      <c r="U8" s="42">
        <v>325</v>
      </c>
      <c r="V8" s="42">
        <v>23996</v>
      </c>
      <c r="W8" s="42">
        <v>468</v>
      </c>
      <c r="X8" s="43">
        <v>95347</v>
      </c>
    </row>
    <row r="9" spans="1:24" ht="15" customHeight="1" thickBot="1" x14ac:dyDescent="0.2">
      <c r="A9" s="296">
        <v>27</v>
      </c>
      <c r="B9" s="501">
        <f>G9+E9</f>
        <v>4960</v>
      </c>
      <c r="C9" s="501"/>
      <c r="D9" s="297" t="s">
        <v>196</v>
      </c>
      <c r="E9" s="297">
        <v>454</v>
      </c>
      <c r="F9" s="297" t="s">
        <v>197</v>
      </c>
      <c r="G9" s="298">
        <v>4506</v>
      </c>
      <c r="H9" s="515">
        <f>K9+M9</f>
        <v>179781</v>
      </c>
      <c r="I9" s="515"/>
      <c r="J9" s="297" t="s">
        <v>34</v>
      </c>
      <c r="K9" s="299">
        <v>118088</v>
      </c>
      <c r="L9" s="297" t="s">
        <v>197</v>
      </c>
      <c r="M9" s="298">
        <v>61693</v>
      </c>
      <c r="N9" s="300"/>
      <c r="O9" s="503">
        <v>27</v>
      </c>
      <c r="P9" s="504"/>
      <c r="Q9" s="504"/>
      <c r="R9" s="504"/>
      <c r="S9" s="519" t="s">
        <v>162</v>
      </c>
      <c r="T9" s="520"/>
      <c r="U9" s="301">
        <v>364</v>
      </c>
      <c r="V9" s="301">
        <v>28239</v>
      </c>
      <c r="W9" s="301">
        <v>408</v>
      </c>
      <c r="X9" s="302">
        <v>79996</v>
      </c>
    </row>
    <row r="10" spans="1:24" ht="15" customHeight="1" x14ac:dyDescent="0.15">
      <c r="A10" s="25" t="s">
        <v>36</v>
      </c>
      <c r="B10" s="25"/>
      <c r="C10" s="25"/>
      <c r="D10" s="25"/>
      <c r="E10" s="178"/>
      <c r="F10" s="178"/>
      <c r="G10" s="178"/>
      <c r="H10" s="178"/>
      <c r="I10" s="178"/>
      <c r="J10" s="178"/>
      <c r="K10" s="178"/>
      <c r="L10" s="178"/>
      <c r="M10" s="173" t="s">
        <v>37</v>
      </c>
      <c r="N10" s="173"/>
      <c r="O10" s="25"/>
      <c r="P10" s="25"/>
      <c r="Q10" s="25"/>
      <c r="S10" s="25"/>
      <c r="T10" s="25"/>
      <c r="U10" s="161"/>
      <c r="V10" s="25"/>
      <c r="X10" s="27" t="s">
        <v>37</v>
      </c>
    </row>
    <row r="11" spans="1:24" ht="15" customHeight="1" x14ac:dyDescent="0.15">
      <c r="A11" s="25" t="s">
        <v>38</v>
      </c>
      <c r="B11" s="25"/>
      <c r="C11" s="25"/>
      <c r="D11" s="25"/>
      <c r="E11" s="178"/>
      <c r="F11" s="178"/>
      <c r="G11" s="178"/>
      <c r="H11" s="178"/>
      <c r="I11" s="178"/>
      <c r="J11" s="178"/>
      <c r="K11" s="178"/>
      <c r="L11" s="178"/>
      <c r="M11" s="173"/>
      <c r="N11" s="173"/>
      <c r="O11" s="25"/>
      <c r="P11" s="25"/>
      <c r="Q11" s="25"/>
      <c r="S11" s="25"/>
      <c r="T11" s="25"/>
      <c r="U11" s="161"/>
      <c r="V11" s="25"/>
      <c r="X11" s="27"/>
    </row>
    <row r="12" spans="1:24" ht="15" customHeight="1" x14ac:dyDescent="0.15">
      <c r="A12" s="25"/>
      <c r="B12" s="25"/>
      <c r="C12" s="25"/>
      <c r="D12" s="25"/>
      <c r="E12" s="178"/>
      <c r="F12" s="178"/>
      <c r="G12" s="178"/>
      <c r="H12" s="178"/>
      <c r="I12" s="178"/>
      <c r="J12" s="178"/>
      <c r="K12" s="178"/>
      <c r="L12" s="178"/>
      <c r="M12" s="173"/>
      <c r="N12" s="173"/>
      <c r="O12" s="25"/>
      <c r="P12" s="25"/>
      <c r="Q12" s="25"/>
      <c r="S12" s="25"/>
      <c r="T12" s="25"/>
      <c r="U12" s="161"/>
      <c r="V12" s="25"/>
      <c r="X12" s="27"/>
    </row>
    <row r="13" spans="1:24" ht="15" customHeight="1" thickBot="1" x14ac:dyDescent="0.2">
      <c r="A13" s="25" t="s">
        <v>225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 t="s">
        <v>22</v>
      </c>
      <c r="N13" s="27"/>
      <c r="O13" s="25" t="s">
        <v>226</v>
      </c>
      <c r="P13" s="25"/>
      <c r="Q13" s="25"/>
      <c r="S13" s="25"/>
      <c r="T13" s="25"/>
      <c r="U13" s="25"/>
      <c r="V13" s="25"/>
      <c r="W13" s="25"/>
      <c r="X13" s="27" t="s">
        <v>22</v>
      </c>
    </row>
    <row r="14" spans="1:24" ht="17.100000000000001" customHeight="1" thickBot="1" x14ac:dyDescent="0.2">
      <c r="A14" s="469" t="s">
        <v>23</v>
      </c>
      <c r="B14" s="533" t="s">
        <v>24</v>
      </c>
      <c r="C14" s="533"/>
      <c r="D14" s="533"/>
      <c r="E14" s="533"/>
      <c r="F14" s="533"/>
      <c r="G14" s="533"/>
      <c r="H14" s="495" t="s">
        <v>25</v>
      </c>
      <c r="I14" s="495"/>
      <c r="J14" s="495"/>
      <c r="K14" s="495"/>
      <c r="L14" s="495"/>
      <c r="M14" s="495"/>
      <c r="N14" s="496"/>
      <c r="O14" s="499" t="s">
        <v>26</v>
      </c>
      <c r="P14" s="499"/>
      <c r="Q14" s="499"/>
      <c r="R14" s="499"/>
      <c r="S14" s="476" t="s">
        <v>39</v>
      </c>
      <c r="T14" s="476"/>
      <c r="U14" s="476"/>
      <c r="V14" s="476"/>
      <c r="W14" s="486" t="s">
        <v>40</v>
      </c>
      <c r="X14" s="486"/>
    </row>
    <row r="15" spans="1:24" ht="17.100000000000001" customHeight="1" thickBot="1" x14ac:dyDescent="0.2">
      <c r="A15" s="470"/>
      <c r="B15" s="493" t="s">
        <v>6</v>
      </c>
      <c r="C15" s="493"/>
      <c r="D15" s="493" t="s">
        <v>30</v>
      </c>
      <c r="E15" s="493"/>
      <c r="F15" s="493" t="s">
        <v>31</v>
      </c>
      <c r="G15" s="493"/>
      <c r="H15" s="493" t="s">
        <v>6</v>
      </c>
      <c r="I15" s="493"/>
      <c r="J15" s="494" t="s">
        <v>30</v>
      </c>
      <c r="K15" s="494"/>
      <c r="L15" s="497" t="s">
        <v>31</v>
      </c>
      <c r="M15" s="497"/>
      <c r="N15" s="498"/>
      <c r="O15" s="499"/>
      <c r="P15" s="499"/>
      <c r="Q15" s="499"/>
      <c r="R15" s="499"/>
      <c r="S15" s="521" t="s">
        <v>41</v>
      </c>
      <c r="T15" s="521"/>
      <c r="U15" s="522" t="s">
        <v>42</v>
      </c>
      <c r="V15" s="522"/>
      <c r="W15" s="493" t="s">
        <v>32</v>
      </c>
      <c r="X15" s="516" t="s">
        <v>33</v>
      </c>
    </row>
    <row r="16" spans="1:24" ht="15" customHeight="1" x14ac:dyDescent="0.15">
      <c r="A16" s="41" t="s">
        <v>260</v>
      </c>
      <c r="B16" s="471">
        <v>650</v>
      </c>
      <c r="C16" s="472"/>
      <c r="D16" s="513">
        <v>151</v>
      </c>
      <c r="E16" s="513"/>
      <c r="F16" s="514" t="s">
        <v>43</v>
      </c>
      <c r="G16" s="514"/>
      <c r="H16" s="509">
        <f>SUM(J16:N16)</f>
        <v>404273</v>
      </c>
      <c r="I16" s="509"/>
      <c r="J16" s="511">
        <v>224123</v>
      </c>
      <c r="K16" s="511"/>
      <c r="L16" s="511">
        <v>180150</v>
      </c>
      <c r="M16" s="511"/>
      <c r="N16" s="46"/>
      <c r="O16" s="499"/>
      <c r="P16" s="499"/>
      <c r="Q16" s="499"/>
      <c r="R16" s="499"/>
      <c r="S16" s="262" t="s">
        <v>30</v>
      </c>
      <c r="T16" s="262" t="s">
        <v>31</v>
      </c>
      <c r="U16" s="262" t="s">
        <v>30</v>
      </c>
      <c r="V16" s="262" t="s">
        <v>31</v>
      </c>
      <c r="W16" s="493"/>
      <c r="X16" s="516"/>
    </row>
    <row r="17" spans="1:24" ht="15" customHeight="1" x14ac:dyDescent="0.15">
      <c r="A17" s="264">
        <v>24</v>
      </c>
      <c r="B17" s="471">
        <v>151</v>
      </c>
      <c r="C17" s="472"/>
      <c r="D17" s="472">
        <v>164</v>
      </c>
      <c r="E17" s="472"/>
      <c r="F17" s="512" t="s">
        <v>43</v>
      </c>
      <c r="G17" s="512"/>
      <c r="H17" s="509">
        <f>SUM(J17:N17)</f>
        <v>371992</v>
      </c>
      <c r="I17" s="509"/>
      <c r="J17" s="509">
        <v>233988</v>
      </c>
      <c r="K17" s="509"/>
      <c r="L17" s="509">
        <v>138004</v>
      </c>
      <c r="M17" s="509"/>
      <c r="N17" s="47"/>
      <c r="O17" s="508" t="s">
        <v>261</v>
      </c>
      <c r="P17" s="508"/>
      <c r="Q17" s="508"/>
      <c r="R17" s="508"/>
      <c r="S17" s="48">
        <v>448</v>
      </c>
      <c r="T17" s="42">
        <v>30892</v>
      </c>
      <c r="U17" s="42">
        <v>20914</v>
      </c>
      <c r="V17" s="42">
        <v>30653</v>
      </c>
      <c r="W17" s="42">
        <v>84</v>
      </c>
      <c r="X17" s="43">
        <v>2277</v>
      </c>
    </row>
    <row r="18" spans="1:24" ht="15" customHeight="1" x14ac:dyDescent="0.15">
      <c r="A18" s="264">
        <v>25</v>
      </c>
      <c r="B18" s="471">
        <v>164</v>
      </c>
      <c r="C18" s="472"/>
      <c r="D18" s="488">
        <v>138</v>
      </c>
      <c r="E18" s="488"/>
      <c r="F18" s="507">
        <v>0</v>
      </c>
      <c r="G18" s="507"/>
      <c r="H18" s="509">
        <f>SUM(J18:N18)</f>
        <v>414853</v>
      </c>
      <c r="I18" s="509"/>
      <c r="J18" s="505">
        <v>229656</v>
      </c>
      <c r="K18" s="505"/>
      <c r="L18" s="505">
        <v>185197</v>
      </c>
      <c r="M18" s="505"/>
      <c r="N18" s="47"/>
      <c r="O18" s="473">
        <v>25</v>
      </c>
      <c r="P18" s="474"/>
      <c r="Q18" s="474"/>
      <c r="R18" s="510"/>
      <c r="S18" s="48">
        <v>421</v>
      </c>
      <c r="T18" s="42">
        <v>32608</v>
      </c>
      <c r="U18" s="42">
        <v>12234</v>
      </c>
      <c r="V18" s="42">
        <v>42907</v>
      </c>
      <c r="W18" s="42">
        <v>142</v>
      </c>
      <c r="X18" s="43">
        <v>2182</v>
      </c>
    </row>
    <row r="19" spans="1:24" ht="15" customHeight="1" x14ac:dyDescent="0.15">
      <c r="A19" s="264">
        <v>26</v>
      </c>
      <c r="B19" s="487">
        <f>SUM(D19:G19)</f>
        <v>201</v>
      </c>
      <c r="C19" s="487"/>
      <c r="D19" s="488">
        <v>201</v>
      </c>
      <c r="E19" s="488"/>
      <c r="F19" s="507">
        <v>0</v>
      </c>
      <c r="G19" s="507"/>
      <c r="H19" s="505">
        <f>SUM(J19:N19)</f>
        <v>482547</v>
      </c>
      <c r="I19" s="505"/>
      <c r="J19" s="505">
        <v>259572</v>
      </c>
      <c r="K19" s="505"/>
      <c r="L19" s="505">
        <v>222975</v>
      </c>
      <c r="M19" s="505"/>
      <c r="N19" s="49"/>
      <c r="O19" s="506">
        <v>26</v>
      </c>
      <c r="P19" s="477"/>
      <c r="Q19" s="477"/>
      <c r="R19" s="477"/>
      <c r="S19" s="48">
        <v>526</v>
      </c>
      <c r="T19" s="42">
        <v>34888</v>
      </c>
      <c r="U19" s="42">
        <v>13114</v>
      </c>
      <c r="V19" s="42">
        <v>39102</v>
      </c>
      <c r="W19" s="42">
        <v>212</v>
      </c>
      <c r="X19" s="43">
        <v>3044</v>
      </c>
    </row>
    <row r="20" spans="1:24" ht="15" customHeight="1" thickBot="1" x14ac:dyDescent="0.2">
      <c r="A20" s="296">
        <v>27</v>
      </c>
      <c r="B20" s="501">
        <f>SUM(D20:G20)</f>
        <v>861</v>
      </c>
      <c r="C20" s="501"/>
      <c r="D20" s="490">
        <v>861</v>
      </c>
      <c r="E20" s="490"/>
      <c r="F20" s="500">
        <v>0</v>
      </c>
      <c r="G20" s="500"/>
      <c r="H20" s="502">
        <f>SUM(J20:N20)</f>
        <v>505595</v>
      </c>
      <c r="I20" s="502"/>
      <c r="J20" s="502">
        <v>184654</v>
      </c>
      <c r="K20" s="502"/>
      <c r="L20" s="502">
        <v>320941</v>
      </c>
      <c r="M20" s="502"/>
      <c r="N20" s="252"/>
      <c r="O20" s="503">
        <v>27</v>
      </c>
      <c r="P20" s="504"/>
      <c r="Q20" s="504"/>
      <c r="R20" s="504"/>
      <c r="S20" s="303">
        <v>555</v>
      </c>
      <c r="T20" s="301">
        <v>47302</v>
      </c>
      <c r="U20" s="301">
        <v>14603</v>
      </c>
      <c r="V20" s="301">
        <v>46192</v>
      </c>
      <c r="W20" s="301">
        <v>202</v>
      </c>
      <c r="X20" s="302">
        <v>3621</v>
      </c>
    </row>
    <row r="21" spans="1:24" ht="15" customHeight="1" x14ac:dyDescent="0.15">
      <c r="A21" s="25"/>
      <c r="B21" s="27"/>
      <c r="C21" s="27"/>
      <c r="D21" s="27"/>
      <c r="E21" s="27"/>
      <c r="F21" s="27"/>
      <c r="G21" s="27"/>
      <c r="H21" s="25"/>
      <c r="I21" s="25"/>
      <c r="J21" s="25"/>
      <c r="M21" s="27" t="s">
        <v>37</v>
      </c>
      <c r="N21" s="27"/>
      <c r="O21" s="161" t="s">
        <v>44</v>
      </c>
      <c r="P21" s="161"/>
      <c r="Q21" s="161"/>
      <c r="R21" s="161"/>
      <c r="S21" s="161"/>
      <c r="T21" s="161"/>
      <c r="U21" s="161"/>
      <c r="V21" s="161"/>
      <c r="W21" s="50"/>
      <c r="X21" s="27" t="s">
        <v>37</v>
      </c>
    </row>
    <row r="22" spans="1:24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thickBot="1" x14ac:dyDescent="0.2">
      <c r="A23" s="25" t="s">
        <v>227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 t="s">
        <v>22</v>
      </c>
      <c r="N23" s="27"/>
      <c r="O23" s="25" t="s">
        <v>228</v>
      </c>
      <c r="P23" s="25"/>
      <c r="Q23" s="25"/>
      <c r="R23" s="25"/>
      <c r="S23" s="25"/>
      <c r="U23" s="25"/>
      <c r="V23" s="25"/>
      <c r="W23" s="25"/>
      <c r="X23" s="27" t="s">
        <v>22</v>
      </c>
    </row>
    <row r="24" spans="1:24" ht="17.100000000000001" customHeight="1" thickBot="1" x14ac:dyDescent="0.2">
      <c r="A24" s="469" t="s">
        <v>23</v>
      </c>
      <c r="B24" s="481" t="s">
        <v>45</v>
      </c>
      <c r="C24" s="481"/>
      <c r="D24" s="481"/>
      <c r="E24" s="481"/>
      <c r="F24" s="481"/>
      <c r="G24" s="481"/>
      <c r="H24" s="495" t="s">
        <v>46</v>
      </c>
      <c r="I24" s="495"/>
      <c r="J24" s="495"/>
      <c r="K24" s="495"/>
      <c r="L24" s="495"/>
      <c r="M24" s="495"/>
      <c r="N24" s="496"/>
      <c r="O24" s="499" t="s">
        <v>26</v>
      </c>
      <c r="P24" s="499"/>
      <c r="Q24" s="499"/>
      <c r="R24" s="499"/>
      <c r="S24" s="476" t="s">
        <v>47</v>
      </c>
      <c r="T24" s="476"/>
      <c r="U24" s="476" t="s">
        <v>48</v>
      </c>
      <c r="V24" s="476"/>
      <c r="W24" s="492" t="s">
        <v>49</v>
      </c>
      <c r="X24" s="492"/>
    </row>
    <row r="25" spans="1:24" ht="17.100000000000001" customHeight="1" x14ac:dyDescent="0.15">
      <c r="A25" s="470"/>
      <c r="B25" s="493" t="s">
        <v>6</v>
      </c>
      <c r="C25" s="493"/>
      <c r="D25" s="493" t="s">
        <v>30</v>
      </c>
      <c r="E25" s="493"/>
      <c r="F25" s="493" t="s">
        <v>31</v>
      </c>
      <c r="G25" s="493"/>
      <c r="H25" s="493" t="s">
        <v>6</v>
      </c>
      <c r="I25" s="493"/>
      <c r="J25" s="494" t="s">
        <v>30</v>
      </c>
      <c r="K25" s="494"/>
      <c r="L25" s="497" t="s">
        <v>31</v>
      </c>
      <c r="M25" s="497"/>
      <c r="N25" s="498"/>
      <c r="O25" s="499"/>
      <c r="P25" s="499"/>
      <c r="Q25" s="499"/>
      <c r="R25" s="499"/>
      <c r="S25" s="262" t="s">
        <v>229</v>
      </c>
      <c r="T25" s="262" t="s">
        <v>230</v>
      </c>
      <c r="U25" s="262" t="s">
        <v>229</v>
      </c>
      <c r="V25" s="262" t="s">
        <v>230</v>
      </c>
      <c r="W25" s="262" t="s">
        <v>229</v>
      </c>
      <c r="X25" s="263" t="s">
        <v>230</v>
      </c>
    </row>
    <row r="26" spans="1:24" ht="15" customHeight="1" x14ac:dyDescent="0.15">
      <c r="A26" s="41" t="s">
        <v>292</v>
      </c>
      <c r="B26" s="471">
        <f>E26+G26</f>
        <v>2951</v>
      </c>
      <c r="C26" s="472"/>
      <c r="D26" s="259" t="s">
        <v>34</v>
      </c>
      <c r="E26" s="259">
        <v>300</v>
      </c>
      <c r="F26" s="259" t="s">
        <v>35</v>
      </c>
      <c r="G26" s="259">
        <v>2651</v>
      </c>
      <c r="H26" s="472">
        <f>M26+K26</f>
        <v>73942</v>
      </c>
      <c r="I26" s="472"/>
      <c r="J26" s="259" t="s">
        <v>34</v>
      </c>
      <c r="K26" s="244">
        <v>37999</v>
      </c>
      <c r="L26" s="259" t="s">
        <v>35</v>
      </c>
      <c r="M26" s="244">
        <v>35943</v>
      </c>
      <c r="N26" s="272"/>
      <c r="O26" s="477" t="s">
        <v>260</v>
      </c>
      <c r="P26" s="477"/>
      <c r="Q26" s="477"/>
      <c r="R26" s="477"/>
      <c r="S26" s="51">
        <v>2143</v>
      </c>
      <c r="T26" s="42">
        <v>39046</v>
      </c>
      <c r="U26" s="52">
        <v>4344</v>
      </c>
      <c r="V26" s="42">
        <v>31173</v>
      </c>
      <c r="W26" s="42">
        <v>332</v>
      </c>
      <c r="X26" s="43">
        <v>12922</v>
      </c>
    </row>
    <row r="27" spans="1:24" ht="15" customHeight="1" x14ac:dyDescent="0.15">
      <c r="A27" s="264">
        <v>24</v>
      </c>
      <c r="B27" s="471">
        <f>E27+G27</f>
        <v>2494</v>
      </c>
      <c r="C27" s="472"/>
      <c r="D27" s="259" t="s">
        <v>34</v>
      </c>
      <c r="E27" s="259">
        <v>226</v>
      </c>
      <c r="F27" s="259" t="s">
        <v>35</v>
      </c>
      <c r="G27" s="259">
        <v>2268</v>
      </c>
      <c r="H27" s="472">
        <f>M27+K27</f>
        <v>76924</v>
      </c>
      <c r="I27" s="472"/>
      <c r="J27" s="259" t="s">
        <v>34</v>
      </c>
      <c r="K27" s="244">
        <v>43756</v>
      </c>
      <c r="L27" s="259" t="s">
        <v>35</v>
      </c>
      <c r="M27" s="244">
        <v>33168</v>
      </c>
      <c r="N27" s="272"/>
      <c r="O27" s="473">
        <v>24</v>
      </c>
      <c r="P27" s="474"/>
      <c r="Q27" s="474"/>
      <c r="R27" s="475"/>
      <c r="S27" s="51">
        <v>1572</v>
      </c>
      <c r="T27" s="42">
        <v>27453</v>
      </c>
      <c r="U27" s="52">
        <v>3947</v>
      </c>
      <c r="V27" s="42">
        <v>29183</v>
      </c>
      <c r="W27" s="42">
        <v>351</v>
      </c>
      <c r="X27" s="43">
        <v>16961</v>
      </c>
    </row>
    <row r="28" spans="1:24" ht="15" customHeight="1" x14ac:dyDescent="0.15">
      <c r="A28" s="264">
        <v>25</v>
      </c>
      <c r="B28" s="471">
        <f>E28+G28</f>
        <v>2641</v>
      </c>
      <c r="C28" s="472"/>
      <c r="D28" s="259" t="s">
        <v>34</v>
      </c>
      <c r="E28" s="261">
        <v>281</v>
      </c>
      <c r="F28" s="261" t="s">
        <v>197</v>
      </c>
      <c r="G28" s="261">
        <v>2360</v>
      </c>
      <c r="H28" s="472">
        <f>M28+K28</f>
        <v>77183</v>
      </c>
      <c r="I28" s="472"/>
      <c r="J28" s="259" t="s">
        <v>34</v>
      </c>
      <c r="K28" s="245">
        <v>39916</v>
      </c>
      <c r="L28" s="261" t="s">
        <v>197</v>
      </c>
      <c r="M28" s="245">
        <v>37267</v>
      </c>
      <c r="N28" s="272"/>
      <c r="O28" s="473">
        <v>25</v>
      </c>
      <c r="P28" s="474"/>
      <c r="Q28" s="474"/>
      <c r="R28" s="475"/>
      <c r="S28" s="51">
        <v>1797</v>
      </c>
      <c r="T28" s="42">
        <v>28556</v>
      </c>
      <c r="U28" s="52">
        <v>4608</v>
      </c>
      <c r="V28" s="42">
        <v>34743</v>
      </c>
      <c r="W28" s="42">
        <v>372</v>
      </c>
      <c r="X28" s="43">
        <v>20806</v>
      </c>
    </row>
    <row r="29" spans="1:24" ht="15" customHeight="1" x14ac:dyDescent="0.15">
      <c r="A29" s="264">
        <v>26</v>
      </c>
      <c r="B29" s="487">
        <f>E29+G29</f>
        <v>2641</v>
      </c>
      <c r="C29" s="488"/>
      <c r="D29" s="261" t="s">
        <v>196</v>
      </c>
      <c r="E29" s="261">
        <v>316</v>
      </c>
      <c r="F29" s="261" t="s">
        <v>197</v>
      </c>
      <c r="G29" s="261">
        <v>2325</v>
      </c>
      <c r="H29" s="488">
        <f>M29+K29</f>
        <v>69975</v>
      </c>
      <c r="I29" s="488"/>
      <c r="J29" s="261" t="s">
        <v>196</v>
      </c>
      <c r="K29" s="245">
        <v>30500</v>
      </c>
      <c r="L29" s="261" t="s">
        <v>197</v>
      </c>
      <c r="M29" s="245">
        <v>39475</v>
      </c>
      <c r="N29" s="53"/>
      <c r="O29" s="473">
        <v>26</v>
      </c>
      <c r="P29" s="489"/>
      <c r="Q29" s="489"/>
      <c r="R29" s="489"/>
      <c r="S29" s="51">
        <v>1899</v>
      </c>
      <c r="T29" s="42">
        <v>30012</v>
      </c>
      <c r="U29" s="52">
        <v>4536</v>
      </c>
      <c r="V29" s="42">
        <v>32540</v>
      </c>
      <c r="W29" s="42">
        <v>356</v>
      </c>
      <c r="X29" s="43">
        <v>18041</v>
      </c>
    </row>
    <row r="30" spans="1:24" ht="15" customHeight="1" thickBot="1" x14ac:dyDescent="0.2">
      <c r="A30" s="296">
        <v>27</v>
      </c>
      <c r="B30" s="490">
        <f>E30+G30</f>
        <v>2983</v>
      </c>
      <c r="C30" s="490"/>
      <c r="D30" s="297" t="s">
        <v>196</v>
      </c>
      <c r="E30" s="297">
        <v>422</v>
      </c>
      <c r="F30" s="297" t="s">
        <v>197</v>
      </c>
      <c r="G30" s="297">
        <v>2561</v>
      </c>
      <c r="H30" s="490">
        <f>M30+K30</f>
        <v>77744</v>
      </c>
      <c r="I30" s="490"/>
      <c r="J30" s="297" t="s">
        <v>196</v>
      </c>
      <c r="K30" s="304">
        <v>40299</v>
      </c>
      <c r="L30" s="297" t="s">
        <v>197</v>
      </c>
      <c r="M30" s="304">
        <v>37445</v>
      </c>
      <c r="N30" s="253"/>
      <c r="O30" s="482">
        <v>27</v>
      </c>
      <c r="P30" s="483"/>
      <c r="Q30" s="483"/>
      <c r="R30" s="483"/>
      <c r="S30" s="305">
        <v>1852</v>
      </c>
      <c r="T30" s="301">
        <v>32640</v>
      </c>
      <c r="U30" s="306">
        <v>5354</v>
      </c>
      <c r="V30" s="301">
        <v>32235</v>
      </c>
      <c r="W30" s="301">
        <v>329</v>
      </c>
      <c r="X30" s="302">
        <v>18125</v>
      </c>
    </row>
    <row r="31" spans="1:24" ht="15" customHeight="1" x14ac:dyDescent="0.15">
      <c r="A31" s="25" t="s">
        <v>263</v>
      </c>
      <c r="B31" s="25"/>
      <c r="C31" s="25"/>
      <c r="D31" s="25"/>
      <c r="E31" s="25"/>
      <c r="F31" s="25"/>
      <c r="G31" s="25"/>
      <c r="H31" s="25"/>
      <c r="I31" s="25"/>
      <c r="J31" s="25"/>
      <c r="K31" s="39"/>
      <c r="L31" s="140" t="s">
        <v>264</v>
      </c>
      <c r="M31" s="39"/>
      <c r="N31" s="25"/>
      <c r="O31" s="3" t="s">
        <v>262</v>
      </c>
      <c r="P31" s="3"/>
      <c r="Q31" s="3"/>
      <c r="R31" s="3"/>
      <c r="S31" s="3"/>
      <c r="T31" s="3"/>
      <c r="U31" s="3"/>
      <c r="V31" s="3"/>
      <c r="W31" s="534" t="s">
        <v>37</v>
      </c>
      <c r="X31" s="534"/>
    </row>
    <row r="32" spans="1:24" ht="15" customHeight="1" x14ac:dyDescent="0.1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135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135"/>
      <c r="V33" s="25"/>
      <c r="X33" s="27"/>
    </row>
    <row r="34" spans="1:24" ht="15" customHeight="1" thickBot="1" x14ac:dyDescent="0.2">
      <c r="A34" s="25" t="s">
        <v>324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7" t="s">
        <v>50</v>
      </c>
      <c r="X34" s="27"/>
    </row>
    <row r="35" spans="1:24" ht="15.95" customHeight="1" x14ac:dyDescent="0.15">
      <c r="A35" s="478" t="s">
        <v>231</v>
      </c>
      <c r="B35" s="480" t="s">
        <v>6</v>
      </c>
      <c r="C35" s="480"/>
      <c r="D35" s="481" t="s">
        <v>51</v>
      </c>
      <c r="E35" s="481"/>
      <c r="F35" s="481" t="s">
        <v>52</v>
      </c>
      <c r="G35" s="481"/>
      <c r="H35" s="484" t="s">
        <v>53</v>
      </c>
      <c r="I35" s="484"/>
      <c r="J35" s="481" t="s">
        <v>54</v>
      </c>
      <c r="K35" s="481"/>
      <c r="L35" s="491" t="s">
        <v>55</v>
      </c>
      <c r="M35" s="491"/>
      <c r="N35" s="54"/>
      <c r="O35" s="476" t="s">
        <v>56</v>
      </c>
      <c r="P35" s="476"/>
      <c r="Q35" s="485" t="s">
        <v>57</v>
      </c>
      <c r="R35" s="485"/>
      <c r="S35" s="476" t="s">
        <v>58</v>
      </c>
      <c r="T35" s="476"/>
      <c r="U35" s="486" t="s">
        <v>59</v>
      </c>
      <c r="V35" s="486"/>
    </row>
    <row r="36" spans="1:24" ht="15.95" customHeight="1" x14ac:dyDescent="0.15">
      <c r="A36" s="479"/>
      <c r="B36" s="55" t="s">
        <v>60</v>
      </c>
      <c r="C36" s="55" t="s">
        <v>33</v>
      </c>
      <c r="D36" s="55" t="s">
        <v>60</v>
      </c>
      <c r="E36" s="55" t="s">
        <v>33</v>
      </c>
      <c r="F36" s="55" t="s">
        <v>60</v>
      </c>
      <c r="G36" s="55" t="s">
        <v>33</v>
      </c>
      <c r="H36" s="55" t="s">
        <v>60</v>
      </c>
      <c r="I36" s="55" t="s">
        <v>33</v>
      </c>
      <c r="J36" s="55" t="s">
        <v>60</v>
      </c>
      <c r="K36" s="55" t="s">
        <v>33</v>
      </c>
      <c r="L36" s="55" t="s">
        <v>60</v>
      </c>
      <c r="M36" s="55" t="s">
        <v>33</v>
      </c>
      <c r="N36" s="270"/>
      <c r="O36" s="55" t="s">
        <v>60</v>
      </c>
      <c r="P36" s="57" t="s">
        <v>33</v>
      </c>
      <c r="Q36" s="58" t="s">
        <v>244</v>
      </c>
      <c r="R36" s="55" t="s">
        <v>33</v>
      </c>
      <c r="S36" s="289" t="s">
        <v>61</v>
      </c>
      <c r="T36" s="289" t="s">
        <v>33</v>
      </c>
      <c r="U36" s="289" t="s">
        <v>61</v>
      </c>
      <c r="V36" s="290" t="s">
        <v>33</v>
      </c>
    </row>
    <row r="37" spans="1:24" ht="15" customHeight="1" x14ac:dyDescent="0.15">
      <c r="A37" s="286" t="s">
        <v>293</v>
      </c>
      <c r="B37" s="231">
        <v>4890</v>
      </c>
      <c r="C37" s="232">
        <v>79228</v>
      </c>
      <c r="D37" s="232">
        <v>1005</v>
      </c>
      <c r="E37" s="232">
        <v>36293</v>
      </c>
      <c r="F37" s="232">
        <v>2055</v>
      </c>
      <c r="G37" s="232">
        <v>23663</v>
      </c>
      <c r="H37" s="232">
        <v>704</v>
      </c>
      <c r="I37" s="232">
        <v>6864</v>
      </c>
      <c r="J37" s="232">
        <v>352</v>
      </c>
      <c r="K37" s="232">
        <v>3489</v>
      </c>
      <c r="L37" s="232">
        <v>196</v>
      </c>
      <c r="M37" s="232">
        <v>2769</v>
      </c>
      <c r="N37" s="59"/>
      <c r="O37" s="288">
        <v>578</v>
      </c>
      <c r="P37" s="230">
        <v>6150</v>
      </c>
      <c r="Q37" s="287">
        <v>3015</v>
      </c>
      <c r="R37" s="288">
        <v>65505</v>
      </c>
      <c r="S37" s="42">
        <v>960</v>
      </c>
      <c r="T37" s="42">
        <v>33973</v>
      </c>
      <c r="U37" s="42">
        <v>2055</v>
      </c>
      <c r="V37" s="43">
        <v>31532</v>
      </c>
    </row>
    <row r="38" spans="1:24" ht="15" customHeight="1" x14ac:dyDescent="0.15">
      <c r="A38" s="286">
        <v>25</v>
      </c>
      <c r="B38" s="231">
        <v>5506</v>
      </c>
      <c r="C38" s="232">
        <v>90284</v>
      </c>
      <c r="D38" s="234">
        <v>1086</v>
      </c>
      <c r="E38" s="234">
        <v>40853</v>
      </c>
      <c r="F38" s="234">
        <v>2298</v>
      </c>
      <c r="G38" s="234">
        <v>25186</v>
      </c>
      <c r="H38" s="234">
        <v>869</v>
      </c>
      <c r="I38" s="234">
        <v>10246</v>
      </c>
      <c r="J38" s="234">
        <v>442</v>
      </c>
      <c r="K38" s="234">
        <v>4810</v>
      </c>
      <c r="L38" s="234">
        <v>148</v>
      </c>
      <c r="M38" s="234">
        <v>2503</v>
      </c>
      <c r="N38" s="59"/>
      <c r="O38" s="232">
        <v>663</v>
      </c>
      <c r="P38" s="235">
        <v>6686</v>
      </c>
      <c r="Q38" s="231">
        <v>2606</v>
      </c>
      <c r="R38" s="236">
        <v>55295</v>
      </c>
      <c r="S38" s="236">
        <v>1018</v>
      </c>
      <c r="T38" s="236">
        <v>30578</v>
      </c>
      <c r="U38" s="236">
        <v>1588</v>
      </c>
      <c r="V38" s="237">
        <v>24717</v>
      </c>
    </row>
    <row r="39" spans="1:24" ht="15" customHeight="1" x14ac:dyDescent="0.15">
      <c r="A39" s="286">
        <v>26</v>
      </c>
      <c r="B39" s="233">
        <v>6028</v>
      </c>
      <c r="C39" s="234">
        <v>83553</v>
      </c>
      <c r="D39" s="234">
        <v>1190</v>
      </c>
      <c r="E39" s="234">
        <v>34731</v>
      </c>
      <c r="F39" s="234">
        <v>2641</v>
      </c>
      <c r="G39" s="234">
        <v>27071</v>
      </c>
      <c r="H39" s="234">
        <v>881</v>
      </c>
      <c r="I39" s="234">
        <v>9132</v>
      </c>
      <c r="J39" s="234">
        <v>449</v>
      </c>
      <c r="K39" s="234">
        <v>3451</v>
      </c>
      <c r="L39" s="234">
        <v>233</v>
      </c>
      <c r="M39" s="234">
        <v>2532</v>
      </c>
      <c r="N39" s="59"/>
      <c r="O39" s="232">
        <v>634</v>
      </c>
      <c r="P39" s="235">
        <v>6636</v>
      </c>
      <c r="Q39" s="231">
        <v>2834</v>
      </c>
      <c r="R39" s="236">
        <v>48968</v>
      </c>
      <c r="S39" s="236">
        <v>804</v>
      </c>
      <c r="T39" s="236">
        <v>21163</v>
      </c>
      <c r="U39" s="236">
        <v>2030</v>
      </c>
      <c r="V39" s="237">
        <v>27085</v>
      </c>
    </row>
    <row r="40" spans="1:24" ht="15" customHeight="1" x14ac:dyDescent="0.15">
      <c r="A40" s="89">
        <v>27</v>
      </c>
      <c r="B40" s="307">
        <f t="shared" ref="B40:M40" si="0">SUM(B42:B53)</f>
        <v>6072</v>
      </c>
      <c r="C40" s="308">
        <f t="shared" si="0"/>
        <v>106347</v>
      </c>
      <c r="D40" s="308">
        <f t="shared" si="0"/>
        <v>1202</v>
      </c>
      <c r="E40" s="308">
        <f t="shared" si="0"/>
        <v>47919</v>
      </c>
      <c r="F40" s="308">
        <f t="shared" si="0"/>
        <v>2650</v>
      </c>
      <c r="G40" s="308">
        <f t="shared" si="0"/>
        <v>32747</v>
      </c>
      <c r="H40" s="308">
        <f t="shared" si="0"/>
        <v>888</v>
      </c>
      <c r="I40" s="308">
        <f t="shared" si="0"/>
        <v>9842</v>
      </c>
      <c r="J40" s="308">
        <f t="shared" si="0"/>
        <v>458</v>
      </c>
      <c r="K40" s="308">
        <f t="shared" si="0"/>
        <v>4212</v>
      </c>
      <c r="L40" s="308">
        <f t="shared" si="0"/>
        <v>285</v>
      </c>
      <c r="M40" s="308">
        <f t="shared" si="0"/>
        <v>5775</v>
      </c>
      <c r="N40" s="309"/>
      <c r="O40" s="310">
        <f>SUM(O42:O53)</f>
        <v>589</v>
      </c>
      <c r="P40" s="311">
        <f>SUM(P42:P53)</f>
        <v>5852</v>
      </c>
      <c r="Q40" s="312">
        <f>SUM(Q42:Q53)</f>
        <v>2062</v>
      </c>
      <c r="R40" s="313">
        <f>SUM(R42:R53)</f>
        <v>35319</v>
      </c>
      <c r="S40" s="313">
        <f>SUM(S42:S53)</f>
        <v>771</v>
      </c>
      <c r="T40" s="313">
        <f t="shared" ref="T40:U40" si="1">SUM(T42:T53)</f>
        <v>18832</v>
      </c>
      <c r="U40" s="313">
        <f t="shared" si="1"/>
        <v>1291</v>
      </c>
      <c r="V40" s="314">
        <f>SUM(V42:V53)</f>
        <v>16487</v>
      </c>
    </row>
    <row r="41" spans="1:24" ht="15" customHeight="1" x14ac:dyDescent="0.15">
      <c r="A41" s="89"/>
      <c r="B41" s="307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9"/>
      <c r="O41" s="310"/>
      <c r="P41" s="311"/>
      <c r="Q41" s="312"/>
      <c r="R41" s="313"/>
      <c r="S41" s="313"/>
      <c r="T41" s="313"/>
      <c r="U41" s="313"/>
      <c r="V41" s="314"/>
    </row>
    <row r="42" spans="1:24" ht="15" customHeight="1" x14ac:dyDescent="0.15">
      <c r="A42" s="146" t="s">
        <v>294</v>
      </c>
      <c r="B42" s="291">
        <f>SUM(D42+F42+H42+J42+L42+O42)</f>
        <v>474</v>
      </c>
      <c r="C42" s="292">
        <f t="shared" ref="C42:C49" si="2">SUM(E42+G42+I42+K42+M42+P42)</f>
        <v>9614</v>
      </c>
      <c r="D42" s="292">
        <v>100</v>
      </c>
      <c r="E42" s="292">
        <v>5983</v>
      </c>
      <c r="F42" s="292">
        <v>205</v>
      </c>
      <c r="G42" s="292">
        <v>2141</v>
      </c>
      <c r="H42" s="292">
        <v>74</v>
      </c>
      <c r="I42" s="292">
        <v>747</v>
      </c>
      <c r="J42" s="292">
        <v>38</v>
      </c>
      <c r="K42" s="292">
        <v>212</v>
      </c>
      <c r="L42" s="292">
        <v>5</v>
      </c>
      <c r="M42" s="292">
        <v>28</v>
      </c>
      <c r="N42" s="315"/>
      <c r="O42" s="316">
        <v>52</v>
      </c>
      <c r="P42" s="317">
        <v>503</v>
      </c>
      <c r="Q42" s="316">
        <f>S42+U42</f>
        <v>139</v>
      </c>
      <c r="R42" s="316">
        <f>T42+V42</f>
        <v>1933</v>
      </c>
      <c r="S42" s="315">
        <v>46</v>
      </c>
      <c r="T42" s="315">
        <v>963</v>
      </c>
      <c r="U42" s="315">
        <v>93</v>
      </c>
      <c r="V42" s="318">
        <v>970</v>
      </c>
    </row>
    <row r="43" spans="1:24" ht="15" customHeight="1" x14ac:dyDescent="0.15">
      <c r="A43" s="146" t="s">
        <v>7</v>
      </c>
      <c r="B43" s="291">
        <f>SUM(D43+F43+H43+J43+L43+O43)</f>
        <v>504</v>
      </c>
      <c r="C43" s="292">
        <f t="shared" si="2"/>
        <v>9646</v>
      </c>
      <c r="D43" s="292">
        <v>104</v>
      </c>
      <c r="E43" s="292">
        <v>4745</v>
      </c>
      <c r="F43" s="292">
        <v>226</v>
      </c>
      <c r="G43" s="292">
        <v>2770</v>
      </c>
      <c r="H43" s="292">
        <v>77</v>
      </c>
      <c r="I43" s="292">
        <v>1011</v>
      </c>
      <c r="J43" s="292">
        <v>39</v>
      </c>
      <c r="K43" s="292">
        <v>501</v>
      </c>
      <c r="L43" s="292">
        <v>12</v>
      </c>
      <c r="M43" s="292">
        <v>145</v>
      </c>
      <c r="N43" s="315"/>
      <c r="O43" s="316">
        <v>46</v>
      </c>
      <c r="P43" s="317">
        <v>474</v>
      </c>
      <c r="Q43" s="316">
        <f t="shared" ref="Q43:R53" si="3">S43+U43</f>
        <v>115</v>
      </c>
      <c r="R43" s="316">
        <f t="shared" si="3"/>
        <v>1730</v>
      </c>
      <c r="S43" s="315">
        <v>56</v>
      </c>
      <c r="T43" s="315">
        <v>1004</v>
      </c>
      <c r="U43" s="315">
        <v>59</v>
      </c>
      <c r="V43" s="318">
        <v>726</v>
      </c>
    </row>
    <row r="44" spans="1:24" ht="15" customHeight="1" x14ac:dyDescent="0.15">
      <c r="A44" s="146" t="s">
        <v>8</v>
      </c>
      <c r="B44" s="291">
        <f>SUM(D44+F44+H44+J44+L44+O44)</f>
        <v>493</v>
      </c>
      <c r="C44" s="292">
        <f t="shared" si="2"/>
        <v>7138</v>
      </c>
      <c r="D44" s="292">
        <v>104</v>
      </c>
      <c r="E44" s="292">
        <v>2445</v>
      </c>
      <c r="F44" s="292">
        <v>205</v>
      </c>
      <c r="G44" s="292">
        <v>2608</v>
      </c>
      <c r="H44" s="292">
        <v>75</v>
      </c>
      <c r="I44" s="292">
        <v>801</v>
      </c>
      <c r="J44" s="292">
        <v>35</v>
      </c>
      <c r="K44" s="292">
        <v>325</v>
      </c>
      <c r="L44" s="292">
        <v>18</v>
      </c>
      <c r="M44" s="292">
        <v>333</v>
      </c>
      <c r="N44" s="315"/>
      <c r="O44" s="316">
        <v>56</v>
      </c>
      <c r="P44" s="317">
        <v>626</v>
      </c>
      <c r="Q44" s="316">
        <f t="shared" si="3"/>
        <v>146</v>
      </c>
      <c r="R44" s="316">
        <f t="shared" si="3"/>
        <v>2203</v>
      </c>
      <c r="S44" s="315">
        <v>50</v>
      </c>
      <c r="T44" s="315">
        <v>985</v>
      </c>
      <c r="U44" s="315">
        <v>96</v>
      </c>
      <c r="V44" s="318">
        <v>1218</v>
      </c>
    </row>
    <row r="45" spans="1:24" ht="15" customHeight="1" x14ac:dyDescent="0.15">
      <c r="A45" s="146" t="s">
        <v>9</v>
      </c>
      <c r="B45" s="291">
        <f t="shared" ref="B45:B53" si="4">SUM(D45+F45+H45+J45+L45+O45)</f>
        <v>444</v>
      </c>
      <c r="C45" s="292">
        <f t="shared" si="2"/>
        <v>5812</v>
      </c>
      <c r="D45" s="292">
        <v>91</v>
      </c>
      <c r="E45" s="292">
        <v>2285</v>
      </c>
      <c r="F45" s="292">
        <v>173</v>
      </c>
      <c r="G45" s="292">
        <v>1754</v>
      </c>
      <c r="H45" s="292">
        <v>67</v>
      </c>
      <c r="I45" s="292">
        <v>631</v>
      </c>
      <c r="J45" s="292">
        <v>39</v>
      </c>
      <c r="K45" s="292">
        <v>297</v>
      </c>
      <c r="L45" s="292">
        <v>19</v>
      </c>
      <c r="M45" s="292">
        <v>340</v>
      </c>
      <c r="N45" s="315"/>
      <c r="O45" s="316">
        <v>55</v>
      </c>
      <c r="P45" s="317">
        <v>505</v>
      </c>
      <c r="Q45" s="316">
        <f t="shared" si="3"/>
        <v>195</v>
      </c>
      <c r="R45" s="316">
        <f t="shared" si="3"/>
        <v>3593</v>
      </c>
      <c r="S45" s="315">
        <v>57</v>
      </c>
      <c r="T45" s="315">
        <v>1511</v>
      </c>
      <c r="U45" s="315">
        <v>138</v>
      </c>
      <c r="V45" s="318">
        <v>2082</v>
      </c>
    </row>
    <row r="46" spans="1:24" ht="15" customHeight="1" x14ac:dyDescent="0.15">
      <c r="A46" s="146" t="s">
        <v>10</v>
      </c>
      <c r="B46" s="291">
        <f t="shared" si="4"/>
        <v>443</v>
      </c>
      <c r="C46" s="292">
        <f t="shared" si="2"/>
        <v>5993</v>
      </c>
      <c r="D46" s="292">
        <v>91</v>
      </c>
      <c r="E46" s="292">
        <v>2393</v>
      </c>
      <c r="F46" s="292">
        <v>179</v>
      </c>
      <c r="G46" s="292">
        <v>1841</v>
      </c>
      <c r="H46" s="292">
        <v>73</v>
      </c>
      <c r="I46" s="292">
        <v>747</v>
      </c>
      <c r="J46" s="292">
        <v>36</v>
      </c>
      <c r="K46" s="292">
        <v>237</v>
      </c>
      <c r="L46" s="292">
        <v>15</v>
      </c>
      <c r="M46" s="292">
        <v>322</v>
      </c>
      <c r="N46" s="315"/>
      <c r="O46" s="316">
        <v>49</v>
      </c>
      <c r="P46" s="317">
        <v>453</v>
      </c>
      <c r="Q46" s="316">
        <f t="shared" si="3"/>
        <v>200</v>
      </c>
      <c r="R46" s="316">
        <f t="shared" si="3"/>
        <v>3886</v>
      </c>
      <c r="S46" s="315">
        <v>81</v>
      </c>
      <c r="T46" s="315">
        <v>2508</v>
      </c>
      <c r="U46" s="315">
        <v>119</v>
      </c>
      <c r="V46" s="318">
        <v>1378</v>
      </c>
    </row>
    <row r="47" spans="1:24" ht="15" customHeight="1" x14ac:dyDescent="0.15">
      <c r="A47" s="146" t="s">
        <v>11</v>
      </c>
      <c r="B47" s="291">
        <f t="shared" si="4"/>
        <v>498</v>
      </c>
      <c r="C47" s="292">
        <f t="shared" si="2"/>
        <v>8186</v>
      </c>
      <c r="D47" s="292">
        <v>83</v>
      </c>
      <c r="E47" s="292">
        <v>2457</v>
      </c>
      <c r="F47" s="292">
        <v>222</v>
      </c>
      <c r="G47" s="292">
        <v>3200</v>
      </c>
      <c r="H47" s="292">
        <v>70</v>
      </c>
      <c r="I47" s="292">
        <v>700</v>
      </c>
      <c r="J47" s="292">
        <v>35</v>
      </c>
      <c r="K47" s="292">
        <v>222</v>
      </c>
      <c r="L47" s="292">
        <v>38</v>
      </c>
      <c r="M47" s="292">
        <v>1108</v>
      </c>
      <c r="N47" s="315"/>
      <c r="O47" s="316">
        <v>50</v>
      </c>
      <c r="P47" s="317">
        <v>499</v>
      </c>
      <c r="Q47" s="316">
        <f t="shared" si="3"/>
        <v>225</v>
      </c>
      <c r="R47" s="316">
        <f t="shared" si="3"/>
        <v>4310</v>
      </c>
      <c r="S47" s="315">
        <v>89</v>
      </c>
      <c r="T47" s="315">
        <v>2439</v>
      </c>
      <c r="U47" s="315">
        <v>136</v>
      </c>
      <c r="V47" s="318">
        <v>1871</v>
      </c>
    </row>
    <row r="48" spans="1:24" ht="15" customHeight="1" x14ac:dyDescent="0.15">
      <c r="A48" s="146" t="s">
        <v>12</v>
      </c>
      <c r="B48" s="291">
        <f t="shared" si="4"/>
        <v>512</v>
      </c>
      <c r="C48" s="292">
        <f t="shared" si="2"/>
        <v>7980</v>
      </c>
      <c r="D48" s="292">
        <v>103</v>
      </c>
      <c r="E48" s="292">
        <v>3321</v>
      </c>
      <c r="F48" s="292">
        <v>217</v>
      </c>
      <c r="G48" s="292">
        <v>2840</v>
      </c>
      <c r="H48" s="292">
        <v>75</v>
      </c>
      <c r="I48" s="292">
        <v>748</v>
      </c>
      <c r="J48" s="292">
        <v>33</v>
      </c>
      <c r="K48" s="292">
        <v>214</v>
      </c>
      <c r="L48" s="292">
        <v>33</v>
      </c>
      <c r="M48" s="292">
        <v>362</v>
      </c>
      <c r="N48" s="315"/>
      <c r="O48" s="316">
        <v>51</v>
      </c>
      <c r="P48" s="317">
        <v>495</v>
      </c>
      <c r="Q48" s="316">
        <f t="shared" si="3"/>
        <v>190</v>
      </c>
      <c r="R48" s="316">
        <f t="shared" si="3"/>
        <v>3580</v>
      </c>
      <c r="S48" s="315">
        <v>71</v>
      </c>
      <c r="T48" s="315">
        <v>1858</v>
      </c>
      <c r="U48" s="315">
        <v>119</v>
      </c>
      <c r="V48" s="318">
        <v>1722</v>
      </c>
    </row>
    <row r="49" spans="1:24" ht="15" customHeight="1" x14ac:dyDescent="0.15">
      <c r="A49" s="146" t="s">
        <v>13</v>
      </c>
      <c r="B49" s="291">
        <f t="shared" si="4"/>
        <v>557</v>
      </c>
      <c r="C49" s="292">
        <f t="shared" si="2"/>
        <v>8975</v>
      </c>
      <c r="D49" s="292">
        <v>118</v>
      </c>
      <c r="E49" s="292">
        <v>4401</v>
      </c>
      <c r="F49" s="292">
        <v>248</v>
      </c>
      <c r="G49" s="292">
        <v>2757</v>
      </c>
      <c r="H49" s="292">
        <v>73</v>
      </c>
      <c r="I49" s="292">
        <v>659</v>
      </c>
      <c r="J49" s="292">
        <v>27</v>
      </c>
      <c r="K49" s="292">
        <v>177</v>
      </c>
      <c r="L49" s="292">
        <v>31</v>
      </c>
      <c r="M49" s="292">
        <v>371</v>
      </c>
      <c r="N49" s="315"/>
      <c r="O49" s="316">
        <v>60</v>
      </c>
      <c r="P49" s="317">
        <v>610</v>
      </c>
      <c r="Q49" s="316">
        <f t="shared" si="3"/>
        <v>157</v>
      </c>
      <c r="R49" s="316">
        <f t="shared" si="3"/>
        <v>2316</v>
      </c>
      <c r="S49" s="315">
        <v>72</v>
      </c>
      <c r="T49" s="315">
        <v>1450</v>
      </c>
      <c r="U49" s="315">
        <v>85</v>
      </c>
      <c r="V49" s="318">
        <v>866</v>
      </c>
    </row>
    <row r="50" spans="1:24" ht="15" customHeight="1" x14ac:dyDescent="0.15">
      <c r="A50" s="146" t="s">
        <v>14</v>
      </c>
      <c r="B50" s="291">
        <f t="shared" si="4"/>
        <v>472</v>
      </c>
      <c r="C50" s="292">
        <f>SUM(E50+G50+I50+K50+M50+P50)</f>
        <v>6502</v>
      </c>
      <c r="D50" s="292">
        <v>87</v>
      </c>
      <c r="E50" s="292">
        <v>2441</v>
      </c>
      <c r="F50" s="292">
        <v>215</v>
      </c>
      <c r="G50" s="292">
        <v>2358</v>
      </c>
      <c r="H50" s="292">
        <v>63</v>
      </c>
      <c r="I50" s="292">
        <v>583</v>
      </c>
      <c r="J50" s="292">
        <v>29</v>
      </c>
      <c r="K50" s="292">
        <v>186</v>
      </c>
      <c r="L50" s="292">
        <v>37</v>
      </c>
      <c r="M50" s="292">
        <v>562</v>
      </c>
      <c r="N50" s="315"/>
      <c r="O50" s="316">
        <v>41</v>
      </c>
      <c r="P50" s="317">
        <v>372</v>
      </c>
      <c r="Q50" s="316">
        <f t="shared" si="3"/>
        <v>153</v>
      </c>
      <c r="R50" s="316">
        <f t="shared" si="3"/>
        <v>2252</v>
      </c>
      <c r="S50" s="315">
        <v>57</v>
      </c>
      <c r="T50" s="315">
        <v>1052</v>
      </c>
      <c r="U50" s="315">
        <v>96</v>
      </c>
      <c r="V50" s="318">
        <v>1200</v>
      </c>
    </row>
    <row r="51" spans="1:24" ht="15" customHeight="1" x14ac:dyDescent="0.15">
      <c r="A51" s="146" t="s">
        <v>295</v>
      </c>
      <c r="B51" s="291">
        <f t="shared" si="4"/>
        <v>528</v>
      </c>
      <c r="C51" s="292">
        <f>SUM(E51+G51+I51+K51+M51+P51)</f>
        <v>13968</v>
      </c>
      <c r="D51" s="292">
        <v>102</v>
      </c>
      <c r="E51" s="292">
        <v>6374</v>
      </c>
      <c r="F51" s="292">
        <v>243</v>
      </c>
      <c r="G51" s="292">
        <v>4191</v>
      </c>
      <c r="H51" s="292">
        <v>76</v>
      </c>
      <c r="I51" s="292">
        <v>1315</v>
      </c>
      <c r="J51" s="292">
        <v>52</v>
      </c>
      <c r="K51" s="292">
        <v>897</v>
      </c>
      <c r="L51" s="292">
        <v>19</v>
      </c>
      <c r="M51" s="292">
        <v>858</v>
      </c>
      <c r="N51" s="315"/>
      <c r="O51" s="316">
        <v>36</v>
      </c>
      <c r="P51" s="317">
        <v>333</v>
      </c>
      <c r="Q51" s="316">
        <f t="shared" si="3"/>
        <v>137</v>
      </c>
      <c r="R51" s="316">
        <f t="shared" si="3"/>
        <v>2416</v>
      </c>
      <c r="S51" s="315">
        <v>58</v>
      </c>
      <c r="T51" s="315">
        <v>1456</v>
      </c>
      <c r="U51" s="315">
        <v>79</v>
      </c>
      <c r="V51" s="318">
        <v>960</v>
      </c>
    </row>
    <row r="52" spans="1:24" ht="15" customHeight="1" x14ac:dyDescent="0.15">
      <c r="A52" s="146" t="s">
        <v>15</v>
      </c>
      <c r="B52" s="291">
        <f t="shared" si="4"/>
        <v>645</v>
      </c>
      <c r="C52" s="292">
        <f>SUM(E52+G52+I52+K52+M52+P52)</f>
        <v>14595</v>
      </c>
      <c r="D52" s="292">
        <v>118</v>
      </c>
      <c r="E52" s="292">
        <v>7524</v>
      </c>
      <c r="F52" s="292">
        <v>294</v>
      </c>
      <c r="G52" s="292">
        <v>3883</v>
      </c>
      <c r="H52" s="292">
        <v>87</v>
      </c>
      <c r="I52" s="292">
        <v>1018</v>
      </c>
      <c r="J52" s="292">
        <v>54</v>
      </c>
      <c r="K52" s="292">
        <v>615</v>
      </c>
      <c r="L52" s="292">
        <v>38</v>
      </c>
      <c r="M52" s="292">
        <v>931</v>
      </c>
      <c r="N52" s="315"/>
      <c r="O52" s="316">
        <v>54</v>
      </c>
      <c r="P52" s="317">
        <v>624</v>
      </c>
      <c r="Q52" s="316">
        <f t="shared" si="3"/>
        <v>206</v>
      </c>
      <c r="R52" s="316">
        <f t="shared" si="3"/>
        <v>3369</v>
      </c>
      <c r="S52" s="315">
        <v>73</v>
      </c>
      <c r="T52" s="315">
        <v>1750</v>
      </c>
      <c r="U52" s="315">
        <v>133</v>
      </c>
      <c r="V52" s="318">
        <v>1619</v>
      </c>
    </row>
    <row r="53" spans="1:24" ht="15" customHeight="1" thickBot="1" x14ac:dyDescent="0.2">
      <c r="A53" s="148" t="s">
        <v>62</v>
      </c>
      <c r="B53" s="319">
        <f t="shared" si="4"/>
        <v>502</v>
      </c>
      <c r="C53" s="320">
        <f>SUM(E53+G53+I53+K53+M53+P53)</f>
        <v>7938</v>
      </c>
      <c r="D53" s="321">
        <v>101</v>
      </c>
      <c r="E53" s="321">
        <v>3550</v>
      </c>
      <c r="F53" s="321">
        <v>223</v>
      </c>
      <c r="G53" s="321">
        <v>2404</v>
      </c>
      <c r="H53" s="321">
        <v>78</v>
      </c>
      <c r="I53" s="321">
        <v>882</v>
      </c>
      <c r="J53" s="321">
        <v>41</v>
      </c>
      <c r="K53" s="321">
        <v>329</v>
      </c>
      <c r="L53" s="321">
        <v>20</v>
      </c>
      <c r="M53" s="322">
        <v>415</v>
      </c>
      <c r="N53" s="323"/>
      <c r="O53" s="324">
        <v>39</v>
      </c>
      <c r="P53" s="325">
        <v>358</v>
      </c>
      <c r="Q53" s="326">
        <f t="shared" si="3"/>
        <v>199</v>
      </c>
      <c r="R53" s="324">
        <f t="shared" si="3"/>
        <v>3731</v>
      </c>
      <c r="S53" s="327">
        <v>61</v>
      </c>
      <c r="T53" s="327">
        <v>1856</v>
      </c>
      <c r="U53" s="327">
        <v>138</v>
      </c>
      <c r="V53" s="328">
        <v>1875</v>
      </c>
    </row>
    <row r="54" spans="1:24" ht="15" customHeight="1" x14ac:dyDescent="0.15">
      <c r="A54" s="60"/>
      <c r="B54" s="60"/>
      <c r="C54" s="61"/>
      <c r="D54" s="61"/>
      <c r="E54" s="136"/>
      <c r="F54" s="136"/>
      <c r="G54" s="62"/>
      <c r="H54" s="136"/>
      <c r="I54" s="136"/>
      <c r="J54" s="136"/>
      <c r="K54" s="63"/>
      <c r="L54" s="64"/>
      <c r="M54" s="136"/>
      <c r="N54" s="136"/>
      <c r="O54" s="61"/>
      <c r="P54" s="61"/>
      <c r="Q54" s="61"/>
      <c r="R54" s="136"/>
      <c r="S54" s="61"/>
      <c r="T54" s="136"/>
      <c r="U54" s="61"/>
      <c r="V54" s="27" t="s">
        <v>63</v>
      </c>
      <c r="W54" s="61"/>
      <c r="X54" s="27"/>
    </row>
  </sheetData>
  <sheetProtection selectLockedCells="1" selectUnlockedCells="1"/>
  <mergeCells count="123"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  <mergeCell ref="B24:G24"/>
    <mergeCell ref="B29:C29"/>
    <mergeCell ref="H29:I29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J35:K35"/>
    <mergeCell ref="L35:M35"/>
    <mergeCell ref="O35:P35"/>
    <mergeCell ref="O29:R29"/>
    <mergeCell ref="B28:C28"/>
    <mergeCell ref="H28:I28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D17:E17"/>
    <mergeCell ref="F17:G17"/>
    <mergeCell ref="B19:C19"/>
    <mergeCell ref="D19:E19"/>
    <mergeCell ref="F19:G19"/>
    <mergeCell ref="B18:C18"/>
    <mergeCell ref="D18:E18"/>
    <mergeCell ref="F18:G18"/>
    <mergeCell ref="L18:M18"/>
    <mergeCell ref="H17:I17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A14:A15"/>
    <mergeCell ref="B14:G14"/>
    <mergeCell ref="H14:N14"/>
    <mergeCell ref="O14:R16"/>
    <mergeCell ref="B16:C16"/>
    <mergeCell ref="W14:X14"/>
    <mergeCell ref="H15:I15"/>
    <mergeCell ref="J15:K15"/>
    <mergeCell ref="O7:R7"/>
    <mergeCell ref="S8:T8"/>
    <mergeCell ref="S14:V14"/>
    <mergeCell ref="S7:T7"/>
    <mergeCell ref="S9:T9"/>
    <mergeCell ref="X15:X16"/>
    <mergeCell ref="S15:T15"/>
    <mergeCell ref="U15:V15"/>
    <mergeCell ref="W15:W16"/>
    <mergeCell ref="H16:I16"/>
    <mergeCell ref="J16:K16"/>
    <mergeCell ref="L16:M16"/>
    <mergeCell ref="L15:N15"/>
    <mergeCell ref="S3:T3"/>
    <mergeCell ref="O3:R4"/>
    <mergeCell ref="U3:V3"/>
    <mergeCell ref="B9:C9"/>
    <mergeCell ref="H9:I9"/>
    <mergeCell ref="O9:R9"/>
    <mergeCell ref="W3:X3"/>
    <mergeCell ref="B4:C4"/>
    <mergeCell ref="D4:E4"/>
    <mergeCell ref="F4:G4"/>
    <mergeCell ref="H4:I4"/>
    <mergeCell ref="J4:K4"/>
    <mergeCell ref="L4:N4"/>
    <mergeCell ref="S6:T6"/>
    <mergeCell ref="S5:T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80" zoomScaleSheetLayoutView="100" workbookViewId="0">
      <selection activeCell="A2" sqref="A2"/>
    </sheetView>
  </sheetViews>
  <sheetFormatPr defaultRowHeight="20.100000000000001" customHeight="1" x14ac:dyDescent="0.15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 x14ac:dyDescent="0.15"/>
    <row r="2" spans="1:17" ht="15" customHeight="1" x14ac:dyDescent="0.15">
      <c r="A2" s="14" t="s">
        <v>195</v>
      </c>
    </row>
    <row r="3" spans="1:17" ht="5.0999999999999996" customHeight="1" x14ac:dyDescent="0.15"/>
    <row r="4" spans="1:17" s="15" customFormat="1" ht="90" hidden="1" customHeight="1" x14ac:dyDescent="0.15">
      <c r="A4" s="535" t="s">
        <v>193</v>
      </c>
      <c r="B4" s="535"/>
      <c r="C4" s="535"/>
      <c r="D4" s="535"/>
      <c r="E4" s="535"/>
      <c r="F4" s="535"/>
      <c r="G4" s="535"/>
      <c r="H4" s="535"/>
      <c r="I4" s="535"/>
      <c r="J4" s="535" t="s">
        <v>194</v>
      </c>
      <c r="K4" s="535"/>
      <c r="L4" s="535"/>
      <c r="M4" s="535"/>
      <c r="N4" s="535"/>
      <c r="O4" s="535"/>
      <c r="P4" s="535"/>
      <c r="Q4" s="535"/>
    </row>
    <row r="5" spans="1:17" ht="15" customHeight="1" x14ac:dyDescent="0.15">
      <c r="F5" s="1"/>
    </row>
    <row r="6" spans="1:17" ht="15" customHeight="1" thickBot="1" x14ac:dyDescent="0.2">
      <c r="A6" s="102" t="s">
        <v>221</v>
      </c>
      <c r="B6" s="36"/>
      <c r="C6" s="36"/>
      <c r="D6" s="36"/>
      <c r="E6" s="36"/>
      <c r="I6" s="2" t="s">
        <v>50</v>
      </c>
    </row>
    <row r="7" spans="1:17" ht="20.100000000000001" customHeight="1" thickBot="1" x14ac:dyDescent="0.2">
      <c r="A7" s="544" t="s">
        <v>64</v>
      </c>
      <c r="B7" s="539" t="s">
        <v>65</v>
      </c>
      <c r="C7" s="539"/>
      <c r="D7" s="540" t="s">
        <v>233</v>
      </c>
      <c r="E7" s="540"/>
      <c r="F7" s="541" t="s">
        <v>66</v>
      </c>
      <c r="G7" s="541"/>
      <c r="H7" s="542" t="s">
        <v>67</v>
      </c>
      <c r="I7" s="543"/>
    </row>
    <row r="8" spans="1:17" ht="20.100000000000001" customHeight="1" x14ac:dyDescent="0.15">
      <c r="A8" s="545"/>
      <c r="B8" s="34" t="s">
        <v>61</v>
      </c>
      <c r="C8" s="34" t="s">
        <v>33</v>
      </c>
      <c r="D8" s="34" t="s">
        <v>245</v>
      </c>
      <c r="E8" s="34" t="s">
        <v>33</v>
      </c>
      <c r="F8" s="34" t="s">
        <v>61</v>
      </c>
      <c r="G8" s="34" t="s">
        <v>33</v>
      </c>
      <c r="H8" s="34" t="s">
        <v>61</v>
      </c>
      <c r="I8" s="87" t="s">
        <v>33</v>
      </c>
    </row>
    <row r="9" spans="1:17" ht="15" customHeight="1" x14ac:dyDescent="0.15">
      <c r="A9" s="138" t="s">
        <v>259</v>
      </c>
      <c r="B9" s="184">
        <v>1643</v>
      </c>
      <c r="C9" s="267">
        <v>26764</v>
      </c>
      <c r="D9" s="267">
        <v>295</v>
      </c>
      <c r="E9" s="267">
        <v>11319</v>
      </c>
      <c r="F9" s="267">
        <v>395</v>
      </c>
      <c r="G9" s="267">
        <v>5935</v>
      </c>
      <c r="H9" s="267">
        <v>515</v>
      </c>
      <c r="I9" s="185">
        <v>5261</v>
      </c>
    </row>
    <row r="10" spans="1:17" ht="15" customHeight="1" x14ac:dyDescent="0.15">
      <c r="A10" s="88">
        <v>26</v>
      </c>
      <c r="B10" s="184">
        <v>1554</v>
      </c>
      <c r="C10" s="5">
        <v>26164</v>
      </c>
      <c r="D10" s="5">
        <v>272</v>
      </c>
      <c r="E10" s="5">
        <v>11053</v>
      </c>
      <c r="F10" s="5">
        <v>418</v>
      </c>
      <c r="G10" s="5">
        <v>5909</v>
      </c>
      <c r="H10" s="5">
        <v>555</v>
      </c>
      <c r="I10" s="185">
        <v>5550</v>
      </c>
    </row>
    <row r="11" spans="1:17" ht="15" customHeight="1" x14ac:dyDescent="0.15">
      <c r="A11" s="144">
        <v>27</v>
      </c>
      <c r="B11" s="408">
        <f>SUM(B13:B24)</f>
        <v>1580</v>
      </c>
      <c r="C11" s="4">
        <f>SUM(C13:C24)</f>
        <v>26861</v>
      </c>
      <c r="D11" s="4">
        <f t="shared" ref="D11:H11" si="0">SUM(D13:D24)</f>
        <v>241</v>
      </c>
      <c r="E11" s="4">
        <f t="shared" si="0"/>
        <v>10778</v>
      </c>
      <c r="F11" s="4">
        <f t="shared" si="0"/>
        <v>502</v>
      </c>
      <c r="G11" s="4">
        <f t="shared" si="0"/>
        <v>7738</v>
      </c>
      <c r="H11" s="4">
        <f t="shared" si="0"/>
        <v>517</v>
      </c>
      <c r="I11" s="409">
        <f>SUM(I13:I24)</f>
        <v>4815</v>
      </c>
    </row>
    <row r="12" spans="1:17" ht="15" customHeight="1" x14ac:dyDescent="0.15">
      <c r="A12" s="89"/>
      <c r="B12" s="408"/>
      <c r="C12" s="4"/>
      <c r="D12" s="4"/>
      <c r="E12" s="4"/>
      <c r="F12" s="4"/>
      <c r="G12" s="4"/>
      <c r="H12" s="4"/>
      <c r="I12" s="409"/>
    </row>
    <row r="13" spans="1:17" s="14" customFormat="1" ht="15" customHeight="1" x14ac:dyDescent="0.15">
      <c r="A13" s="145" t="s">
        <v>294</v>
      </c>
      <c r="B13" s="184">
        <f>SUM(D13+F13+H13+B33+D33+F33+H33)</f>
        <v>121</v>
      </c>
      <c r="C13" s="366">
        <f>SUM(E13+G13+I13+C33+E33+G33+I33)</f>
        <v>1809</v>
      </c>
      <c r="D13" s="366">
        <v>11</v>
      </c>
      <c r="E13" s="366">
        <v>484</v>
      </c>
      <c r="F13" s="366">
        <v>42</v>
      </c>
      <c r="G13" s="366">
        <v>675</v>
      </c>
      <c r="H13" s="366">
        <v>45</v>
      </c>
      <c r="I13" s="185">
        <v>368</v>
      </c>
    </row>
    <row r="14" spans="1:17" ht="15" customHeight="1" x14ac:dyDescent="0.15">
      <c r="A14" s="146" t="s">
        <v>72</v>
      </c>
      <c r="B14" s="184">
        <f t="shared" ref="B14:B24" si="1">SUM(D14+F14+H14+B34+D34+F34+H34)</f>
        <v>154</v>
      </c>
      <c r="C14" s="366">
        <f t="shared" ref="C14:C24" si="2">SUM(E14+G14+I14+C34+E34+G34+I34)</f>
        <v>2528</v>
      </c>
      <c r="D14" s="366">
        <v>20</v>
      </c>
      <c r="E14" s="366">
        <v>905</v>
      </c>
      <c r="F14" s="366">
        <v>65</v>
      </c>
      <c r="G14" s="366">
        <v>927</v>
      </c>
      <c r="H14" s="366">
        <v>45</v>
      </c>
      <c r="I14" s="185">
        <v>426</v>
      </c>
    </row>
    <row r="15" spans="1:17" s="14" customFormat="1" ht="15" customHeight="1" x14ac:dyDescent="0.15">
      <c r="A15" s="146" t="s">
        <v>73</v>
      </c>
      <c r="B15" s="184">
        <f t="shared" si="1"/>
        <v>168</v>
      </c>
      <c r="C15" s="366">
        <f t="shared" si="2"/>
        <v>2480</v>
      </c>
      <c r="D15" s="366">
        <v>19</v>
      </c>
      <c r="E15" s="366">
        <v>955</v>
      </c>
      <c r="F15" s="366">
        <v>69</v>
      </c>
      <c r="G15" s="366">
        <v>940</v>
      </c>
      <c r="H15" s="366">
        <v>49</v>
      </c>
      <c r="I15" s="185">
        <v>379</v>
      </c>
    </row>
    <row r="16" spans="1:17" ht="15" customHeight="1" x14ac:dyDescent="0.15">
      <c r="A16" s="146" t="s">
        <v>74</v>
      </c>
      <c r="B16" s="184">
        <f t="shared" si="1"/>
        <v>157</v>
      </c>
      <c r="C16" s="366">
        <f t="shared" si="2"/>
        <v>2346</v>
      </c>
      <c r="D16" s="366">
        <v>23</v>
      </c>
      <c r="E16" s="366">
        <v>820</v>
      </c>
      <c r="F16" s="366">
        <v>61</v>
      </c>
      <c r="G16" s="366">
        <v>912</v>
      </c>
      <c r="H16" s="366">
        <v>51</v>
      </c>
      <c r="I16" s="185">
        <v>439</v>
      </c>
    </row>
    <row r="17" spans="1:17" ht="15" customHeight="1" x14ac:dyDescent="0.15">
      <c r="A17" s="146" t="s">
        <v>75</v>
      </c>
      <c r="B17" s="184">
        <f t="shared" si="1"/>
        <v>120</v>
      </c>
      <c r="C17" s="366">
        <f t="shared" si="2"/>
        <v>1687</v>
      </c>
      <c r="D17" s="366">
        <v>25</v>
      </c>
      <c r="E17" s="366">
        <v>837</v>
      </c>
      <c r="F17" s="366">
        <v>30</v>
      </c>
      <c r="G17" s="366">
        <v>416</v>
      </c>
      <c r="H17" s="366">
        <v>42</v>
      </c>
      <c r="I17" s="185">
        <v>278</v>
      </c>
    </row>
    <row r="18" spans="1:17" ht="15" customHeight="1" x14ac:dyDescent="0.15">
      <c r="A18" s="146" t="s">
        <v>76</v>
      </c>
      <c r="B18" s="184">
        <f t="shared" si="1"/>
        <v>125</v>
      </c>
      <c r="C18" s="366">
        <f>SUM(E18+G18+I18+C38+E38+G38+I38)</f>
        <v>2388</v>
      </c>
      <c r="D18" s="366">
        <v>25</v>
      </c>
      <c r="E18" s="366">
        <v>1448</v>
      </c>
      <c r="F18" s="366">
        <v>25</v>
      </c>
      <c r="G18" s="366">
        <v>291</v>
      </c>
      <c r="H18" s="366">
        <v>47</v>
      </c>
      <c r="I18" s="185">
        <v>403</v>
      </c>
    </row>
    <row r="19" spans="1:17" ht="15" customHeight="1" x14ac:dyDescent="0.15">
      <c r="A19" s="146" t="s">
        <v>77</v>
      </c>
      <c r="B19" s="184">
        <f t="shared" si="1"/>
        <v>118</v>
      </c>
      <c r="C19" s="366">
        <f t="shared" si="2"/>
        <v>1656</v>
      </c>
      <c r="D19" s="366">
        <v>24</v>
      </c>
      <c r="E19" s="366">
        <v>715</v>
      </c>
      <c r="F19" s="366">
        <v>31</v>
      </c>
      <c r="G19" s="366">
        <v>467</v>
      </c>
      <c r="H19" s="6">
        <v>40</v>
      </c>
      <c r="I19" s="410">
        <v>298</v>
      </c>
    </row>
    <row r="20" spans="1:17" ht="15" customHeight="1" x14ac:dyDescent="0.15">
      <c r="A20" s="146" t="s">
        <v>78</v>
      </c>
      <c r="B20" s="184">
        <f t="shared" si="1"/>
        <v>118</v>
      </c>
      <c r="C20" s="366">
        <f t="shared" si="2"/>
        <v>3000</v>
      </c>
      <c r="D20" s="366">
        <v>20</v>
      </c>
      <c r="E20" s="366">
        <v>815</v>
      </c>
      <c r="F20" s="366">
        <v>33</v>
      </c>
      <c r="G20" s="366">
        <v>878</v>
      </c>
      <c r="H20" s="366">
        <v>33</v>
      </c>
      <c r="I20" s="185">
        <v>437</v>
      </c>
    </row>
    <row r="21" spans="1:17" ht="15" customHeight="1" x14ac:dyDescent="0.15">
      <c r="A21" s="146" t="s">
        <v>79</v>
      </c>
      <c r="B21" s="184">
        <f t="shared" si="1"/>
        <v>89</v>
      </c>
      <c r="C21" s="366">
        <f t="shared" si="2"/>
        <v>1940</v>
      </c>
      <c r="D21" s="366">
        <v>18</v>
      </c>
      <c r="E21" s="366">
        <v>1093</v>
      </c>
      <c r="F21" s="366">
        <v>16</v>
      </c>
      <c r="G21" s="366">
        <v>191</v>
      </c>
      <c r="H21" s="366">
        <v>37</v>
      </c>
      <c r="I21" s="185">
        <v>376</v>
      </c>
    </row>
    <row r="22" spans="1:17" ht="15" customHeight="1" x14ac:dyDescent="0.15">
      <c r="A22" s="147" t="s">
        <v>296</v>
      </c>
      <c r="B22" s="184">
        <f t="shared" si="1"/>
        <v>117</v>
      </c>
      <c r="C22" s="366">
        <f t="shared" si="2"/>
        <v>1885</v>
      </c>
      <c r="D22" s="366">
        <v>13</v>
      </c>
      <c r="E22" s="366">
        <v>533</v>
      </c>
      <c r="F22" s="366">
        <v>41</v>
      </c>
      <c r="G22" s="366">
        <v>870</v>
      </c>
      <c r="H22" s="366">
        <v>36</v>
      </c>
      <c r="I22" s="185">
        <v>265</v>
      </c>
    </row>
    <row r="23" spans="1:17" ht="15" customHeight="1" x14ac:dyDescent="0.15">
      <c r="A23" s="146" t="s">
        <v>80</v>
      </c>
      <c r="B23" s="184">
        <f t="shared" si="1"/>
        <v>132</v>
      </c>
      <c r="C23" s="366">
        <f t="shared" si="2"/>
        <v>1440</v>
      </c>
      <c r="D23" s="366">
        <v>13</v>
      </c>
      <c r="E23" s="366">
        <v>410</v>
      </c>
      <c r="F23" s="366">
        <v>34</v>
      </c>
      <c r="G23" s="366">
        <v>382</v>
      </c>
      <c r="H23" s="366">
        <v>51</v>
      </c>
      <c r="I23" s="185">
        <v>437</v>
      </c>
    </row>
    <row r="24" spans="1:17" ht="15" customHeight="1" thickBot="1" x14ac:dyDescent="0.2">
      <c r="A24" s="148" t="s">
        <v>62</v>
      </c>
      <c r="B24" s="411">
        <f t="shared" si="1"/>
        <v>161</v>
      </c>
      <c r="C24" s="412">
        <f t="shared" si="2"/>
        <v>3702</v>
      </c>
      <c r="D24" s="412">
        <v>30</v>
      </c>
      <c r="E24" s="412">
        <v>1763</v>
      </c>
      <c r="F24" s="412">
        <v>55</v>
      </c>
      <c r="G24" s="412">
        <v>789</v>
      </c>
      <c r="H24" s="412">
        <v>41</v>
      </c>
      <c r="I24" s="413">
        <v>709</v>
      </c>
    </row>
    <row r="25" spans="1:17" ht="15" customHeight="1" x14ac:dyDescent="0.15">
      <c r="A25" s="33"/>
      <c r="B25" s="5"/>
      <c r="C25" s="5"/>
      <c r="D25" s="5"/>
      <c r="E25" s="5"/>
      <c r="F25" s="5"/>
      <c r="G25" s="5"/>
      <c r="H25" s="5"/>
      <c r="I25" s="5"/>
    </row>
    <row r="26" spans="1:17" s="14" customFormat="1" ht="15" customHeight="1" thickBot="1" x14ac:dyDescent="0.2">
      <c r="A26" s="18"/>
      <c r="B26" s="3"/>
      <c r="C26" s="3"/>
      <c r="D26" s="3"/>
      <c r="E26" s="3"/>
      <c r="F26" s="3"/>
      <c r="G26" s="3"/>
      <c r="H26" s="3"/>
      <c r="J26" s="4"/>
      <c r="K26" s="4"/>
      <c r="L26" s="4"/>
      <c r="M26" s="4"/>
      <c r="N26" s="4"/>
      <c r="O26" s="10"/>
      <c r="P26" s="10"/>
      <c r="Q26" s="19"/>
    </row>
    <row r="27" spans="1:17" ht="15" customHeight="1" thickBot="1" x14ac:dyDescent="0.2">
      <c r="A27" s="538" t="s">
        <v>64</v>
      </c>
      <c r="B27" s="537" t="s">
        <v>68</v>
      </c>
      <c r="C27" s="537"/>
      <c r="D27" s="537" t="s">
        <v>69</v>
      </c>
      <c r="E27" s="537"/>
      <c r="F27" s="537" t="s">
        <v>70</v>
      </c>
      <c r="G27" s="537"/>
      <c r="H27" s="536" t="s">
        <v>71</v>
      </c>
      <c r="I27" s="536"/>
      <c r="J27" s="36"/>
      <c r="K27" s="36"/>
      <c r="L27" s="36"/>
      <c r="M27" s="36"/>
      <c r="N27" s="36"/>
      <c r="O27" s="36"/>
      <c r="P27" s="36"/>
      <c r="Q27" s="38"/>
    </row>
    <row r="28" spans="1:17" ht="20.100000000000001" customHeight="1" x14ac:dyDescent="0.15">
      <c r="A28" s="538"/>
      <c r="B28" s="34" t="s">
        <v>61</v>
      </c>
      <c r="C28" s="34" t="s">
        <v>33</v>
      </c>
      <c r="D28" s="32" t="s">
        <v>61</v>
      </c>
      <c r="E28" s="32" t="s">
        <v>33</v>
      </c>
      <c r="F28" s="32" t="s">
        <v>61</v>
      </c>
      <c r="G28" s="32" t="s">
        <v>33</v>
      </c>
      <c r="H28" s="32" t="s">
        <v>61</v>
      </c>
      <c r="I28" s="35" t="s">
        <v>33</v>
      </c>
      <c r="J28" s="36"/>
      <c r="K28" s="36"/>
      <c r="L28" s="36"/>
      <c r="M28" s="36"/>
      <c r="N28" s="36"/>
      <c r="O28" s="36"/>
      <c r="P28" s="36"/>
      <c r="Q28" s="36"/>
    </row>
    <row r="29" spans="1:17" ht="15" customHeight="1" x14ac:dyDescent="0.15">
      <c r="A29" s="139" t="s">
        <v>259</v>
      </c>
      <c r="B29" s="186">
        <v>21</v>
      </c>
      <c r="C29" s="186">
        <v>189</v>
      </c>
      <c r="D29" s="186">
        <v>274</v>
      </c>
      <c r="E29" s="186">
        <v>2199</v>
      </c>
      <c r="F29" s="186">
        <v>32</v>
      </c>
      <c r="G29" s="186">
        <v>320</v>
      </c>
      <c r="H29" s="186">
        <v>111</v>
      </c>
      <c r="I29" s="187">
        <v>1541</v>
      </c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15">
      <c r="A30" s="22">
        <v>26</v>
      </c>
      <c r="B30" s="188">
        <v>58</v>
      </c>
      <c r="C30" s="188">
        <v>658</v>
      </c>
      <c r="D30" s="188">
        <v>164</v>
      </c>
      <c r="E30" s="188">
        <v>1298</v>
      </c>
      <c r="F30" s="188">
        <v>12</v>
      </c>
      <c r="G30" s="188">
        <v>198</v>
      </c>
      <c r="H30" s="188">
        <v>75</v>
      </c>
      <c r="I30" s="189">
        <v>1498</v>
      </c>
      <c r="J30" s="16"/>
      <c r="K30" s="16"/>
      <c r="L30" s="16"/>
      <c r="M30" s="16"/>
      <c r="N30" s="16"/>
      <c r="O30" s="16"/>
      <c r="P30" s="16"/>
      <c r="Q30" s="16"/>
    </row>
    <row r="31" spans="1:17" ht="15" customHeight="1" x14ac:dyDescent="0.15">
      <c r="A31" s="149">
        <v>27</v>
      </c>
      <c r="B31" s="249">
        <f>SUM(B33:B44)</f>
        <v>78</v>
      </c>
      <c r="C31" s="249">
        <f t="shared" ref="C31:H31" si="3">SUM(C33:C44)</f>
        <v>764</v>
      </c>
      <c r="D31" s="249">
        <f t="shared" si="3"/>
        <v>146</v>
      </c>
      <c r="E31" s="249">
        <f t="shared" si="3"/>
        <v>1112</v>
      </c>
      <c r="F31" s="249">
        <f t="shared" si="3"/>
        <v>13</v>
      </c>
      <c r="G31" s="249">
        <f t="shared" si="3"/>
        <v>278</v>
      </c>
      <c r="H31" s="249">
        <f t="shared" si="3"/>
        <v>83</v>
      </c>
      <c r="I31" s="250">
        <f>SUM(I33:I44)</f>
        <v>1376</v>
      </c>
      <c r="J31" s="16"/>
      <c r="K31" s="16"/>
      <c r="L31" s="16"/>
      <c r="M31" s="16"/>
      <c r="N31" s="16"/>
      <c r="O31" s="16"/>
      <c r="P31" s="16"/>
      <c r="Q31" s="16"/>
    </row>
    <row r="32" spans="1:17" ht="15" customHeight="1" x14ac:dyDescent="0.15">
      <c r="A32" s="23"/>
      <c r="B32" s="249"/>
      <c r="C32" s="249"/>
      <c r="D32" s="249"/>
      <c r="E32" s="249"/>
      <c r="F32" s="249"/>
      <c r="G32" s="249"/>
      <c r="H32" s="249"/>
      <c r="I32" s="250"/>
      <c r="J32" s="4"/>
      <c r="K32" s="4"/>
      <c r="L32" s="4"/>
      <c r="M32" s="4"/>
      <c r="N32" s="4"/>
      <c r="O32" s="4"/>
      <c r="P32" s="10"/>
      <c r="Q32" s="10"/>
    </row>
    <row r="33" spans="1:17" ht="15" customHeight="1" x14ac:dyDescent="0.15">
      <c r="A33" s="141" t="s">
        <v>294</v>
      </c>
      <c r="B33" s="366">
        <v>2</v>
      </c>
      <c r="C33" s="366">
        <v>20</v>
      </c>
      <c r="D33" s="366">
        <v>11</v>
      </c>
      <c r="E33" s="366">
        <v>60</v>
      </c>
      <c r="F33" s="6">
        <v>0</v>
      </c>
      <c r="G33" s="367">
        <v>0</v>
      </c>
      <c r="H33" s="367">
        <v>10</v>
      </c>
      <c r="I33" s="410">
        <v>202</v>
      </c>
      <c r="J33" s="4"/>
      <c r="K33" s="4"/>
      <c r="L33" s="4"/>
      <c r="M33" s="4"/>
      <c r="N33" s="4"/>
      <c r="O33" s="4"/>
      <c r="P33" s="10"/>
      <c r="Q33" s="10"/>
    </row>
    <row r="34" spans="1:17" s="14" customFormat="1" ht="15" customHeight="1" x14ac:dyDescent="0.15">
      <c r="A34" s="142" t="s">
        <v>72</v>
      </c>
      <c r="B34" s="366">
        <v>5</v>
      </c>
      <c r="C34" s="366">
        <v>36</v>
      </c>
      <c r="D34" s="366">
        <v>14</v>
      </c>
      <c r="E34" s="366">
        <v>160</v>
      </c>
      <c r="F34" s="6">
        <v>0</v>
      </c>
      <c r="G34" s="367">
        <v>0</v>
      </c>
      <c r="H34" s="367">
        <v>5</v>
      </c>
      <c r="I34" s="410">
        <v>74</v>
      </c>
      <c r="J34" s="6"/>
      <c r="K34" s="8"/>
      <c r="L34" s="5"/>
      <c r="M34" s="5"/>
      <c r="N34" s="5"/>
      <c r="O34" s="5"/>
      <c r="P34" s="7"/>
      <c r="Q34" s="7"/>
    </row>
    <row r="35" spans="1:17" s="14" customFormat="1" ht="15" customHeight="1" x14ac:dyDescent="0.15">
      <c r="A35" s="142" t="s">
        <v>73</v>
      </c>
      <c r="B35" s="366">
        <v>6</v>
      </c>
      <c r="C35" s="366">
        <v>42</v>
      </c>
      <c r="D35" s="366">
        <v>14</v>
      </c>
      <c r="E35" s="366">
        <v>80</v>
      </c>
      <c r="F35" s="6">
        <v>2</v>
      </c>
      <c r="G35" s="367">
        <v>15</v>
      </c>
      <c r="H35" s="367">
        <v>9</v>
      </c>
      <c r="I35" s="410">
        <v>69</v>
      </c>
      <c r="J35" s="6"/>
      <c r="K35" s="6"/>
      <c r="L35" s="5"/>
      <c r="M35" s="5"/>
      <c r="N35" s="6"/>
      <c r="O35" s="6"/>
      <c r="P35" s="7"/>
      <c r="Q35" s="7"/>
    </row>
    <row r="36" spans="1:17" s="14" customFormat="1" ht="15" customHeight="1" x14ac:dyDescent="0.15">
      <c r="A36" s="142" t="s">
        <v>74</v>
      </c>
      <c r="B36" s="366">
        <v>5</v>
      </c>
      <c r="C36" s="366">
        <v>60</v>
      </c>
      <c r="D36" s="366">
        <v>11</v>
      </c>
      <c r="E36" s="366">
        <v>65</v>
      </c>
      <c r="F36" s="6">
        <v>1</v>
      </c>
      <c r="G36" s="6">
        <v>7</v>
      </c>
      <c r="H36" s="6">
        <v>5</v>
      </c>
      <c r="I36" s="410">
        <v>43</v>
      </c>
      <c r="J36" s="6"/>
      <c r="K36" s="6"/>
      <c r="L36" s="6"/>
      <c r="M36" s="6"/>
      <c r="N36" s="6"/>
      <c r="O36" s="6"/>
      <c r="P36" s="7"/>
      <c r="Q36" s="7"/>
    </row>
    <row r="37" spans="1:17" ht="15" customHeight="1" x14ac:dyDescent="0.15">
      <c r="A37" s="142" t="s">
        <v>75</v>
      </c>
      <c r="B37" s="366">
        <v>5</v>
      </c>
      <c r="C37" s="366">
        <v>31</v>
      </c>
      <c r="D37" s="366">
        <v>11</v>
      </c>
      <c r="E37" s="366">
        <v>60</v>
      </c>
      <c r="F37" s="6">
        <v>0</v>
      </c>
      <c r="G37" s="6">
        <v>0</v>
      </c>
      <c r="H37" s="366">
        <v>7</v>
      </c>
      <c r="I37" s="185">
        <v>65</v>
      </c>
      <c r="J37" s="6"/>
      <c r="K37" s="5"/>
      <c r="L37" s="6"/>
      <c r="M37" s="6"/>
      <c r="N37" s="6"/>
      <c r="O37" s="6"/>
      <c r="P37" s="7"/>
      <c r="Q37" s="7"/>
    </row>
    <row r="38" spans="1:17" ht="15" customHeight="1" x14ac:dyDescent="0.15">
      <c r="A38" s="142" t="s">
        <v>76</v>
      </c>
      <c r="B38" s="366">
        <v>8</v>
      </c>
      <c r="C38" s="366">
        <v>59</v>
      </c>
      <c r="D38" s="366">
        <v>12</v>
      </c>
      <c r="E38" s="366">
        <v>73</v>
      </c>
      <c r="F38" s="6">
        <v>0</v>
      </c>
      <c r="G38" s="6">
        <v>0</v>
      </c>
      <c r="H38" s="366">
        <v>8</v>
      </c>
      <c r="I38" s="185">
        <v>114</v>
      </c>
      <c r="J38" s="6"/>
      <c r="K38" s="6"/>
      <c r="L38" s="5"/>
      <c r="M38" s="5"/>
      <c r="N38" s="11"/>
      <c r="O38" s="5"/>
      <c r="P38" s="7"/>
      <c r="Q38" s="7"/>
    </row>
    <row r="39" spans="1:17" ht="15" customHeight="1" x14ac:dyDescent="0.15">
      <c r="A39" s="142" t="s">
        <v>77</v>
      </c>
      <c r="B39" s="6">
        <v>6</v>
      </c>
      <c r="C39" s="6">
        <v>26</v>
      </c>
      <c r="D39" s="366">
        <v>11</v>
      </c>
      <c r="E39" s="366">
        <v>81</v>
      </c>
      <c r="F39" s="6">
        <v>0</v>
      </c>
      <c r="G39" s="6">
        <v>0</v>
      </c>
      <c r="H39" s="366">
        <v>6</v>
      </c>
      <c r="I39" s="185">
        <v>69</v>
      </c>
      <c r="J39" s="5"/>
      <c r="K39" s="5"/>
      <c r="L39" s="5"/>
      <c r="M39" s="5"/>
      <c r="N39" s="6"/>
      <c r="O39" s="6"/>
      <c r="P39" s="6"/>
      <c r="Q39" s="6"/>
    </row>
    <row r="40" spans="1:17" ht="15" customHeight="1" x14ac:dyDescent="0.15">
      <c r="A40" s="142" t="s">
        <v>78</v>
      </c>
      <c r="B40" s="366">
        <v>11</v>
      </c>
      <c r="C40" s="366">
        <v>252</v>
      </c>
      <c r="D40" s="366">
        <v>13</v>
      </c>
      <c r="E40" s="366">
        <v>213</v>
      </c>
      <c r="F40" s="6">
        <v>1</v>
      </c>
      <c r="G40" s="6">
        <v>150</v>
      </c>
      <c r="H40" s="6">
        <v>7</v>
      </c>
      <c r="I40" s="410">
        <v>255</v>
      </c>
      <c r="J40" s="36"/>
      <c r="K40" s="36"/>
      <c r="L40" s="36"/>
      <c r="M40" s="36"/>
      <c r="N40" s="36"/>
      <c r="O40" s="36"/>
      <c r="P40" s="36"/>
      <c r="Q40" s="36"/>
    </row>
    <row r="41" spans="1:17" ht="15" customHeight="1" x14ac:dyDescent="0.15">
      <c r="A41" s="142" t="s">
        <v>79</v>
      </c>
      <c r="B41" s="414">
        <v>0</v>
      </c>
      <c r="C41" s="414">
        <v>0</v>
      </c>
      <c r="D41" s="366">
        <v>12</v>
      </c>
      <c r="E41" s="366">
        <v>62</v>
      </c>
      <c r="F41" s="6">
        <v>1</v>
      </c>
      <c r="G41" s="6">
        <v>4</v>
      </c>
      <c r="H41" s="6">
        <v>5</v>
      </c>
      <c r="I41" s="410">
        <v>214</v>
      </c>
      <c r="J41" s="36"/>
      <c r="K41" s="36"/>
      <c r="L41" s="36"/>
      <c r="M41" s="36"/>
      <c r="N41" s="36"/>
      <c r="O41" s="36"/>
      <c r="P41" s="36"/>
      <c r="Q41" s="38"/>
    </row>
    <row r="42" spans="1:17" ht="15" customHeight="1" x14ac:dyDescent="0.15">
      <c r="A42" s="141" t="s">
        <v>296</v>
      </c>
      <c r="B42" s="366">
        <v>6</v>
      </c>
      <c r="C42" s="366">
        <v>23</v>
      </c>
      <c r="D42" s="366">
        <v>11</v>
      </c>
      <c r="E42" s="366">
        <v>66</v>
      </c>
      <c r="F42" s="6">
        <v>2</v>
      </c>
      <c r="G42" s="6">
        <v>13</v>
      </c>
      <c r="H42" s="6">
        <v>8</v>
      </c>
      <c r="I42" s="410">
        <v>115</v>
      </c>
      <c r="J42" s="36"/>
      <c r="K42" s="36"/>
      <c r="L42" s="36"/>
      <c r="M42" s="36"/>
      <c r="N42" s="36"/>
      <c r="O42" s="36"/>
      <c r="P42" s="36"/>
      <c r="Q42" s="36"/>
    </row>
    <row r="43" spans="1:17" ht="15" customHeight="1" x14ac:dyDescent="0.15">
      <c r="A43" s="142" t="s">
        <v>80</v>
      </c>
      <c r="B43" s="366">
        <v>13</v>
      </c>
      <c r="C43" s="366">
        <v>72</v>
      </c>
      <c r="D43" s="366">
        <v>14</v>
      </c>
      <c r="E43" s="366">
        <v>83</v>
      </c>
      <c r="F43" s="6">
        <v>4</v>
      </c>
      <c r="G43" s="6">
        <v>32</v>
      </c>
      <c r="H43" s="6">
        <v>3</v>
      </c>
      <c r="I43" s="410">
        <v>24</v>
      </c>
      <c r="J43" s="33"/>
      <c r="K43" s="33"/>
      <c r="L43" s="33"/>
      <c r="M43" s="33"/>
      <c r="N43" s="33"/>
      <c r="O43" s="33"/>
      <c r="P43" s="33"/>
      <c r="Q43" s="33"/>
    </row>
    <row r="44" spans="1:17" s="14" customFormat="1" ht="15" customHeight="1" thickBot="1" x14ac:dyDescent="0.2">
      <c r="A44" s="143" t="s">
        <v>62</v>
      </c>
      <c r="B44" s="366">
        <v>11</v>
      </c>
      <c r="C44" s="366">
        <v>143</v>
      </c>
      <c r="D44" s="366">
        <v>12</v>
      </c>
      <c r="E44" s="366">
        <v>109</v>
      </c>
      <c r="F44" s="6">
        <v>2</v>
      </c>
      <c r="G44" s="6">
        <v>57</v>
      </c>
      <c r="H44" s="6">
        <v>10</v>
      </c>
      <c r="I44" s="415">
        <v>132</v>
      </c>
      <c r="J44" s="12"/>
      <c r="K44" s="12"/>
      <c r="L44" s="12"/>
      <c r="M44" s="12"/>
      <c r="N44" s="12"/>
      <c r="O44" s="12"/>
      <c r="P44" s="13"/>
      <c r="Q44" s="13"/>
    </row>
    <row r="45" spans="1:17" s="14" customFormat="1" ht="15" customHeight="1" x14ac:dyDescent="0.15">
      <c r="A45" s="24" t="s">
        <v>179</v>
      </c>
      <c r="B45" s="24"/>
      <c r="C45" s="24"/>
      <c r="D45" s="24"/>
      <c r="E45" s="17"/>
      <c r="F45" s="17"/>
      <c r="G45" s="20"/>
      <c r="H45" s="20"/>
      <c r="I45" s="20" t="s">
        <v>246</v>
      </c>
      <c r="J45" s="12"/>
      <c r="K45" s="12"/>
      <c r="L45" s="12"/>
      <c r="M45" s="12"/>
      <c r="N45" s="12"/>
      <c r="O45" s="12"/>
      <c r="P45" s="13"/>
      <c r="Q45" s="13"/>
    </row>
    <row r="46" spans="1:17" ht="15" customHeight="1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sheetProtection selectLockedCells="1" selectUnlockedCell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A14:A21 A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A2" sqref="A2"/>
    </sheetView>
  </sheetViews>
  <sheetFormatPr defaultRowHeight="15.95" customHeight="1" x14ac:dyDescent="0.15"/>
  <cols>
    <col min="1" max="1" width="16.7109375" style="26" customWidth="1"/>
    <col min="2" max="6" width="16.85546875" style="26" customWidth="1"/>
    <col min="7" max="16384" width="9.140625" style="26"/>
  </cols>
  <sheetData>
    <row r="1" spans="1:8" ht="5.0999999999999996" customHeight="1" x14ac:dyDescent="0.15">
      <c r="A1" s="25"/>
      <c r="B1" s="25"/>
      <c r="C1" s="25"/>
      <c r="D1" s="25"/>
      <c r="E1" s="25"/>
      <c r="F1" s="2"/>
      <c r="G1" s="25"/>
    </row>
    <row r="2" spans="1:8" ht="15" customHeight="1" thickBot="1" x14ac:dyDescent="0.2">
      <c r="A2" s="25" t="s">
        <v>283</v>
      </c>
      <c r="B2" s="25"/>
      <c r="C2" s="25"/>
      <c r="D2" s="25"/>
      <c r="E2" s="25"/>
      <c r="F2" s="2" t="s">
        <v>81</v>
      </c>
      <c r="G2" s="25"/>
    </row>
    <row r="3" spans="1:8" ht="24.95" customHeight="1" x14ac:dyDescent="0.15">
      <c r="A3" s="118" t="s">
        <v>82</v>
      </c>
      <c r="B3" s="175" t="s">
        <v>297</v>
      </c>
      <c r="C3" s="177" t="s">
        <v>261</v>
      </c>
      <c r="D3" s="175" t="s">
        <v>259</v>
      </c>
      <c r="E3" s="175" t="s">
        <v>298</v>
      </c>
      <c r="F3" s="170" t="s">
        <v>299</v>
      </c>
      <c r="G3" s="112"/>
    </row>
    <row r="4" spans="1:8" ht="15.95" customHeight="1" x14ac:dyDescent="0.15">
      <c r="A4" s="119" t="s">
        <v>83</v>
      </c>
      <c r="B4" s="214">
        <v>292842</v>
      </c>
      <c r="C4" s="215">
        <f>SUM(C5:C14)</f>
        <v>303722</v>
      </c>
      <c r="D4" s="216">
        <f>SUM(D5:D14)</f>
        <v>303375</v>
      </c>
      <c r="E4" s="216">
        <f>SUM(E5:E14)</f>
        <v>309597</v>
      </c>
      <c r="F4" s="347">
        <f>SUM(F5:F14)</f>
        <v>305539</v>
      </c>
      <c r="G4" s="112"/>
      <c r="H4" s="65"/>
    </row>
    <row r="5" spans="1:8" ht="15.95" customHeight="1" x14ac:dyDescent="0.15">
      <c r="A5" s="105" t="s">
        <v>84</v>
      </c>
      <c r="B5" s="217">
        <v>144039</v>
      </c>
      <c r="C5" s="218">
        <v>148666</v>
      </c>
      <c r="D5" s="268">
        <v>151011</v>
      </c>
      <c r="E5" s="219">
        <v>153473</v>
      </c>
      <c r="F5" s="348">
        <v>153711</v>
      </c>
      <c r="G5" s="112"/>
      <c r="H5" s="65"/>
    </row>
    <row r="6" spans="1:8" ht="15.95" customHeight="1" x14ac:dyDescent="0.15">
      <c r="A6" s="105" t="s">
        <v>85</v>
      </c>
      <c r="B6" s="220">
        <v>57553</v>
      </c>
      <c r="C6" s="218">
        <v>59254</v>
      </c>
      <c r="D6" s="268">
        <v>58098</v>
      </c>
      <c r="E6" s="219">
        <v>59044</v>
      </c>
      <c r="F6" s="348">
        <v>57391</v>
      </c>
      <c r="G6" s="112"/>
      <c r="H6" s="65"/>
    </row>
    <row r="7" spans="1:8" ht="15.95" customHeight="1" x14ac:dyDescent="0.15">
      <c r="A7" s="171" t="s">
        <v>322</v>
      </c>
      <c r="B7" s="293">
        <v>37180</v>
      </c>
      <c r="C7" s="268">
        <v>37959</v>
      </c>
      <c r="D7" s="268">
        <v>38529</v>
      </c>
      <c r="E7" s="268">
        <v>39061</v>
      </c>
      <c r="F7" s="348">
        <v>39307</v>
      </c>
      <c r="G7" s="239"/>
      <c r="H7" s="65"/>
    </row>
    <row r="8" spans="1:8" ht="15.95" customHeight="1" x14ac:dyDescent="0.15">
      <c r="A8" s="171" t="s">
        <v>323</v>
      </c>
      <c r="B8" s="293">
        <v>2746</v>
      </c>
      <c r="C8" s="268">
        <v>2847</v>
      </c>
      <c r="D8" s="268">
        <v>2876</v>
      </c>
      <c r="E8" s="268">
        <v>2962</v>
      </c>
      <c r="F8" s="348">
        <v>3005</v>
      </c>
      <c r="G8" s="239"/>
      <c r="H8" s="65"/>
    </row>
    <row r="9" spans="1:8" ht="15.95" customHeight="1" x14ac:dyDescent="0.15">
      <c r="A9" s="105" t="s">
        <v>86</v>
      </c>
      <c r="B9" s="217">
        <v>4151</v>
      </c>
      <c r="C9" s="218">
        <v>4264</v>
      </c>
      <c r="D9" s="268">
        <v>3597</v>
      </c>
      <c r="E9" s="219">
        <v>3655</v>
      </c>
      <c r="F9" s="348">
        <v>3591</v>
      </c>
      <c r="G9" s="112"/>
      <c r="H9" s="65"/>
    </row>
    <row r="10" spans="1:8" ht="15.95" customHeight="1" x14ac:dyDescent="0.15">
      <c r="A10" s="105" t="s">
        <v>87</v>
      </c>
      <c r="B10" s="217">
        <v>12751</v>
      </c>
      <c r="C10" s="218">
        <v>13525</v>
      </c>
      <c r="D10" s="268">
        <v>13839</v>
      </c>
      <c r="E10" s="219">
        <v>14234</v>
      </c>
      <c r="F10" s="348">
        <v>14529</v>
      </c>
      <c r="G10" s="112"/>
      <c r="H10" s="65"/>
    </row>
    <row r="11" spans="1:8" ht="15.95" customHeight="1" x14ac:dyDescent="0.15">
      <c r="A11" s="105" t="s">
        <v>88</v>
      </c>
      <c r="B11" s="217">
        <v>21063</v>
      </c>
      <c r="C11" s="218">
        <v>21366</v>
      </c>
      <c r="D11" s="268">
        <v>21667</v>
      </c>
      <c r="E11" s="219">
        <v>21521</v>
      </c>
      <c r="F11" s="348">
        <v>21295</v>
      </c>
      <c r="G11" s="112"/>
      <c r="H11" s="65"/>
    </row>
    <row r="12" spans="1:8" ht="15" customHeight="1" x14ac:dyDescent="0.15">
      <c r="A12" s="120" t="s">
        <v>247</v>
      </c>
      <c r="B12" s="220">
        <v>10602</v>
      </c>
      <c r="C12" s="218">
        <v>12483</v>
      </c>
      <c r="D12" s="268">
        <v>10211</v>
      </c>
      <c r="E12" s="219">
        <v>11686</v>
      </c>
      <c r="F12" s="348">
        <v>8930</v>
      </c>
      <c r="G12" s="25"/>
    </row>
    <row r="13" spans="1:8" ht="15" customHeight="1" thickBot="1" x14ac:dyDescent="0.2">
      <c r="A13" s="121" t="s">
        <v>248</v>
      </c>
      <c r="B13" s="221">
        <v>2757</v>
      </c>
      <c r="C13" s="222">
        <v>3358</v>
      </c>
      <c r="D13" s="223">
        <v>3547</v>
      </c>
      <c r="E13" s="223">
        <v>3961</v>
      </c>
      <c r="F13" s="349">
        <v>3780</v>
      </c>
      <c r="G13" s="25"/>
    </row>
    <row r="14" spans="1:8" ht="15" customHeight="1" x14ac:dyDescent="0.15">
      <c r="A14" s="25" t="s">
        <v>89</v>
      </c>
      <c r="F14" s="2" t="s">
        <v>90</v>
      </c>
      <c r="G14" s="25"/>
    </row>
    <row r="15" spans="1:8" ht="15" customHeight="1" x14ac:dyDescent="0.15">
      <c r="B15" s="25"/>
      <c r="C15" s="25"/>
      <c r="D15" s="25"/>
      <c r="E15" s="25"/>
      <c r="F15" s="1"/>
      <c r="G15" s="112"/>
    </row>
    <row r="16" spans="1:8" ht="15" customHeight="1" x14ac:dyDescent="0.15">
      <c r="A16" s="25"/>
      <c r="B16" s="25"/>
      <c r="C16" s="25"/>
      <c r="D16" s="25"/>
      <c r="E16" s="25"/>
      <c r="F16" s="1"/>
      <c r="G16" s="155"/>
    </row>
    <row r="17" spans="1:7" ht="15" customHeight="1" thickBot="1" x14ac:dyDescent="0.2">
      <c r="A17" s="25" t="s">
        <v>249</v>
      </c>
      <c r="B17" s="25"/>
      <c r="C17" s="25"/>
      <c r="D17" s="25"/>
      <c r="E17" s="25"/>
      <c r="F17" s="2" t="s">
        <v>91</v>
      </c>
      <c r="G17" s="112"/>
    </row>
    <row r="18" spans="1:7" ht="15.95" customHeight="1" x14ac:dyDescent="0.15">
      <c r="A18" s="118" t="s">
        <v>92</v>
      </c>
      <c r="B18" s="271" t="s">
        <v>275</v>
      </c>
      <c r="C18" s="260" t="s">
        <v>276</v>
      </c>
      <c r="D18" s="260" t="s">
        <v>259</v>
      </c>
      <c r="E18" s="175" t="s">
        <v>298</v>
      </c>
      <c r="F18" s="170" t="s">
        <v>299</v>
      </c>
      <c r="G18" s="112"/>
    </row>
    <row r="19" spans="1:7" ht="15.95" customHeight="1" x14ac:dyDescent="0.15">
      <c r="A19" s="122" t="s">
        <v>93</v>
      </c>
      <c r="B19" s="224">
        <v>2320</v>
      </c>
      <c r="C19" s="224">
        <v>2167</v>
      </c>
      <c r="D19" s="225">
        <v>2274</v>
      </c>
      <c r="E19" s="225">
        <v>2350</v>
      </c>
      <c r="F19" s="350">
        <v>2416</v>
      </c>
      <c r="G19" s="112"/>
    </row>
    <row r="20" spans="1:7" ht="15.95" customHeight="1" x14ac:dyDescent="0.15">
      <c r="A20" s="123" t="s">
        <v>94</v>
      </c>
      <c r="B20" s="136">
        <v>2558</v>
      </c>
      <c r="C20" s="136">
        <v>2391</v>
      </c>
      <c r="D20" s="267">
        <v>2493</v>
      </c>
      <c r="E20" s="5">
        <v>2553</v>
      </c>
      <c r="F20" s="250">
        <v>2631</v>
      </c>
      <c r="G20" s="112"/>
    </row>
    <row r="21" spans="1:7" ht="15.95" customHeight="1" x14ac:dyDescent="0.15">
      <c r="A21" s="123" t="s">
        <v>95</v>
      </c>
      <c r="B21" s="136">
        <v>4189</v>
      </c>
      <c r="C21" s="136">
        <v>3964</v>
      </c>
      <c r="D21" s="267">
        <v>4098</v>
      </c>
      <c r="E21" s="5">
        <v>4245</v>
      </c>
      <c r="F21" s="250">
        <v>4386</v>
      </c>
      <c r="G21" s="112"/>
    </row>
    <row r="22" spans="1:7" ht="15.95" customHeight="1" x14ac:dyDescent="0.15">
      <c r="A22" s="123" t="s">
        <v>96</v>
      </c>
      <c r="B22" s="136">
        <v>3829</v>
      </c>
      <c r="C22" s="136">
        <v>3629</v>
      </c>
      <c r="D22" s="267">
        <v>3815</v>
      </c>
      <c r="E22" s="5">
        <v>3960</v>
      </c>
      <c r="F22" s="250">
        <v>4089</v>
      </c>
      <c r="G22" s="112"/>
    </row>
    <row r="23" spans="1:7" ht="15.95" customHeight="1" x14ac:dyDescent="0.15">
      <c r="A23" s="123" t="s">
        <v>97</v>
      </c>
      <c r="B23" s="136">
        <v>3415</v>
      </c>
      <c r="C23" s="136">
        <v>3321</v>
      </c>
      <c r="D23" s="267">
        <v>3499</v>
      </c>
      <c r="E23" s="5">
        <v>3616</v>
      </c>
      <c r="F23" s="250">
        <v>3732</v>
      </c>
      <c r="G23" s="112"/>
    </row>
    <row r="24" spans="1:7" ht="15.95" customHeight="1" x14ac:dyDescent="0.15">
      <c r="A24" s="123" t="s">
        <v>98</v>
      </c>
      <c r="B24" s="136">
        <v>4651</v>
      </c>
      <c r="C24" s="136">
        <v>4464</v>
      </c>
      <c r="D24" s="267">
        <v>4723</v>
      </c>
      <c r="E24" s="5">
        <v>4924</v>
      </c>
      <c r="F24" s="250">
        <v>5095</v>
      </c>
      <c r="G24" s="112"/>
    </row>
    <row r="25" spans="1:7" ht="15.95" customHeight="1" x14ac:dyDescent="0.15">
      <c r="A25" s="123" t="s">
        <v>99</v>
      </c>
      <c r="B25" s="136">
        <v>2061</v>
      </c>
      <c r="C25" s="136">
        <v>1929</v>
      </c>
      <c r="D25" s="267">
        <v>2043</v>
      </c>
      <c r="E25" s="5">
        <v>2119</v>
      </c>
      <c r="F25" s="250">
        <v>2171</v>
      </c>
      <c r="G25" s="112"/>
    </row>
    <row r="26" spans="1:7" ht="15.95" customHeight="1" x14ac:dyDescent="0.15">
      <c r="A26" s="123" t="s">
        <v>100</v>
      </c>
      <c r="B26" s="136">
        <v>5532</v>
      </c>
      <c r="C26" s="136">
        <v>5264</v>
      </c>
      <c r="D26" s="267">
        <v>5537</v>
      </c>
      <c r="E26" s="5">
        <v>5780</v>
      </c>
      <c r="F26" s="250">
        <v>5972</v>
      </c>
      <c r="G26" s="112"/>
    </row>
    <row r="27" spans="1:7" ht="15.95" customHeight="1" x14ac:dyDescent="0.15">
      <c r="A27" s="123" t="s">
        <v>101</v>
      </c>
      <c r="B27" s="136">
        <v>1614</v>
      </c>
      <c r="C27" s="136">
        <v>1572</v>
      </c>
      <c r="D27" s="267">
        <v>1655</v>
      </c>
      <c r="E27" s="5">
        <v>1710</v>
      </c>
      <c r="F27" s="250">
        <v>1760</v>
      </c>
      <c r="G27" s="112"/>
    </row>
    <row r="28" spans="1:7" ht="15.95" customHeight="1" x14ac:dyDescent="0.15">
      <c r="A28" s="123" t="s">
        <v>102</v>
      </c>
      <c r="B28" s="136">
        <v>1</v>
      </c>
      <c r="C28" s="136">
        <v>1</v>
      </c>
      <c r="D28" s="267">
        <v>1</v>
      </c>
      <c r="E28" s="5">
        <v>1</v>
      </c>
      <c r="F28" s="250">
        <v>1</v>
      </c>
      <c r="G28" s="112"/>
    </row>
    <row r="29" spans="1:7" ht="15.95" customHeight="1" x14ac:dyDescent="0.15">
      <c r="A29" s="123" t="s">
        <v>103</v>
      </c>
      <c r="B29" s="136">
        <v>1600</v>
      </c>
      <c r="C29" s="136">
        <v>1482</v>
      </c>
      <c r="D29" s="267">
        <v>1567</v>
      </c>
      <c r="E29" s="5">
        <v>1651</v>
      </c>
      <c r="F29" s="250">
        <v>1713</v>
      </c>
      <c r="G29" s="112"/>
    </row>
    <row r="30" spans="1:7" ht="15.95" customHeight="1" x14ac:dyDescent="0.15">
      <c r="A30" s="123" t="s">
        <v>104</v>
      </c>
      <c r="B30" s="136">
        <v>4098</v>
      </c>
      <c r="C30" s="136">
        <v>4040</v>
      </c>
      <c r="D30" s="267">
        <v>4264</v>
      </c>
      <c r="E30" s="5">
        <v>4433</v>
      </c>
      <c r="F30" s="250">
        <v>4545</v>
      </c>
      <c r="G30" s="112"/>
    </row>
    <row r="31" spans="1:7" ht="15.95" customHeight="1" x14ac:dyDescent="0.15">
      <c r="A31" s="123" t="s">
        <v>105</v>
      </c>
      <c r="B31" s="136">
        <v>2163</v>
      </c>
      <c r="C31" s="136">
        <v>2072</v>
      </c>
      <c r="D31" s="267">
        <v>2194</v>
      </c>
      <c r="E31" s="5">
        <v>2278</v>
      </c>
      <c r="F31" s="250">
        <v>2337</v>
      </c>
      <c r="G31" s="112"/>
    </row>
    <row r="32" spans="1:7" ht="15.95" customHeight="1" x14ac:dyDescent="0.15">
      <c r="A32" s="123" t="s">
        <v>106</v>
      </c>
      <c r="B32" s="136">
        <v>2177</v>
      </c>
      <c r="C32" s="136">
        <v>2052</v>
      </c>
      <c r="D32" s="267">
        <v>2197</v>
      </c>
      <c r="E32" s="5">
        <v>2337</v>
      </c>
      <c r="F32" s="250">
        <v>2435</v>
      </c>
      <c r="G32" s="112"/>
    </row>
    <row r="33" spans="1:7" ht="15.95" customHeight="1" x14ac:dyDescent="0.15">
      <c r="A33" s="123" t="s">
        <v>107</v>
      </c>
      <c r="B33" s="136">
        <v>4272</v>
      </c>
      <c r="C33" s="136">
        <v>4015</v>
      </c>
      <c r="D33" s="267">
        <v>4172</v>
      </c>
      <c r="E33" s="5">
        <v>4306</v>
      </c>
      <c r="F33" s="250">
        <v>4427</v>
      </c>
      <c r="G33" s="112"/>
    </row>
    <row r="34" spans="1:7" ht="15.95" customHeight="1" x14ac:dyDescent="0.15">
      <c r="A34" s="123" t="s">
        <v>108</v>
      </c>
      <c r="B34" s="136">
        <v>4222</v>
      </c>
      <c r="C34" s="136">
        <v>4057</v>
      </c>
      <c r="D34" s="267">
        <v>4393</v>
      </c>
      <c r="E34" s="5">
        <v>4667</v>
      </c>
      <c r="F34" s="250">
        <v>4853</v>
      </c>
      <c r="G34" s="112"/>
    </row>
    <row r="35" spans="1:7" ht="15.95" customHeight="1" x14ac:dyDescent="0.15">
      <c r="A35" s="123" t="s">
        <v>109</v>
      </c>
      <c r="B35" s="136">
        <v>1322</v>
      </c>
      <c r="C35" s="136">
        <v>1279</v>
      </c>
      <c r="D35" s="267">
        <v>1403</v>
      </c>
      <c r="E35" s="5">
        <v>1491</v>
      </c>
      <c r="F35" s="250">
        <v>1542</v>
      </c>
      <c r="G35" s="112"/>
    </row>
    <row r="36" spans="1:7" ht="15.95" customHeight="1" x14ac:dyDescent="0.15">
      <c r="A36" s="123" t="s">
        <v>110</v>
      </c>
      <c r="B36" s="136">
        <v>3707</v>
      </c>
      <c r="C36" s="136">
        <v>2572</v>
      </c>
      <c r="D36" s="267">
        <v>2652</v>
      </c>
      <c r="E36" s="5">
        <v>2722</v>
      </c>
      <c r="F36" s="250">
        <v>2790</v>
      </c>
      <c r="G36" s="112"/>
    </row>
    <row r="37" spans="1:7" ht="15.95" customHeight="1" x14ac:dyDescent="0.15">
      <c r="A37" s="123" t="s">
        <v>111</v>
      </c>
      <c r="B37" s="136">
        <v>2</v>
      </c>
      <c r="C37" s="136">
        <v>1</v>
      </c>
      <c r="D37" s="267">
        <v>1</v>
      </c>
      <c r="E37" s="5">
        <v>1</v>
      </c>
      <c r="F37" s="250">
        <v>1</v>
      </c>
      <c r="G37" s="112"/>
    </row>
    <row r="38" spans="1:7" ht="15.95" customHeight="1" x14ac:dyDescent="0.15">
      <c r="A38" s="123" t="s">
        <v>286</v>
      </c>
      <c r="B38" s="238">
        <v>0</v>
      </c>
      <c r="C38" s="238">
        <v>0</v>
      </c>
      <c r="D38" s="238">
        <v>0</v>
      </c>
      <c r="E38" s="238">
        <v>1</v>
      </c>
      <c r="F38" s="250">
        <v>1</v>
      </c>
      <c r="G38" s="239"/>
    </row>
    <row r="39" spans="1:7" ht="18" customHeight="1" x14ac:dyDescent="0.15">
      <c r="A39" s="123" t="s">
        <v>112</v>
      </c>
      <c r="B39" s="136">
        <v>41</v>
      </c>
      <c r="C39" s="136">
        <v>44</v>
      </c>
      <c r="D39" s="267">
        <v>47</v>
      </c>
      <c r="E39" s="5">
        <v>54</v>
      </c>
      <c r="F39" s="250">
        <v>62</v>
      </c>
      <c r="G39" s="112"/>
    </row>
    <row r="40" spans="1:7" ht="18" customHeight="1" x14ac:dyDescent="0.15">
      <c r="A40" s="105" t="s">
        <v>113</v>
      </c>
      <c r="B40" s="136">
        <v>53774</v>
      </c>
      <c r="C40" s="136">
        <f>SUM(C19:C39)</f>
        <v>50316</v>
      </c>
      <c r="D40" s="267">
        <v>53028</v>
      </c>
      <c r="E40" s="5">
        <v>55199</v>
      </c>
      <c r="F40" s="250">
        <f>SUM(F19:F39)</f>
        <v>56959</v>
      </c>
      <c r="G40" s="112"/>
    </row>
    <row r="41" spans="1:7" ht="18" customHeight="1" x14ac:dyDescent="0.15">
      <c r="A41" s="105" t="s">
        <v>114</v>
      </c>
      <c r="B41" s="136">
        <v>4208</v>
      </c>
      <c r="C41" s="136">
        <v>4026</v>
      </c>
      <c r="D41" s="267">
        <v>4188</v>
      </c>
      <c r="E41" s="5">
        <v>4296</v>
      </c>
      <c r="F41" s="250">
        <v>4440</v>
      </c>
      <c r="G41" s="112"/>
    </row>
    <row r="42" spans="1:7" ht="20.100000000000001" customHeight="1" x14ac:dyDescent="0.15">
      <c r="A42" s="105" t="s">
        <v>115</v>
      </c>
      <c r="B42" s="136">
        <v>261</v>
      </c>
      <c r="C42" s="136">
        <v>239</v>
      </c>
      <c r="D42" s="267">
        <v>249</v>
      </c>
      <c r="E42" s="5">
        <v>250</v>
      </c>
      <c r="F42" s="250">
        <v>616</v>
      </c>
      <c r="G42" s="112"/>
    </row>
    <row r="43" spans="1:7" ht="15" customHeight="1" thickBot="1" x14ac:dyDescent="0.2">
      <c r="A43" s="106" t="s">
        <v>116</v>
      </c>
      <c r="B43" s="226">
        <f>SUM(B40:B42)</f>
        <v>58243</v>
      </c>
      <c r="C43" s="226">
        <f>SUM(C40:C42)</f>
        <v>54581</v>
      </c>
      <c r="D43" s="210">
        <f>SUM(D40:D42)</f>
        <v>57465</v>
      </c>
      <c r="E43" s="210">
        <f>SUM(E40:E42)</f>
        <v>59745</v>
      </c>
      <c r="F43" s="351">
        <f>SUM(F40:F42)</f>
        <v>62015</v>
      </c>
      <c r="G43" s="25"/>
    </row>
    <row r="44" spans="1:7" ht="15.95" customHeight="1" x14ac:dyDescent="0.15">
      <c r="A44" s="25" t="s">
        <v>271</v>
      </c>
      <c r="B44" s="25"/>
      <c r="C44" s="25"/>
      <c r="D44" s="25"/>
      <c r="E44" s="156"/>
      <c r="F44" s="156" t="s">
        <v>90</v>
      </c>
      <c r="G44" s="25"/>
    </row>
    <row r="45" spans="1:7" ht="15.95" customHeight="1" x14ac:dyDescent="0.15">
      <c r="A45" s="25"/>
      <c r="B45" s="25"/>
      <c r="C45" s="25"/>
      <c r="D45" s="25"/>
      <c r="E45" s="25"/>
      <c r="F45" s="25"/>
      <c r="G45" s="25"/>
    </row>
  </sheetData>
  <sheetProtection selectLockedCells="1" selectUnlockedCell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verticalDpi="300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view="pageBreakPreview" zoomScaleNormal="100" zoomScaleSheetLayoutView="100" workbookViewId="0">
      <selection activeCell="A2" sqref="A2"/>
    </sheetView>
  </sheetViews>
  <sheetFormatPr defaultRowHeight="15.95" customHeight="1" x14ac:dyDescent="0.15"/>
  <cols>
    <col min="1" max="1" width="12.85546875" style="26" customWidth="1"/>
    <col min="2" max="5" width="2.28515625" style="26" customWidth="1"/>
    <col min="6" max="9" width="2.140625" style="26" customWidth="1"/>
    <col min="10" max="13" width="2.28515625" style="26" customWidth="1"/>
    <col min="14" max="17" width="2.140625" style="26" customWidth="1"/>
    <col min="18" max="18" width="2.28515625" style="26" customWidth="1"/>
    <col min="19" max="19" width="2.42578125" style="26" customWidth="1"/>
    <col min="20" max="21" width="2.28515625" style="26" customWidth="1"/>
    <col min="22" max="33" width="2.140625" style="26" customWidth="1"/>
    <col min="34" max="37" width="2.28515625" style="26" customWidth="1"/>
    <col min="38" max="41" width="2.140625" style="26" customWidth="1"/>
    <col min="42" max="16384" width="9.140625" style="26"/>
  </cols>
  <sheetData>
    <row r="1" spans="1:41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L1" s="25"/>
      <c r="AM1" s="25"/>
      <c r="AN1" s="25"/>
      <c r="AO1" s="27"/>
    </row>
    <row r="2" spans="1:41" ht="15" customHeight="1" thickBot="1" x14ac:dyDescent="0.2">
      <c r="A2" s="25" t="s">
        <v>250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L2" s="25"/>
      <c r="AM2" s="25"/>
      <c r="AN2" s="25"/>
      <c r="AO2" s="27" t="s">
        <v>91</v>
      </c>
    </row>
    <row r="3" spans="1:41" ht="24.95" customHeight="1" x14ac:dyDescent="0.15">
      <c r="A3" s="124" t="s">
        <v>117</v>
      </c>
      <c r="B3" s="546" t="s">
        <v>260</v>
      </c>
      <c r="C3" s="547"/>
      <c r="D3" s="547"/>
      <c r="E3" s="547"/>
      <c r="F3" s="547"/>
      <c r="G3" s="547"/>
      <c r="H3" s="547"/>
      <c r="I3" s="548"/>
      <c r="J3" s="546" t="s">
        <v>261</v>
      </c>
      <c r="K3" s="547"/>
      <c r="L3" s="547"/>
      <c r="M3" s="547"/>
      <c r="N3" s="547"/>
      <c r="O3" s="547"/>
      <c r="P3" s="547"/>
      <c r="Q3" s="548"/>
      <c r="R3" s="546" t="s">
        <v>259</v>
      </c>
      <c r="S3" s="547"/>
      <c r="T3" s="547"/>
      <c r="U3" s="547"/>
      <c r="V3" s="547"/>
      <c r="W3" s="547"/>
      <c r="X3" s="547"/>
      <c r="Y3" s="548"/>
      <c r="Z3" s="546" t="s">
        <v>298</v>
      </c>
      <c r="AA3" s="547"/>
      <c r="AB3" s="547"/>
      <c r="AC3" s="547"/>
      <c r="AD3" s="547"/>
      <c r="AE3" s="547"/>
      <c r="AF3" s="547"/>
      <c r="AG3" s="551"/>
      <c r="AH3" s="553" t="s">
        <v>299</v>
      </c>
      <c r="AI3" s="554"/>
      <c r="AJ3" s="554"/>
      <c r="AK3" s="554"/>
      <c r="AL3" s="554"/>
      <c r="AM3" s="554"/>
      <c r="AN3" s="554"/>
      <c r="AO3" s="555"/>
    </row>
    <row r="4" spans="1:41" ht="24.95" customHeight="1" x14ac:dyDescent="0.15">
      <c r="A4" s="125" t="s">
        <v>118</v>
      </c>
      <c r="B4" s="522"/>
      <c r="C4" s="549"/>
      <c r="D4" s="549"/>
      <c r="E4" s="549"/>
      <c r="F4" s="549"/>
      <c r="G4" s="549"/>
      <c r="H4" s="549"/>
      <c r="I4" s="550"/>
      <c r="J4" s="522"/>
      <c r="K4" s="549"/>
      <c r="L4" s="549"/>
      <c r="M4" s="549"/>
      <c r="N4" s="549"/>
      <c r="O4" s="549"/>
      <c r="P4" s="549"/>
      <c r="Q4" s="550"/>
      <c r="R4" s="522"/>
      <c r="S4" s="549"/>
      <c r="T4" s="549"/>
      <c r="U4" s="549"/>
      <c r="V4" s="549"/>
      <c r="W4" s="549"/>
      <c r="X4" s="549"/>
      <c r="Y4" s="550"/>
      <c r="Z4" s="522"/>
      <c r="AA4" s="549"/>
      <c r="AB4" s="549"/>
      <c r="AC4" s="549"/>
      <c r="AD4" s="549"/>
      <c r="AE4" s="549"/>
      <c r="AF4" s="549"/>
      <c r="AG4" s="552"/>
      <c r="AH4" s="556"/>
      <c r="AI4" s="557"/>
      <c r="AJ4" s="557"/>
      <c r="AK4" s="557"/>
      <c r="AL4" s="557"/>
      <c r="AM4" s="557"/>
      <c r="AN4" s="557"/>
      <c r="AO4" s="558"/>
    </row>
    <row r="5" spans="1:41" ht="15.95" customHeight="1" x14ac:dyDescent="0.15">
      <c r="A5" s="168" t="s">
        <v>119</v>
      </c>
      <c r="B5" s="613">
        <v>7594</v>
      </c>
      <c r="C5" s="614"/>
      <c r="D5" s="614"/>
      <c r="E5" s="614"/>
      <c r="F5" s="614"/>
      <c r="G5" s="614"/>
      <c r="H5" s="614"/>
      <c r="I5" s="614"/>
      <c r="J5" s="615">
        <v>7003</v>
      </c>
      <c r="K5" s="615"/>
      <c r="L5" s="615"/>
      <c r="M5" s="615"/>
      <c r="N5" s="615"/>
      <c r="O5" s="615"/>
      <c r="P5" s="615"/>
      <c r="Q5" s="615"/>
      <c r="R5" s="615">
        <v>6688</v>
      </c>
      <c r="S5" s="615"/>
      <c r="T5" s="615"/>
      <c r="U5" s="615"/>
      <c r="V5" s="615"/>
      <c r="W5" s="615"/>
      <c r="X5" s="615"/>
      <c r="Y5" s="615"/>
      <c r="Z5" s="615">
        <v>6981</v>
      </c>
      <c r="AA5" s="615"/>
      <c r="AB5" s="615"/>
      <c r="AC5" s="615"/>
      <c r="AD5" s="615"/>
      <c r="AE5" s="615"/>
      <c r="AF5" s="615"/>
      <c r="AG5" s="615"/>
      <c r="AH5" s="611">
        <v>6322</v>
      </c>
      <c r="AI5" s="611"/>
      <c r="AJ5" s="611"/>
      <c r="AK5" s="611"/>
      <c r="AL5" s="611"/>
      <c r="AM5" s="611"/>
      <c r="AN5" s="611"/>
      <c r="AO5" s="612"/>
    </row>
    <row r="6" spans="1:41" ht="15.95" customHeight="1" x14ac:dyDescent="0.15">
      <c r="A6" s="126" t="s">
        <v>198</v>
      </c>
      <c r="B6" s="603">
        <v>7938</v>
      </c>
      <c r="C6" s="604"/>
      <c r="D6" s="604"/>
      <c r="E6" s="604"/>
      <c r="F6" s="604"/>
      <c r="G6" s="604"/>
      <c r="H6" s="604"/>
      <c r="I6" s="604"/>
      <c r="J6" s="602">
        <v>7587</v>
      </c>
      <c r="K6" s="602"/>
      <c r="L6" s="602"/>
      <c r="M6" s="602"/>
      <c r="N6" s="602"/>
      <c r="O6" s="602"/>
      <c r="P6" s="602"/>
      <c r="Q6" s="602"/>
      <c r="R6" s="602">
        <v>7332</v>
      </c>
      <c r="S6" s="602"/>
      <c r="T6" s="602"/>
      <c r="U6" s="602"/>
      <c r="V6" s="602"/>
      <c r="W6" s="602"/>
      <c r="X6" s="602"/>
      <c r="Y6" s="602"/>
      <c r="Z6" s="602">
        <v>6875</v>
      </c>
      <c r="AA6" s="602"/>
      <c r="AB6" s="602"/>
      <c r="AC6" s="602"/>
      <c r="AD6" s="602"/>
      <c r="AE6" s="602"/>
      <c r="AF6" s="602"/>
      <c r="AG6" s="602"/>
      <c r="AH6" s="605">
        <v>7040</v>
      </c>
      <c r="AI6" s="605"/>
      <c r="AJ6" s="605"/>
      <c r="AK6" s="605"/>
      <c r="AL6" s="605"/>
      <c r="AM6" s="605"/>
      <c r="AN6" s="605"/>
      <c r="AO6" s="606"/>
    </row>
    <row r="7" spans="1:41" ht="15.95" customHeight="1" x14ac:dyDescent="0.15">
      <c r="A7" s="126" t="s">
        <v>199</v>
      </c>
      <c r="B7" s="603">
        <v>8098</v>
      </c>
      <c r="C7" s="604"/>
      <c r="D7" s="604"/>
      <c r="E7" s="604"/>
      <c r="F7" s="604"/>
      <c r="G7" s="604"/>
      <c r="H7" s="604"/>
      <c r="I7" s="604"/>
      <c r="J7" s="602">
        <v>8302</v>
      </c>
      <c r="K7" s="602"/>
      <c r="L7" s="602"/>
      <c r="M7" s="602"/>
      <c r="N7" s="602"/>
      <c r="O7" s="602"/>
      <c r="P7" s="602"/>
      <c r="Q7" s="602"/>
      <c r="R7" s="602">
        <v>7974</v>
      </c>
      <c r="S7" s="602"/>
      <c r="T7" s="602"/>
      <c r="U7" s="602"/>
      <c r="V7" s="602"/>
      <c r="W7" s="602"/>
      <c r="X7" s="602"/>
      <c r="Y7" s="602"/>
      <c r="Z7" s="602">
        <v>6990</v>
      </c>
      <c r="AA7" s="602"/>
      <c r="AB7" s="602"/>
      <c r="AC7" s="602"/>
      <c r="AD7" s="602"/>
      <c r="AE7" s="602"/>
      <c r="AF7" s="602"/>
      <c r="AG7" s="602"/>
      <c r="AH7" s="605">
        <v>5181</v>
      </c>
      <c r="AI7" s="605"/>
      <c r="AJ7" s="605"/>
      <c r="AK7" s="605"/>
      <c r="AL7" s="605"/>
      <c r="AM7" s="605"/>
      <c r="AN7" s="605"/>
      <c r="AO7" s="606"/>
    </row>
    <row r="8" spans="1:41" ht="15.95" customHeight="1" x14ac:dyDescent="0.15">
      <c r="A8" s="126" t="s">
        <v>200</v>
      </c>
      <c r="B8" s="603">
        <v>9890</v>
      </c>
      <c r="C8" s="604"/>
      <c r="D8" s="604"/>
      <c r="E8" s="604"/>
      <c r="F8" s="604"/>
      <c r="G8" s="604"/>
      <c r="H8" s="604"/>
      <c r="I8" s="604"/>
      <c r="J8" s="602">
        <v>9043</v>
      </c>
      <c r="K8" s="602"/>
      <c r="L8" s="602"/>
      <c r="M8" s="602"/>
      <c r="N8" s="602"/>
      <c r="O8" s="602"/>
      <c r="P8" s="602"/>
      <c r="Q8" s="602"/>
      <c r="R8" s="602">
        <v>8772</v>
      </c>
      <c r="S8" s="602"/>
      <c r="T8" s="602"/>
      <c r="U8" s="602"/>
      <c r="V8" s="602"/>
      <c r="W8" s="602"/>
      <c r="X8" s="602"/>
      <c r="Y8" s="602"/>
      <c r="Z8" s="602">
        <v>7507</v>
      </c>
      <c r="AA8" s="602"/>
      <c r="AB8" s="602"/>
      <c r="AC8" s="602"/>
      <c r="AD8" s="602"/>
      <c r="AE8" s="602"/>
      <c r="AF8" s="602"/>
      <c r="AG8" s="602"/>
      <c r="AH8" s="605">
        <v>5204</v>
      </c>
      <c r="AI8" s="605"/>
      <c r="AJ8" s="605"/>
      <c r="AK8" s="605"/>
      <c r="AL8" s="605"/>
      <c r="AM8" s="605"/>
      <c r="AN8" s="605"/>
      <c r="AO8" s="606"/>
    </row>
    <row r="9" spans="1:41" ht="15.95" customHeight="1" x14ac:dyDescent="0.15">
      <c r="A9" s="126" t="s">
        <v>201</v>
      </c>
      <c r="B9" s="603">
        <v>9101</v>
      </c>
      <c r="C9" s="604"/>
      <c r="D9" s="604"/>
      <c r="E9" s="604"/>
      <c r="F9" s="604"/>
      <c r="G9" s="604"/>
      <c r="H9" s="604"/>
      <c r="I9" s="604"/>
      <c r="J9" s="602">
        <v>9212</v>
      </c>
      <c r="K9" s="602"/>
      <c r="L9" s="602"/>
      <c r="M9" s="602"/>
      <c r="N9" s="602"/>
      <c r="O9" s="602"/>
      <c r="P9" s="602"/>
      <c r="Q9" s="602"/>
      <c r="R9" s="602">
        <v>8949</v>
      </c>
      <c r="S9" s="602"/>
      <c r="T9" s="602"/>
      <c r="U9" s="602"/>
      <c r="V9" s="602"/>
      <c r="W9" s="602"/>
      <c r="X9" s="602"/>
      <c r="Y9" s="602"/>
      <c r="Z9" s="602">
        <v>8180</v>
      </c>
      <c r="AA9" s="602"/>
      <c r="AB9" s="602"/>
      <c r="AC9" s="602"/>
      <c r="AD9" s="602"/>
      <c r="AE9" s="602"/>
      <c r="AF9" s="602"/>
      <c r="AG9" s="602"/>
      <c r="AH9" s="605">
        <v>8742</v>
      </c>
      <c r="AI9" s="605"/>
      <c r="AJ9" s="605"/>
      <c r="AK9" s="605"/>
      <c r="AL9" s="605"/>
      <c r="AM9" s="605"/>
      <c r="AN9" s="605"/>
      <c r="AO9" s="606"/>
    </row>
    <row r="10" spans="1:41" ht="15.95" customHeight="1" x14ac:dyDescent="0.15">
      <c r="A10" s="126" t="s">
        <v>202</v>
      </c>
      <c r="B10" s="603">
        <v>8551</v>
      </c>
      <c r="C10" s="604"/>
      <c r="D10" s="604"/>
      <c r="E10" s="604"/>
      <c r="F10" s="604"/>
      <c r="G10" s="604"/>
      <c r="H10" s="604"/>
      <c r="I10" s="604"/>
      <c r="J10" s="602">
        <v>7274</v>
      </c>
      <c r="K10" s="602"/>
      <c r="L10" s="602"/>
      <c r="M10" s="602"/>
      <c r="N10" s="602"/>
      <c r="O10" s="602"/>
      <c r="P10" s="602"/>
      <c r="Q10" s="602"/>
      <c r="R10" s="602">
        <v>7133</v>
      </c>
      <c r="S10" s="602"/>
      <c r="T10" s="602"/>
      <c r="U10" s="602"/>
      <c r="V10" s="602"/>
      <c r="W10" s="602"/>
      <c r="X10" s="602"/>
      <c r="Y10" s="602"/>
      <c r="Z10" s="602">
        <v>6299</v>
      </c>
      <c r="AA10" s="602"/>
      <c r="AB10" s="602"/>
      <c r="AC10" s="602"/>
      <c r="AD10" s="602"/>
      <c r="AE10" s="602"/>
      <c r="AF10" s="602"/>
      <c r="AG10" s="602"/>
      <c r="AH10" s="605">
        <v>7143</v>
      </c>
      <c r="AI10" s="605"/>
      <c r="AJ10" s="605"/>
      <c r="AK10" s="605"/>
      <c r="AL10" s="605"/>
      <c r="AM10" s="605"/>
      <c r="AN10" s="605"/>
      <c r="AO10" s="606"/>
    </row>
    <row r="11" spans="1:41" ht="15.95" customHeight="1" x14ac:dyDescent="0.15">
      <c r="A11" s="167">
        <v>10</v>
      </c>
      <c r="B11" s="603">
        <v>8791</v>
      </c>
      <c r="C11" s="604"/>
      <c r="D11" s="604"/>
      <c r="E11" s="604"/>
      <c r="F11" s="604"/>
      <c r="G11" s="604"/>
      <c r="H11" s="604"/>
      <c r="I11" s="604"/>
      <c r="J11" s="602">
        <v>7720</v>
      </c>
      <c r="K11" s="602"/>
      <c r="L11" s="602"/>
      <c r="M11" s="602"/>
      <c r="N11" s="602"/>
      <c r="O11" s="602"/>
      <c r="P11" s="602"/>
      <c r="Q11" s="602"/>
      <c r="R11" s="602">
        <v>7564</v>
      </c>
      <c r="S11" s="602"/>
      <c r="T11" s="602"/>
      <c r="U11" s="602"/>
      <c r="V11" s="602"/>
      <c r="W11" s="602"/>
      <c r="X11" s="602"/>
      <c r="Y11" s="602"/>
      <c r="Z11" s="602">
        <v>6573</v>
      </c>
      <c r="AA11" s="602"/>
      <c r="AB11" s="602"/>
      <c r="AC11" s="602"/>
      <c r="AD11" s="602"/>
      <c r="AE11" s="602"/>
      <c r="AF11" s="602"/>
      <c r="AG11" s="602"/>
      <c r="AH11" s="605">
        <v>8316</v>
      </c>
      <c r="AI11" s="605"/>
      <c r="AJ11" s="605"/>
      <c r="AK11" s="605"/>
      <c r="AL11" s="605"/>
      <c r="AM11" s="605"/>
      <c r="AN11" s="605"/>
      <c r="AO11" s="606"/>
    </row>
    <row r="12" spans="1:41" ht="15.95" customHeight="1" x14ac:dyDescent="0.15">
      <c r="A12" s="167">
        <v>11</v>
      </c>
      <c r="B12" s="603">
        <v>8087</v>
      </c>
      <c r="C12" s="604"/>
      <c r="D12" s="604"/>
      <c r="E12" s="604"/>
      <c r="F12" s="604"/>
      <c r="G12" s="604"/>
      <c r="H12" s="604"/>
      <c r="I12" s="604"/>
      <c r="J12" s="602">
        <v>7484</v>
      </c>
      <c r="K12" s="602"/>
      <c r="L12" s="602"/>
      <c r="M12" s="602"/>
      <c r="N12" s="602"/>
      <c r="O12" s="602"/>
      <c r="P12" s="602"/>
      <c r="Q12" s="602"/>
      <c r="R12" s="602">
        <v>7204</v>
      </c>
      <c r="S12" s="602"/>
      <c r="T12" s="602"/>
      <c r="U12" s="602"/>
      <c r="V12" s="602"/>
      <c r="W12" s="602"/>
      <c r="X12" s="602"/>
      <c r="Y12" s="602"/>
      <c r="Z12" s="602">
        <v>6695</v>
      </c>
      <c r="AA12" s="602"/>
      <c r="AB12" s="602"/>
      <c r="AC12" s="602"/>
      <c r="AD12" s="602"/>
      <c r="AE12" s="602"/>
      <c r="AF12" s="602"/>
      <c r="AG12" s="602"/>
      <c r="AH12" s="605">
        <v>8105</v>
      </c>
      <c r="AI12" s="605"/>
      <c r="AJ12" s="605"/>
      <c r="AK12" s="605"/>
      <c r="AL12" s="605"/>
      <c r="AM12" s="605"/>
      <c r="AN12" s="605"/>
      <c r="AO12" s="606"/>
    </row>
    <row r="13" spans="1:41" ht="15.95" customHeight="1" x14ac:dyDescent="0.15">
      <c r="A13" s="167">
        <v>12</v>
      </c>
      <c r="B13" s="603">
        <v>5374</v>
      </c>
      <c r="C13" s="604"/>
      <c r="D13" s="604"/>
      <c r="E13" s="604"/>
      <c r="F13" s="604"/>
      <c r="G13" s="604"/>
      <c r="H13" s="604"/>
      <c r="I13" s="604"/>
      <c r="J13" s="602">
        <v>5793</v>
      </c>
      <c r="K13" s="602"/>
      <c r="L13" s="602"/>
      <c r="M13" s="602"/>
      <c r="N13" s="602"/>
      <c r="O13" s="602"/>
      <c r="P13" s="602"/>
      <c r="Q13" s="602"/>
      <c r="R13" s="602">
        <v>6343</v>
      </c>
      <c r="S13" s="602"/>
      <c r="T13" s="602"/>
      <c r="U13" s="602"/>
      <c r="V13" s="602"/>
      <c r="W13" s="602"/>
      <c r="X13" s="602"/>
      <c r="Y13" s="602"/>
      <c r="Z13" s="602">
        <v>5391</v>
      </c>
      <c r="AA13" s="602"/>
      <c r="AB13" s="602"/>
      <c r="AC13" s="602"/>
      <c r="AD13" s="602"/>
      <c r="AE13" s="602"/>
      <c r="AF13" s="602"/>
      <c r="AG13" s="602"/>
      <c r="AH13" s="605">
        <v>3617</v>
      </c>
      <c r="AI13" s="605"/>
      <c r="AJ13" s="605"/>
      <c r="AK13" s="605"/>
      <c r="AL13" s="605"/>
      <c r="AM13" s="605"/>
      <c r="AN13" s="605"/>
      <c r="AO13" s="606"/>
    </row>
    <row r="14" spans="1:41" ht="15.95" customHeight="1" x14ac:dyDescent="0.15">
      <c r="A14" s="126" t="s">
        <v>203</v>
      </c>
      <c r="B14" s="603">
        <v>7467</v>
      </c>
      <c r="C14" s="604"/>
      <c r="D14" s="604"/>
      <c r="E14" s="604"/>
      <c r="F14" s="604"/>
      <c r="G14" s="604"/>
      <c r="H14" s="604"/>
      <c r="I14" s="604"/>
      <c r="J14" s="602">
        <v>6900</v>
      </c>
      <c r="K14" s="602"/>
      <c r="L14" s="602"/>
      <c r="M14" s="602"/>
      <c r="N14" s="602"/>
      <c r="O14" s="602"/>
      <c r="P14" s="602"/>
      <c r="Q14" s="602"/>
      <c r="R14" s="602">
        <v>6923</v>
      </c>
      <c r="S14" s="602"/>
      <c r="T14" s="602"/>
      <c r="U14" s="602"/>
      <c r="V14" s="602"/>
      <c r="W14" s="602"/>
      <c r="X14" s="602"/>
      <c r="Y14" s="602"/>
      <c r="Z14" s="602">
        <v>6243</v>
      </c>
      <c r="AA14" s="602"/>
      <c r="AB14" s="602"/>
      <c r="AC14" s="602"/>
      <c r="AD14" s="602"/>
      <c r="AE14" s="602"/>
      <c r="AF14" s="602"/>
      <c r="AG14" s="602"/>
      <c r="AH14" s="605">
        <v>6705</v>
      </c>
      <c r="AI14" s="605"/>
      <c r="AJ14" s="605"/>
      <c r="AK14" s="605"/>
      <c r="AL14" s="605"/>
      <c r="AM14" s="605"/>
      <c r="AN14" s="605"/>
      <c r="AO14" s="606"/>
    </row>
    <row r="15" spans="1:41" ht="15.95" customHeight="1" x14ac:dyDescent="0.15">
      <c r="A15" s="126" t="s">
        <v>204</v>
      </c>
      <c r="B15" s="603">
        <v>7403</v>
      </c>
      <c r="C15" s="604"/>
      <c r="D15" s="604"/>
      <c r="E15" s="604"/>
      <c r="F15" s="604"/>
      <c r="G15" s="604"/>
      <c r="H15" s="604"/>
      <c r="I15" s="604"/>
      <c r="J15" s="602">
        <v>7024</v>
      </c>
      <c r="K15" s="602"/>
      <c r="L15" s="602"/>
      <c r="M15" s="602"/>
      <c r="N15" s="602"/>
      <c r="O15" s="602"/>
      <c r="P15" s="602"/>
      <c r="Q15" s="602"/>
      <c r="R15" s="602">
        <v>6886</v>
      </c>
      <c r="S15" s="602"/>
      <c r="T15" s="602"/>
      <c r="U15" s="602"/>
      <c r="V15" s="602"/>
      <c r="W15" s="602"/>
      <c r="X15" s="602"/>
      <c r="Y15" s="602"/>
      <c r="Z15" s="602">
        <v>6229</v>
      </c>
      <c r="AA15" s="602"/>
      <c r="AB15" s="602"/>
      <c r="AC15" s="602"/>
      <c r="AD15" s="602"/>
      <c r="AE15" s="602"/>
      <c r="AF15" s="602"/>
      <c r="AG15" s="602"/>
      <c r="AH15" s="605">
        <v>6609</v>
      </c>
      <c r="AI15" s="605"/>
      <c r="AJ15" s="605"/>
      <c r="AK15" s="605"/>
      <c r="AL15" s="605"/>
      <c r="AM15" s="605"/>
      <c r="AN15" s="605"/>
      <c r="AO15" s="606"/>
    </row>
    <row r="16" spans="1:41" ht="15.95" customHeight="1" x14ac:dyDescent="0.15">
      <c r="A16" s="126" t="s">
        <v>205</v>
      </c>
      <c r="B16" s="603">
        <v>8343</v>
      </c>
      <c r="C16" s="604"/>
      <c r="D16" s="604"/>
      <c r="E16" s="604"/>
      <c r="F16" s="604"/>
      <c r="G16" s="604"/>
      <c r="H16" s="604"/>
      <c r="I16" s="604"/>
      <c r="J16" s="602">
        <v>8116</v>
      </c>
      <c r="K16" s="602"/>
      <c r="L16" s="602"/>
      <c r="M16" s="602"/>
      <c r="N16" s="602"/>
      <c r="O16" s="602"/>
      <c r="P16" s="602"/>
      <c r="Q16" s="602"/>
      <c r="R16" s="602">
        <v>5863</v>
      </c>
      <c r="S16" s="602"/>
      <c r="T16" s="602"/>
      <c r="U16" s="602"/>
      <c r="V16" s="602"/>
      <c r="W16" s="602"/>
      <c r="X16" s="602"/>
      <c r="Y16" s="602"/>
      <c r="Z16" s="602">
        <v>5332</v>
      </c>
      <c r="AA16" s="602"/>
      <c r="AB16" s="602"/>
      <c r="AC16" s="602"/>
      <c r="AD16" s="602"/>
      <c r="AE16" s="602"/>
      <c r="AF16" s="602"/>
      <c r="AG16" s="602"/>
      <c r="AH16" s="605">
        <v>7180</v>
      </c>
      <c r="AI16" s="605"/>
      <c r="AJ16" s="605"/>
      <c r="AK16" s="605"/>
      <c r="AL16" s="605"/>
      <c r="AM16" s="605"/>
      <c r="AN16" s="605"/>
      <c r="AO16" s="606"/>
    </row>
    <row r="17" spans="1:41" ht="12.95" customHeight="1" x14ac:dyDescent="0.15">
      <c r="A17" s="167"/>
      <c r="B17" s="178"/>
      <c r="C17" s="136"/>
      <c r="D17" s="136"/>
      <c r="E17" s="136"/>
      <c r="F17" s="136"/>
      <c r="G17" s="136"/>
      <c r="H17" s="136"/>
      <c r="I17" s="136"/>
      <c r="J17" s="178"/>
      <c r="K17" s="178"/>
      <c r="L17" s="178"/>
      <c r="M17" s="178"/>
      <c r="N17" s="136"/>
      <c r="O17" s="136"/>
      <c r="P17" s="136"/>
      <c r="Q17" s="136"/>
      <c r="R17" s="66"/>
      <c r="S17" s="66"/>
      <c r="T17" s="66"/>
      <c r="U17" s="66"/>
      <c r="V17" s="66"/>
      <c r="W17" s="66"/>
      <c r="X17" s="66"/>
      <c r="Y17" s="66"/>
      <c r="Z17" s="570"/>
      <c r="AA17" s="570"/>
      <c r="AB17" s="570"/>
      <c r="AC17" s="570"/>
      <c r="AD17" s="227"/>
      <c r="AE17" s="227"/>
      <c r="AF17" s="227"/>
      <c r="AG17" s="227"/>
      <c r="AH17" s="610"/>
      <c r="AI17" s="610"/>
      <c r="AJ17" s="610"/>
      <c r="AK17" s="610"/>
      <c r="AL17" s="352"/>
      <c r="AM17" s="352"/>
      <c r="AN17" s="352"/>
      <c r="AO17" s="353"/>
    </row>
    <row r="18" spans="1:41" ht="15.95" customHeight="1" x14ac:dyDescent="0.15">
      <c r="A18" s="127" t="s">
        <v>120</v>
      </c>
      <c r="B18" s="598">
        <f>SUM(B5:E16)</f>
        <v>96637</v>
      </c>
      <c r="C18" s="598"/>
      <c r="D18" s="598"/>
      <c r="E18" s="598"/>
      <c r="F18" s="598"/>
      <c r="G18" s="598"/>
      <c r="H18" s="598"/>
      <c r="I18" s="598"/>
      <c r="J18" s="582">
        <f>SUM(J5:M16)</f>
        <v>91458</v>
      </c>
      <c r="K18" s="582"/>
      <c r="L18" s="582"/>
      <c r="M18" s="582"/>
      <c r="N18" s="582"/>
      <c r="O18" s="582"/>
      <c r="P18" s="582"/>
      <c r="Q18" s="582"/>
      <c r="R18" s="582">
        <f>SUM(R5:U16)</f>
        <v>87631</v>
      </c>
      <c r="S18" s="582"/>
      <c r="T18" s="582"/>
      <c r="U18" s="582"/>
      <c r="V18" s="582"/>
      <c r="W18" s="582"/>
      <c r="X18" s="582"/>
      <c r="Y18" s="582"/>
      <c r="Z18" s="582">
        <f>SUM(Z5:AC16)</f>
        <v>79295</v>
      </c>
      <c r="AA18" s="582"/>
      <c r="AB18" s="582"/>
      <c r="AC18" s="582"/>
      <c r="AD18" s="582"/>
      <c r="AE18" s="582"/>
      <c r="AF18" s="582"/>
      <c r="AG18" s="582"/>
      <c r="AH18" s="605">
        <f>SUM(AH5:AK16)</f>
        <v>80164</v>
      </c>
      <c r="AI18" s="605"/>
      <c r="AJ18" s="605"/>
      <c r="AK18" s="605"/>
      <c r="AL18" s="605"/>
      <c r="AM18" s="605"/>
      <c r="AN18" s="605"/>
      <c r="AO18" s="606"/>
    </row>
    <row r="19" spans="1:41" ht="12.95" customHeight="1" x14ac:dyDescent="0.15">
      <c r="A19" s="167"/>
      <c r="B19" s="178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66"/>
      <c r="S19" s="66"/>
      <c r="T19" s="66"/>
      <c r="U19" s="66"/>
      <c r="V19" s="66"/>
      <c r="W19" s="66"/>
      <c r="X19" s="66"/>
      <c r="Y19" s="66"/>
      <c r="Z19" s="616"/>
      <c r="AA19" s="616"/>
      <c r="AB19" s="616"/>
      <c r="AC19" s="616"/>
      <c r="AD19" s="227"/>
      <c r="AE19" s="227"/>
      <c r="AF19" s="227"/>
      <c r="AG19" s="227"/>
      <c r="AH19" s="581"/>
      <c r="AI19" s="581"/>
      <c r="AJ19" s="581"/>
      <c r="AK19" s="581"/>
      <c r="AL19" s="352"/>
      <c r="AM19" s="352"/>
      <c r="AN19" s="352"/>
      <c r="AO19" s="353"/>
    </row>
    <row r="20" spans="1:41" ht="15.95" customHeight="1" x14ac:dyDescent="0.15">
      <c r="A20" s="167" t="s">
        <v>121</v>
      </c>
      <c r="B20" s="597">
        <f>B18/B22</f>
        <v>336.71428571428572</v>
      </c>
      <c r="C20" s="597"/>
      <c r="D20" s="597"/>
      <c r="E20" s="597"/>
      <c r="F20" s="597"/>
      <c r="G20" s="597"/>
      <c r="H20" s="597"/>
      <c r="I20" s="597"/>
      <c r="J20" s="583">
        <f>J18/J22</f>
        <v>325.47330960854094</v>
      </c>
      <c r="K20" s="583"/>
      <c r="L20" s="583"/>
      <c r="M20" s="583"/>
      <c r="N20" s="583"/>
      <c r="O20" s="583"/>
      <c r="P20" s="583"/>
      <c r="Q20" s="583"/>
      <c r="R20" s="597">
        <f>R18/R22</f>
        <v>310.74822695035459</v>
      </c>
      <c r="S20" s="597"/>
      <c r="T20" s="597"/>
      <c r="U20" s="597"/>
      <c r="V20" s="597"/>
      <c r="W20" s="597"/>
      <c r="X20" s="597"/>
      <c r="Y20" s="597"/>
      <c r="Z20" s="597">
        <f>Z18/Z22</f>
        <v>280.19434628975267</v>
      </c>
      <c r="AA20" s="597"/>
      <c r="AB20" s="597"/>
      <c r="AC20" s="597"/>
      <c r="AD20" s="597"/>
      <c r="AE20" s="597"/>
      <c r="AF20" s="597"/>
      <c r="AG20" s="597"/>
      <c r="AH20" s="605">
        <f>AH18/AH22</f>
        <v>309.51351351351349</v>
      </c>
      <c r="AI20" s="605"/>
      <c r="AJ20" s="605"/>
      <c r="AK20" s="605"/>
      <c r="AL20" s="605"/>
      <c r="AM20" s="605"/>
      <c r="AN20" s="605"/>
      <c r="AO20" s="606"/>
    </row>
    <row r="21" spans="1:41" s="67" customFormat="1" ht="15.95" customHeight="1" x14ac:dyDescent="0.15">
      <c r="A21" s="167" t="s">
        <v>122</v>
      </c>
      <c r="B21" s="580">
        <f>B18/12</f>
        <v>8053.083333333333</v>
      </c>
      <c r="C21" s="580"/>
      <c r="D21" s="580"/>
      <c r="E21" s="580"/>
      <c r="F21" s="580"/>
      <c r="G21" s="580"/>
      <c r="H21" s="580"/>
      <c r="I21" s="580"/>
      <c r="J21" s="596">
        <f>J18/12</f>
        <v>7621.5</v>
      </c>
      <c r="K21" s="596"/>
      <c r="L21" s="596"/>
      <c r="M21" s="596"/>
      <c r="N21" s="596"/>
      <c r="O21" s="596"/>
      <c r="P21" s="596"/>
      <c r="Q21" s="596"/>
      <c r="R21" s="580">
        <f>R18/12</f>
        <v>7302.583333333333</v>
      </c>
      <c r="S21" s="580"/>
      <c r="T21" s="580"/>
      <c r="U21" s="580"/>
      <c r="V21" s="580"/>
      <c r="W21" s="580"/>
      <c r="X21" s="580"/>
      <c r="Y21" s="580"/>
      <c r="Z21" s="580">
        <f>Z18/12</f>
        <v>6607.916666666667</v>
      </c>
      <c r="AA21" s="580"/>
      <c r="AB21" s="580"/>
      <c r="AC21" s="580"/>
      <c r="AD21" s="580"/>
      <c r="AE21" s="580"/>
      <c r="AF21" s="580"/>
      <c r="AG21" s="580"/>
      <c r="AH21" s="607">
        <f>AH18/12</f>
        <v>6680.333333333333</v>
      </c>
      <c r="AI21" s="607"/>
      <c r="AJ21" s="607"/>
      <c r="AK21" s="607"/>
      <c r="AL21" s="607"/>
      <c r="AM21" s="607"/>
      <c r="AN21" s="607"/>
      <c r="AO21" s="608"/>
    </row>
    <row r="22" spans="1:41" s="67" customFormat="1" ht="15.95" customHeight="1" thickBot="1" x14ac:dyDescent="0.2">
      <c r="A22" s="128" t="s">
        <v>123</v>
      </c>
      <c r="B22" s="599">
        <v>287</v>
      </c>
      <c r="C22" s="600"/>
      <c r="D22" s="600"/>
      <c r="E22" s="600"/>
      <c r="F22" s="600"/>
      <c r="G22" s="600"/>
      <c r="H22" s="600"/>
      <c r="I22" s="601"/>
      <c r="J22" s="599">
        <v>281</v>
      </c>
      <c r="K22" s="600"/>
      <c r="L22" s="600"/>
      <c r="M22" s="600"/>
      <c r="N22" s="600"/>
      <c r="O22" s="600"/>
      <c r="P22" s="600"/>
      <c r="Q22" s="601"/>
      <c r="R22" s="565">
        <v>282</v>
      </c>
      <c r="S22" s="565"/>
      <c r="T22" s="565"/>
      <c r="U22" s="565"/>
      <c r="V22" s="565"/>
      <c r="W22" s="565"/>
      <c r="X22" s="565"/>
      <c r="Y22" s="566"/>
      <c r="Z22" s="565">
        <v>283</v>
      </c>
      <c r="AA22" s="565"/>
      <c r="AB22" s="565"/>
      <c r="AC22" s="565"/>
      <c r="AD22" s="565"/>
      <c r="AE22" s="565"/>
      <c r="AF22" s="565"/>
      <c r="AG22" s="566"/>
      <c r="AH22" s="588">
        <v>259</v>
      </c>
      <c r="AI22" s="589"/>
      <c r="AJ22" s="589"/>
      <c r="AK22" s="589"/>
      <c r="AL22" s="589"/>
      <c r="AM22" s="589"/>
      <c r="AN22" s="589"/>
      <c r="AO22" s="590"/>
    </row>
    <row r="23" spans="1:41" ht="1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7"/>
      <c r="AL23" s="25"/>
      <c r="AM23" s="25"/>
      <c r="AN23" s="25"/>
      <c r="AO23" s="27" t="s">
        <v>90</v>
      </c>
    </row>
    <row r="24" spans="1:41" ht="15" customHeight="1" x14ac:dyDescent="0.15">
      <c r="A24" s="25" t="s">
        <v>124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1" ht="15" customHeight="1" thickBot="1" x14ac:dyDescent="0.2">
      <c r="A25" s="25" t="s">
        <v>251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L25" s="25"/>
      <c r="AM25" s="25"/>
      <c r="AN25" s="25"/>
      <c r="AO25" s="27" t="s">
        <v>81</v>
      </c>
    </row>
    <row r="26" spans="1:41" ht="18" customHeight="1" x14ac:dyDescent="0.15">
      <c r="A26" s="129" t="s">
        <v>125</v>
      </c>
      <c r="B26" s="476" t="s">
        <v>126</v>
      </c>
      <c r="C26" s="476"/>
      <c r="D26" s="476"/>
      <c r="E26" s="476"/>
      <c r="F26" s="476"/>
      <c r="G26" s="476" t="s">
        <v>127</v>
      </c>
      <c r="H26" s="476"/>
      <c r="I26" s="476"/>
      <c r="J26" s="476"/>
      <c r="K26" s="476"/>
      <c r="L26" s="476" t="s">
        <v>128</v>
      </c>
      <c r="M26" s="476"/>
      <c r="N26" s="476"/>
      <c r="O26" s="476"/>
      <c r="P26" s="476"/>
      <c r="Q26" s="476"/>
      <c r="R26" s="476" t="s">
        <v>129</v>
      </c>
      <c r="S26" s="476"/>
      <c r="T26" s="476"/>
      <c r="U26" s="476"/>
      <c r="V26" s="476"/>
      <c r="W26" s="476"/>
      <c r="X26" s="476" t="s">
        <v>130</v>
      </c>
      <c r="Y26" s="476"/>
      <c r="Z26" s="476"/>
      <c r="AA26" s="476"/>
      <c r="AB26" s="476"/>
      <c r="AC26" s="476"/>
      <c r="AD26" s="476" t="s">
        <v>131</v>
      </c>
      <c r="AE26" s="476"/>
      <c r="AF26" s="476"/>
      <c r="AG26" s="476"/>
      <c r="AH26" s="476"/>
      <c r="AI26" s="476"/>
      <c r="AJ26" s="591" t="s">
        <v>206</v>
      </c>
      <c r="AK26" s="591"/>
      <c r="AL26" s="591"/>
      <c r="AM26" s="591"/>
      <c r="AN26" s="591"/>
      <c r="AO26" s="592"/>
    </row>
    <row r="27" spans="1:41" ht="18" customHeight="1" x14ac:dyDescent="0.15">
      <c r="A27" s="130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593"/>
      <c r="AK27" s="593"/>
      <c r="AL27" s="593"/>
      <c r="AM27" s="593"/>
      <c r="AN27" s="593"/>
      <c r="AO27" s="594"/>
    </row>
    <row r="28" spans="1:41" ht="18" customHeight="1" x14ac:dyDescent="0.15">
      <c r="A28" s="131" t="s">
        <v>132</v>
      </c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593"/>
      <c r="AK28" s="593"/>
      <c r="AL28" s="593"/>
      <c r="AM28" s="593"/>
      <c r="AN28" s="593"/>
      <c r="AO28" s="594"/>
    </row>
    <row r="29" spans="1:41" ht="15.95" customHeight="1" x14ac:dyDescent="0.15">
      <c r="A29" s="176" t="s">
        <v>260</v>
      </c>
      <c r="B29" s="595">
        <v>206913</v>
      </c>
      <c r="C29" s="567"/>
      <c r="D29" s="567"/>
      <c r="E29" s="567"/>
      <c r="F29" s="567"/>
      <c r="G29" s="567">
        <v>169073</v>
      </c>
      <c r="H29" s="567"/>
      <c r="I29" s="567"/>
      <c r="J29" s="567"/>
      <c r="K29" s="567"/>
      <c r="L29" s="567">
        <v>26321</v>
      </c>
      <c r="M29" s="567"/>
      <c r="N29" s="567"/>
      <c r="O29" s="567"/>
      <c r="P29" s="567"/>
      <c r="Q29" s="567"/>
      <c r="R29" s="567">
        <v>12848</v>
      </c>
      <c r="S29" s="567"/>
      <c r="T29" s="567"/>
      <c r="U29" s="567"/>
      <c r="V29" s="567"/>
      <c r="W29" s="567"/>
      <c r="X29" s="567">
        <v>51468</v>
      </c>
      <c r="Y29" s="567"/>
      <c r="Z29" s="567"/>
      <c r="AA29" s="567"/>
      <c r="AB29" s="567"/>
      <c r="AC29" s="567"/>
      <c r="AD29" s="567">
        <v>466623</v>
      </c>
      <c r="AE29" s="567"/>
      <c r="AF29" s="567"/>
      <c r="AG29" s="567"/>
      <c r="AH29" s="567"/>
      <c r="AI29" s="567"/>
      <c r="AJ29" s="584">
        <v>1625.8641114982579</v>
      </c>
      <c r="AK29" s="584"/>
      <c r="AL29" s="584"/>
      <c r="AM29" s="584"/>
      <c r="AN29" s="584"/>
      <c r="AO29" s="585"/>
    </row>
    <row r="30" spans="1:41" ht="15.95" customHeight="1" x14ac:dyDescent="0.15">
      <c r="A30" s="169">
        <v>24</v>
      </c>
      <c r="B30" s="562">
        <v>191230</v>
      </c>
      <c r="C30" s="563"/>
      <c r="D30" s="563"/>
      <c r="E30" s="563"/>
      <c r="F30" s="563"/>
      <c r="G30" s="563">
        <v>170858</v>
      </c>
      <c r="H30" s="563"/>
      <c r="I30" s="563"/>
      <c r="J30" s="563"/>
      <c r="K30" s="563"/>
      <c r="L30" s="563">
        <v>24168</v>
      </c>
      <c r="M30" s="563"/>
      <c r="N30" s="563"/>
      <c r="O30" s="563"/>
      <c r="P30" s="563"/>
      <c r="Q30" s="563"/>
      <c r="R30" s="563">
        <v>11688</v>
      </c>
      <c r="S30" s="563"/>
      <c r="T30" s="563"/>
      <c r="U30" s="563"/>
      <c r="V30" s="563"/>
      <c r="W30" s="563"/>
      <c r="X30" s="563">
        <v>47659</v>
      </c>
      <c r="Y30" s="563"/>
      <c r="Z30" s="563"/>
      <c r="AA30" s="563"/>
      <c r="AB30" s="563"/>
      <c r="AC30" s="563"/>
      <c r="AD30" s="563">
        <v>445603</v>
      </c>
      <c r="AE30" s="563"/>
      <c r="AF30" s="563"/>
      <c r="AG30" s="563"/>
      <c r="AH30" s="563"/>
      <c r="AI30" s="563"/>
      <c r="AJ30" s="560">
        <v>1586</v>
      </c>
      <c r="AK30" s="560"/>
      <c r="AL30" s="560"/>
      <c r="AM30" s="560"/>
      <c r="AN30" s="560"/>
      <c r="AO30" s="571"/>
    </row>
    <row r="31" spans="1:41" ht="15.95" customHeight="1" x14ac:dyDescent="0.15">
      <c r="A31" s="169">
        <v>25</v>
      </c>
      <c r="B31" s="559">
        <v>192421</v>
      </c>
      <c r="C31" s="559"/>
      <c r="D31" s="559"/>
      <c r="E31" s="559"/>
      <c r="F31" s="559"/>
      <c r="G31" s="560">
        <v>162814</v>
      </c>
      <c r="H31" s="560"/>
      <c r="I31" s="560"/>
      <c r="J31" s="560"/>
      <c r="K31" s="560"/>
      <c r="L31" s="560">
        <v>21300</v>
      </c>
      <c r="M31" s="560"/>
      <c r="N31" s="560"/>
      <c r="O31" s="560"/>
      <c r="P31" s="560"/>
      <c r="Q31" s="560"/>
      <c r="R31" s="560">
        <v>10552</v>
      </c>
      <c r="S31" s="560"/>
      <c r="T31" s="560"/>
      <c r="U31" s="560"/>
      <c r="V31" s="560"/>
      <c r="W31" s="560"/>
      <c r="X31" s="560">
        <v>43743</v>
      </c>
      <c r="Y31" s="560"/>
      <c r="Z31" s="560"/>
      <c r="AA31" s="560"/>
      <c r="AB31" s="560"/>
      <c r="AC31" s="560"/>
      <c r="AD31" s="560">
        <v>430830</v>
      </c>
      <c r="AE31" s="560"/>
      <c r="AF31" s="560"/>
      <c r="AG31" s="560"/>
      <c r="AH31" s="560"/>
      <c r="AI31" s="560"/>
      <c r="AJ31" s="609">
        <v>1528</v>
      </c>
      <c r="AK31" s="609"/>
      <c r="AL31" s="609"/>
      <c r="AM31" s="609"/>
      <c r="AN31" s="609"/>
      <c r="AO31" s="571"/>
    </row>
    <row r="32" spans="1:41" ht="15.95" customHeight="1" x14ac:dyDescent="0.15">
      <c r="A32" s="169">
        <v>26</v>
      </c>
      <c r="B32" s="559">
        <v>183614</v>
      </c>
      <c r="C32" s="560"/>
      <c r="D32" s="560"/>
      <c r="E32" s="560"/>
      <c r="F32" s="560"/>
      <c r="G32" s="560">
        <v>146982</v>
      </c>
      <c r="H32" s="560"/>
      <c r="I32" s="560"/>
      <c r="J32" s="560"/>
      <c r="K32" s="560"/>
      <c r="L32" s="560">
        <v>17595</v>
      </c>
      <c r="M32" s="560"/>
      <c r="N32" s="560"/>
      <c r="O32" s="560"/>
      <c r="P32" s="560"/>
      <c r="Q32" s="560"/>
      <c r="R32" s="560">
        <v>9224</v>
      </c>
      <c r="S32" s="560"/>
      <c r="T32" s="560"/>
      <c r="U32" s="560"/>
      <c r="V32" s="560"/>
      <c r="W32" s="560"/>
      <c r="X32" s="560">
        <v>40478</v>
      </c>
      <c r="Y32" s="560"/>
      <c r="Z32" s="560"/>
      <c r="AA32" s="560"/>
      <c r="AB32" s="560"/>
      <c r="AC32" s="560"/>
      <c r="AD32" s="560">
        <v>397893</v>
      </c>
      <c r="AE32" s="560"/>
      <c r="AF32" s="560"/>
      <c r="AG32" s="560"/>
      <c r="AH32" s="560"/>
      <c r="AI32" s="560"/>
      <c r="AJ32" s="560">
        <v>1406</v>
      </c>
      <c r="AK32" s="560"/>
      <c r="AL32" s="560"/>
      <c r="AM32" s="560"/>
      <c r="AN32" s="560"/>
      <c r="AO32" s="571"/>
    </row>
    <row r="33" spans="1:44" ht="15.95" customHeight="1" x14ac:dyDescent="0.15">
      <c r="A33" s="31">
        <v>27</v>
      </c>
      <c r="B33" s="561">
        <f>SUM(B35:F46)</f>
        <v>176500</v>
      </c>
      <c r="C33" s="561"/>
      <c r="D33" s="561"/>
      <c r="E33" s="561"/>
      <c r="F33" s="561"/>
      <c r="G33" s="564">
        <f>SUM(G35:K46)</f>
        <v>145447</v>
      </c>
      <c r="H33" s="564"/>
      <c r="I33" s="564"/>
      <c r="J33" s="564"/>
      <c r="K33" s="564"/>
      <c r="L33" s="564">
        <f>SUM(L35:Q46)</f>
        <v>16388</v>
      </c>
      <c r="M33" s="564"/>
      <c r="N33" s="564"/>
      <c r="O33" s="564"/>
      <c r="P33" s="564"/>
      <c r="Q33" s="564"/>
      <c r="R33" s="564">
        <f>SUM(R35:W46)</f>
        <v>9608</v>
      </c>
      <c r="S33" s="564"/>
      <c r="T33" s="564"/>
      <c r="U33" s="564"/>
      <c r="V33" s="564"/>
      <c r="W33" s="564"/>
      <c r="X33" s="564">
        <f>SUM(X35:AC46)</f>
        <v>35269</v>
      </c>
      <c r="Y33" s="564"/>
      <c r="Z33" s="564"/>
      <c r="AA33" s="564"/>
      <c r="AB33" s="564"/>
      <c r="AC33" s="564"/>
      <c r="AD33" s="564">
        <f>SUM(AD35:AI46)</f>
        <v>383212</v>
      </c>
      <c r="AE33" s="564"/>
      <c r="AF33" s="564"/>
      <c r="AG33" s="564"/>
      <c r="AH33" s="564"/>
      <c r="AI33" s="564"/>
      <c r="AJ33" s="586">
        <f>AD33/AR33</f>
        <v>1479.5830115830115</v>
      </c>
      <c r="AK33" s="586"/>
      <c r="AL33" s="586"/>
      <c r="AM33" s="586"/>
      <c r="AN33" s="586"/>
      <c r="AO33" s="587"/>
      <c r="AQ33" s="30" t="s">
        <v>320</v>
      </c>
      <c r="AR33" s="68">
        <f>SUM(AR35:AR46)</f>
        <v>259</v>
      </c>
    </row>
    <row r="34" spans="1:44" ht="15.95" customHeight="1" x14ac:dyDescent="0.15">
      <c r="A34" s="169"/>
      <c r="B34" s="354"/>
      <c r="C34" s="355"/>
      <c r="D34" s="355"/>
      <c r="E34" s="355"/>
      <c r="F34" s="356"/>
      <c r="G34" s="355"/>
      <c r="H34" s="355"/>
      <c r="I34" s="356"/>
      <c r="J34" s="356"/>
      <c r="K34" s="356"/>
      <c r="L34" s="355"/>
      <c r="M34" s="357"/>
      <c r="N34" s="357"/>
      <c r="O34" s="357"/>
      <c r="P34" s="357"/>
      <c r="Q34" s="357"/>
      <c r="R34" s="355"/>
      <c r="S34" s="355"/>
      <c r="T34" s="355"/>
      <c r="U34" s="356"/>
      <c r="V34" s="357"/>
      <c r="W34" s="357"/>
      <c r="X34" s="357"/>
      <c r="Y34" s="357"/>
      <c r="Z34" s="355"/>
      <c r="AA34" s="355"/>
      <c r="AB34" s="355"/>
      <c r="AC34" s="355"/>
      <c r="AD34" s="358"/>
      <c r="AE34" s="359"/>
      <c r="AF34" s="359"/>
      <c r="AG34" s="359"/>
      <c r="AH34" s="359"/>
      <c r="AI34" s="359"/>
      <c r="AJ34" s="359"/>
      <c r="AK34" s="359"/>
      <c r="AL34" s="358"/>
      <c r="AM34" s="358"/>
      <c r="AN34" s="358"/>
      <c r="AO34" s="360"/>
      <c r="AQ34" s="493" t="s">
        <v>207</v>
      </c>
      <c r="AR34" s="493"/>
    </row>
    <row r="35" spans="1:44" ht="15.95" customHeight="1" x14ac:dyDescent="0.15">
      <c r="A35" s="154" t="s">
        <v>300</v>
      </c>
      <c r="B35" s="579">
        <v>15262</v>
      </c>
      <c r="C35" s="579"/>
      <c r="D35" s="579"/>
      <c r="E35" s="579"/>
      <c r="F35" s="579"/>
      <c r="G35" s="577">
        <v>10957</v>
      </c>
      <c r="H35" s="577"/>
      <c r="I35" s="577"/>
      <c r="J35" s="577"/>
      <c r="K35" s="577"/>
      <c r="L35" s="577">
        <v>1444</v>
      </c>
      <c r="M35" s="577"/>
      <c r="N35" s="577"/>
      <c r="O35" s="577"/>
      <c r="P35" s="577"/>
      <c r="Q35" s="577"/>
      <c r="R35" s="578">
        <v>788</v>
      </c>
      <c r="S35" s="578"/>
      <c r="T35" s="578"/>
      <c r="U35" s="578"/>
      <c r="V35" s="578"/>
      <c r="W35" s="578"/>
      <c r="X35" s="578">
        <v>3297</v>
      </c>
      <c r="Y35" s="578"/>
      <c r="Z35" s="578"/>
      <c r="AA35" s="578"/>
      <c r="AB35" s="578"/>
      <c r="AC35" s="578"/>
      <c r="AD35" s="576">
        <v>31748</v>
      </c>
      <c r="AE35" s="576"/>
      <c r="AF35" s="576"/>
      <c r="AG35" s="576"/>
      <c r="AH35" s="576"/>
      <c r="AI35" s="576"/>
      <c r="AJ35" s="573">
        <v>1323</v>
      </c>
      <c r="AK35" s="573"/>
      <c r="AL35" s="573"/>
      <c r="AM35" s="573"/>
      <c r="AN35" s="573"/>
      <c r="AO35" s="574"/>
      <c r="AQ35" s="283" t="s">
        <v>208</v>
      </c>
      <c r="AR35" s="157">
        <v>24</v>
      </c>
    </row>
    <row r="36" spans="1:44" ht="15.95" customHeight="1" x14ac:dyDescent="0.15">
      <c r="A36" s="154" t="s">
        <v>72</v>
      </c>
      <c r="B36" s="559">
        <v>16541</v>
      </c>
      <c r="C36" s="559"/>
      <c r="D36" s="559"/>
      <c r="E36" s="559"/>
      <c r="F36" s="559"/>
      <c r="G36" s="560">
        <v>12863</v>
      </c>
      <c r="H36" s="560"/>
      <c r="I36" s="560"/>
      <c r="J36" s="560"/>
      <c r="K36" s="560"/>
      <c r="L36" s="560">
        <v>1570</v>
      </c>
      <c r="M36" s="560"/>
      <c r="N36" s="560"/>
      <c r="O36" s="560"/>
      <c r="P36" s="560"/>
      <c r="Q36" s="560"/>
      <c r="R36" s="575">
        <v>985</v>
      </c>
      <c r="S36" s="575"/>
      <c r="T36" s="575"/>
      <c r="U36" s="575"/>
      <c r="V36" s="575"/>
      <c r="W36" s="575"/>
      <c r="X36" s="575">
        <v>3453</v>
      </c>
      <c r="Y36" s="575"/>
      <c r="Z36" s="575"/>
      <c r="AA36" s="575"/>
      <c r="AB36" s="575"/>
      <c r="AC36" s="575"/>
      <c r="AD36" s="576">
        <v>35412</v>
      </c>
      <c r="AE36" s="576"/>
      <c r="AF36" s="576"/>
      <c r="AG36" s="576"/>
      <c r="AH36" s="576"/>
      <c r="AI36" s="576"/>
      <c r="AJ36" s="573">
        <v>1476</v>
      </c>
      <c r="AK36" s="573"/>
      <c r="AL36" s="573"/>
      <c r="AM36" s="573"/>
      <c r="AN36" s="573"/>
      <c r="AO36" s="574"/>
      <c r="AQ36" s="283" t="s">
        <v>209</v>
      </c>
      <c r="AR36" s="157">
        <v>24</v>
      </c>
    </row>
    <row r="37" spans="1:44" ht="15.95" customHeight="1" x14ac:dyDescent="0.15">
      <c r="A37" s="154" t="s">
        <v>73</v>
      </c>
      <c r="B37" s="559">
        <v>13918</v>
      </c>
      <c r="C37" s="559"/>
      <c r="D37" s="559"/>
      <c r="E37" s="559"/>
      <c r="F37" s="559"/>
      <c r="G37" s="560">
        <v>11486</v>
      </c>
      <c r="H37" s="560"/>
      <c r="I37" s="560"/>
      <c r="J37" s="560"/>
      <c r="K37" s="560"/>
      <c r="L37" s="560">
        <v>1176</v>
      </c>
      <c r="M37" s="560"/>
      <c r="N37" s="560"/>
      <c r="O37" s="560"/>
      <c r="P37" s="560"/>
      <c r="Q37" s="560"/>
      <c r="R37" s="575">
        <v>923</v>
      </c>
      <c r="S37" s="575"/>
      <c r="T37" s="575"/>
      <c r="U37" s="575"/>
      <c r="V37" s="575"/>
      <c r="W37" s="575"/>
      <c r="X37" s="575">
        <v>2977</v>
      </c>
      <c r="Y37" s="575"/>
      <c r="Z37" s="575"/>
      <c r="AA37" s="575"/>
      <c r="AB37" s="575"/>
      <c r="AC37" s="575"/>
      <c r="AD37" s="576">
        <v>30480</v>
      </c>
      <c r="AE37" s="576"/>
      <c r="AF37" s="576"/>
      <c r="AG37" s="576"/>
      <c r="AH37" s="576"/>
      <c r="AI37" s="576"/>
      <c r="AJ37" s="573">
        <v>1793</v>
      </c>
      <c r="AK37" s="573"/>
      <c r="AL37" s="573"/>
      <c r="AM37" s="573"/>
      <c r="AN37" s="573"/>
      <c r="AO37" s="574"/>
      <c r="AQ37" s="283" t="s">
        <v>210</v>
      </c>
      <c r="AR37" s="157">
        <v>17</v>
      </c>
    </row>
    <row r="38" spans="1:44" ht="15.95" customHeight="1" x14ac:dyDescent="0.15">
      <c r="A38" s="154" t="s">
        <v>74</v>
      </c>
      <c r="B38" s="559">
        <v>11006</v>
      </c>
      <c r="C38" s="559"/>
      <c r="D38" s="559"/>
      <c r="E38" s="559"/>
      <c r="F38" s="559"/>
      <c r="G38" s="560">
        <v>10393</v>
      </c>
      <c r="H38" s="560"/>
      <c r="I38" s="560"/>
      <c r="J38" s="560"/>
      <c r="K38" s="560"/>
      <c r="L38" s="560">
        <v>975</v>
      </c>
      <c r="M38" s="560"/>
      <c r="N38" s="560"/>
      <c r="O38" s="560"/>
      <c r="P38" s="560"/>
      <c r="Q38" s="560"/>
      <c r="R38" s="575">
        <v>532</v>
      </c>
      <c r="S38" s="575"/>
      <c r="T38" s="575"/>
      <c r="U38" s="575"/>
      <c r="V38" s="575"/>
      <c r="W38" s="575"/>
      <c r="X38" s="575">
        <v>2471</v>
      </c>
      <c r="Y38" s="575"/>
      <c r="Z38" s="575"/>
      <c r="AA38" s="575"/>
      <c r="AB38" s="575"/>
      <c r="AC38" s="575"/>
      <c r="AD38" s="576">
        <v>25377</v>
      </c>
      <c r="AE38" s="576"/>
      <c r="AF38" s="576"/>
      <c r="AG38" s="576"/>
      <c r="AH38" s="576"/>
      <c r="AI38" s="576"/>
      <c r="AJ38" s="573">
        <v>1813</v>
      </c>
      <c r="AK38" s="573"/>
      <c r="AL38" s="573"/>
      <c r="AM38" s="573"/>
      <c r="AN38" s="573"/>
      <c r="AO38" s="574"/>
      <c r="AQ38" s="283" t="s">
        <v>211</v>
      </c>
      <c r="AR38" s="157">
        <v>14</v>
      </c>
    </row>
    <row r="39" spans="1:44" ht="15.95" customHeight="1" x14ac:dyDescent="0.15">
      <c r="A39" s="154" t="s">
        <v>75</v>
      </c>
      <c r="B39" s="559">
        <v>16923</v>
      </c>
      <c r="C39" s="559"/>
      <c r="D39" s="559"/>
      <c r="E39" s="559"/>
      <c r="F39" s="559"/>
      <c r="G39" s="560">
        <v>15604</v>
      </c>
      <c r="H39" s="560"/>
      <c r="I39" s="560"/>
      <c r="J39" s="560"/>
      <c r="K39" s="560"/>
      <c r="L39" s="560">
        <v>1546</v>
      </c>
      <c r="M39" s="560"/>
      <c r="N39" s="560"/>
      <c r="O39" s="560"/>
      <c r="P39" s="560"/>
      <c r="Q39" s="560"/>
      <c r="R39" s="575">
        <v>922</v>
      </c>
      <c r="S39" s="575"/>
      <c r="T39" s="575"/>
      <c r="U39" s="575"/>
      <c r="V39" s="575"/>
      <c r="W39" s="575"/>
      <c r="X39" s="575">
        <v>4198</v>
      </c>
      <c r="Y39" s="575"/>
      <c r="Z39" s="575"/>
      <c r="AA39" s="575"/>
      <c r="AB39" s="575"/>
      <c r="AC39" s="575"/>
      <c r="AD39" s="576">
        <v>39193</v>
      </c>
      <c r="AE39" s="576"/>
      <c r="AF39" s="576"/>
      <c r="AG39" s="576"/>
      <c r="AH39" s="576"/>
      <c r="AI39" s="576"/>
      <c r="AJ39" s="573">
        <v>1507</v>
      </c>
      <c r="AK39" s="573"/>
      <c r="AL39" s="573"/>
      <c r="AM39" s="573"/>
      <c r="AN39" s="573"/>
      <c r="AO39" s="574"/>
      <c r="AQ39" s="283" t="s">
        <v>212</v>
      </c>
      <c r="AR39" s="157">
        <v>26</v>
      </c>
    </row>
    <row r="40" spans="1:44" ht="15.95" customHeight="1" x14ac:dyDescent="0.15">
      <c r="A40" s="154" t="s">
        <v>76</v>
      </c>
      <c r="B40" s="559">
        <v>15493</v>
      </c>
      <c r="C40" s="559"/>
      <c r="D40" s="559"/>
      <c r="E40" s="559"/>
      <c r="F40" s="559"/>
      <c r="G40" s="560">
        <v>12028</v>
      </c>
      <c r="H40" s="560"/>
      <c r="I40" s="560"/>
      <c r="J40" s="560"/>
      <c r="K40" s="560"/>
      <c r="L40" s="560">
        <v>1446</v>
      </c>
      <c r="M40" s="560"/>
      <c r="N40" s="560"/>
      <c r="O40" s="560"/>
      <c r="P40" s="560"/>
      <c r="Q40" s="560"/>
      <c r="R40" s="575">
        <v>855</v>
      </c>
      <c r="S40" s="575"/>
      <c r="T40" s="575"/>
      <c r="U40" s="575"/>
      <c r="V40" s="575"/>
      <c r="W40" s="575"/>
      <c r="X40" s="575">
        <v>2766</v>
      </c>
      <c r="Y40" s="575"/>
      <c r="Z40" s="575"/>
      <c r="AA40" s="575"/>
      <c r="AB40" s="575"/>
      <c r="AC40" s="575"/>
      <c r="AD40" s="576">
        <v>32588</v>
      </c>
      <c r="AE40" s="576"/>
      <c r="AF40" s="576"/>
      <c r="AG40" s="576"/>
      <c r="AH40" s="576"/>
      <c r="AI40" s="576"/>
      <c r="AJ40" s="573">
        <v>1417</v>
      </c>
      <c r="AK40" s="573"/>
      <c r="AL40" s="573"/>
      <c r="AM40" s="573"/>
      <c r="AN40" s="573"/>
      <c r="AO40" s="574"/>
      <c r="AQ40" s="283" t="s">
        <v>213</v>
      </c>
      <c r="AR40" s="157">
        <v>23</v>
      </c>
    </row>
    <row r="41" spans="1:44" ht="15.95" customHeight="1" x14ac:dyDescent="0.15">
      <c r="A41" s="154" t="s">
        <v>77</v>
      </c>
      <c r="B41" s="559">
        <v>17480</v>
      </c>
      <c r="C41" s="559"/>
      <c r="D41" s="559"/>
      <c r="E41" s="559"/>
      <c r="F41" s="559"/>
      <c r="G41" s="560">
        <v>14392</v>
      </c>
      <c r="H41" s="560"/>
      <c r="I41" s="560"/>
      <c r="J41" s="560"/>
      <c r="K41" s="560"/>
      <c r="L41" s="560">
        <v>1691</v>
      </c>
      <c r="M41" s="560"/>
      <c r="N41" s="560"/>
      <c r="O41" s="560"/>
      <c r="P41" s="560"/>
      <c r="Q41" s="560"/>
      <c r="R41" s="575">
        <v>988</v>
      </c>
      <c r="S41" s="575"/>
      <c r="T41" s="575"/>
      <c r="U41" s="575"/>
      <c r="V41" s="575"/>
      <c r="W41" s="575"/>
      <c r="X41" s="575">
        <v>3278</v>
      </c>
      <c r="Y41" s="575"/>
      <c r="Z41" s="575"/>
      <c r="AA41" s="575"/>
      <c r="AB41" s="575"/>
      <c r="AC41" s="575"/>
      <c r="AD41" s="576">
        <v>37829</v>
      </c>
      <c r="AE41" s="576"/>
      <c r="AF41" s="576"/>
      <c r="AG41" s="576"/>
      <c r="AH41" s="576"/>
      <c r="AI41" s="576"/>
      <c r="AJ41" s="573">
        <v>1455</v>
      </c>
      <c r="AK41" s="573"/>
      <c r="AL41" s="573"/>
      <c r="AM41" s="573"/>
      <c r="AN41" s="573"/>
      <c r="AO41" s="574"/>
      <c r="AQ41" s="283" t="s">
        <v>214</v>
      </c>
      <c r="AR41" s="157">
        <v>26</v>
      </c>
    </row>
    <row r="42" spans="1:44" ht="15.95" customHeight="1" x14ac:dyDescent="0.15">
      <c r="A42" s="154" t="s">
        <v>78</v>
      </c>
      <c r="B42" s="559">
        <v>18016</v>
      </c>
      <c r="C42" s="559"/>
      <c r="D42" s="559"/>
      <c r="E42" s="559"/>
      <c r="F42" s="559"/>
      <c r="G42" s="560">
        <v>16389</v>
      </c>
      <c r="H42" s="560"/>
      <c r="I42" s="560"/>
      <c r="J42" s="560"/>
      <c r="K42" s="560"/>
      <c r="L42" s="560">
        <v>1715</v>
      </c>
      <c r="M42" s="560"/>
      <c r="N42" s="560"/>
      <c r="O42" s="560"/>
      <c r="P42" s="560"/>
      <c r="Q42" s="560"/>
      <c r="R42" s="575">
        <v>949</v>
      </c>
      <c r="S42" s="575"/>
      <c r="T42" s="575"/>
      <c r="U42" s="575"/>
      <c r="V42" s="575"/>
      <c r="W42" s="575"/>
      <c r="X42" s="575">
        <v>3296</v>
      </c>
      <c r="Y42" s="575"/>
      <c r="Z42" s="575"/>
      <c r="AA42" s="575"/>
      <c r="AB42" s="575"/>
      <c r="AC42" s="575"/>
      <c r="AD42" s="576">
        <v>40365</v>
      </c>
      <c r="AE42" s="576"/>
      <c r="AF42" s="576"/>
      <c r="AG42" s="576"/>
      <c r="AH42" s="576"/>
      <c r="AI42" s="576"/>
      <c r="AJ42" s="573">
        <v>1682</v>
      </c>
      <c r="AK42" s="573"/>
      <c r="AL42" s="573"/>
      <c r="AM42" s="573"/>
      <c r="AN42" s="573"/>
      <c r="AO42" s="574"/>
      <c r="AQ42" s="283" t="s">
        <v>215</v>
      </c>
      <c r="AR42" s="157">
        <v>24</v>
      </c>
    </row>
    <row r="43" spans="1:44" ht="15.95" customHeight="1" x14ac:dyDescent="0.15">
      <c r="A43" s="154" t="s">
        <v>79</v>
      </c>
      <c r="B43" s="559">
        <v>8223</v>
      </c>
      <c r="C43" s="559"/>
      <c r="D43" s="559"/>
      <c r="E43" s="559"/>
      <c r="F43" s="559"/>
      <c r="G43" s="560">
        <v>5845</v>
      </c>
      <c r="H43" s="560"/>
      <c r="I43" s="560"/>
      <c r="J43" s="560"/>
      <c r="K43" s="560"/>
      <c r="L43" s="560">
        <v>749</v>
      </c>
      <c r="M43" s="560"/>
      <c r="N43" s="560"/>
      <c r="O43" s="560"/>
      <c r="P43" s="560"/>
      <c r="Q43" s="560"/>
      <c r="R43" s="575">
        <v>383</v>
      </c>
      <c r="S43" s="575"/>
      <c r="T43" s="575"/>
      <c r="U43" s="575"/>
      <c r="V43" s="575"/>
      <c r="W43" s="575"/>
      <c r="X43" s="575">
        <v>1389</v>
      </c>
      <c r="Y43" s="575"/>
      <c r="Z43" s="575"/>
      <c r="AA43" s="575"/>
      <c r="AB43" s="575"/>
      <c r="AC43" s="575"/>
      <c r="AD43" s="576">
        <v>16589</v>
      </c>
      <c r="AE43" s="576"/>
      <c r="AF43" s="576"/>
      <c r="AG43" s="576"/>
      <c r="AH43" s="576"/>
      <c r="AI43" s="576"/>
      <c r="AJ43" s="573">
        <v>1508</v>
      </c>
      <c r="AK43" s="573"/>
      <c r="AL43" s="573"/>
      <c r="AM43" s="573"/>
      <c r="AN43" s="573"/>
      <c r="AO43" s="574"/>
      <c r="AQ43" s="283" t="s">
        <v>216</v>
      </c>
      <c r="AR43" s="157">
        <v>11</v>
      </c>
    </row>
    <row r="44" spans="1:44" ht="15.95" customHeight="1" x14ac:dyDescent="0.15">
      <c r="A44" s="154" t="s">
        <v>296</v>
      </c>
      <c r="B44" s="559">
        <v>14403</v>
      </c>
      <c r="C44" s="559"/>
      <c r="D44" s="559"/>
      <c r="E44" s="559"/>
      <c r="F44" s="559"/>
      <c r="G44" s="560">
        <v>11275</v>
      </c>
      <c r="H44" s="560"/>
      <c r="I44" s="560"/>
      <c r="J44" s="560"/>
      <c r="K44" s="560"/>
      <c r="L44" s="560">
        <v>1337</v>
      </c>
      <c r="M44" s="560"/>
      <c r="N44" s="560"/>
      <c r="O44" s="560"/>
      <c r="P44" s="560"/>
      <c r="Q44" s="560"/>
      <c r="R44" s="575">
        <v>725</v>
      </c>
      <c r="S44" s="575"/>
      <c r="T44" s="575"/>
      <c r="U44" s="575"/>
      <c r="V44" s="575"/>
      <c r="W44" s="575"/>
      <c r="X44" s="575">
        <v>2736</v>
      </c>
      <c r="Y44" s="575"/>
      <c r="Z44" s="575"/>
      <c r="AA44" s="575"/>
      <c r="AB44" s="575"/>
      <c r="AC44" s="575"/>
      <c r="AD44" s="576">
        <v>30476</v>
      </c>
      <c r="AE44" s="576"/>
      <c r="AF44" s="576"/>
      <c r="AG44" s="576"/>
      <c r="AH44" s="576"/>
      <c r="AI44" s="576"/>
      <c r="AJ44" s="573">
        <v>1325</v>
      </c>
      <c r="AK44" s="573"/>
      <c r="AL44" s="573"/>
      <c r="AM44" s="573"/>
      <c r="AN44" s="573"/>
      <c r="AO44" s="574"/>
      <c r="AQ44" s="283" t="s">
        <v>217</v>
      </c>
      <c r="AR44" s="157">
        <v>23</v>
      </c>
    </row>
    <row r="45" spans="1:44" ht="15.95" customHeight="1" x14ac:dyDescent="0.15">
      <c r="A45" s="154" t="s">
        <v>80</v>
      </c>
      <c r="B45" s="559">
        <v>14006</v>
      </c>
      <c r="C45" s="559"/>
      <c r="D45" s="559"/>
      <c r="E45" s="559"/>
      <c r="F45" s="559"/>
      <c r="G45" s="560">
        <v>11683</v>
      </c>
      <c r="H45" s="560"/>
      <c r="I45" s="560"/>
      <c r="J45" s="560"/>
      <c r="K45" s="560"/>
      <c r="L45" s="560">
        <v>1306</v>
      </c>
      <c r="M45" s="560"/>
      <c r="N45" s="560"/>
      <c r="O45" s="560"/>
      <c r="P45" s="560"/>
      <c r="Q45" s="560"/>
      <c r="R45" s="575">
        <v>742</v>
      </c>
      <c r="S45" s="575"/>
      <c r="T45" s="575"/>
      <c r="U45" s="575"/>
      <c r="V45" s="575"/>
      <c r="W45" s="575"/>
      <c r="X45" s="575">
        <v>2601</v>
      </c>
      <c r="Y45" s="575"/>
      <c r="Z45" s="575"/>
      <c r="AA45" s="575"/>
      <c r="AB45" s="575"/>
      <c r="AC45" s="575"/>
      <c r="AD45" s="576">
        <v>30338</v>
      </c>
      <c r="AE45" s="576"/>
      <c r="AF45" s="576"/>
      <c r="AG45" s="576"/>
      <c r="AH45" s="576"/>
      <c r="AI45" s="576"/>
      <c r="AJ45" s="573">
        <v>1379</v>
      </c>
      <c r="AK45" s="573"/>
      <c r="AL45" s="573"/>
      <c r="AM45" s="573"/>
      <c r="AN45" s="573"/>
      <c r="AO45" s="574"/>
      <c r="AQ45" s="283" t="s">
        <v>218</v>
      </c>
      <c r="AR45" s="157">
        <v>22</v>
      </c>
    </row>
    <row r="46" spans="1:44" ht="15.95" customHeight="1" x14ac:dyDescent="0.15">
      <c r="A46" s="154" t="s">
        <v>62</v>
      </c>
      <c r="B46" s="559">
        <v>15229</v>
      </c>
      <c r="C46" s="559"/>
      <c r="D46" s="559"/>
      <c r="E46" s="559"/>
      <c r="F46" s="559"/>
      <c r="G46" s="560">
        <v>12532</v>
      </c>
      <c r="H46" s="560"/>
      <c r="I46" s="560"/>
      <c r="J46" s="560"/>
      <c r="K46" s="560"/>
      <c r="L46" s="560">
        <v>1433</v>
      </c>
      <c r="M46" s="560"/>
      <c r="N46" s="560"/>
      <c r="O46" s="560"/>
      <c r="P46" s="560"/>
      <c r="Q46" s="560"/>
      <c r="R46" s="575">
        <v>816</v>
      </c>
      <c r="S46" s="575"/>
      <c r="T46" s="575"/>
      <c r="U46" s="575"/>
      <c r="V46" s="575"/>
      <c r="W46" s="575"/>
      <c r="X46" s="575">
        <v>2807</v>
      </c>
      <c r="Y46" s="575"/>
      <c r="Z46" s="575"/>
      <c r="AA46" s="575"/>
      <c r="AB46" s="575"/>
      <c r="AC46" s="575"/>
      <c r="AD46" s="576">
        <v>32817</v>
      </c>
      <c r="AE46" s="576"/>
      <c r="AF46" s="576"/>
      <c r="AG46" s="576"/>
      <c r="AH46" s="576"/>
      <c r="AI46" s="576"/>
      <c r="AJ46" s="573">
        <v>1313</v>
      </c>
      <c r="AK46" s="573"/>
      <c r="AL46" s="573"/>
      <c r="AM46" s="573"/>
      <c r="AN46" s="573"/>
      <c r="AO46" s="574"/>
      <c r="AQ46" s="283" t="s">
        <v>219</v>
      </c>
      <c r="AR46" s="157">
        <v>25</v>
      </c>
    </row>
    <row r="47" spans="1:44" ht="15.95" customHeight="1" x14ac:dyDescent="0.15">
      <c r="A47" s="169"/>
      <c r="B47" s="362"/>
      <c r="C47" s="267"/>
      <c r="D47" s="267"/>
      <c r="E47" s="267"/>
      <c r="F47" s="329"/>
      <c r="G47" s="267"/>
      <c r="H47" s="267"/>
      <c r="I47" s="329"/>
      <c r="J47" s="329"/>
      <c r="K47" s="329"/>
      <c r="L47" s="267"/>
      <c r="M47" s="227"/>
      <c r="N47" s="227"/>
      <c r="O47" s="227"/>
      <c r="P47" s="227"/>
      <c r="Q47" s="227"/>
      <c r="R47" s="267"/>
      <c r="S47" s="267"/>
      <c r="T47" s="267"/>
      <c r="U47" s="329"/>
      <c r="V47" s="227"/>
      <c r="W47" s="227"/>
      <c r="X47" s="227"/>
      <c r="Y47" s="227"/>
      <c r="Z47" s="267"/>
      <c r="AA47" s="267"/>
      <c r="AB47" s="267"/>
      <c r="AC47" s="267"/>
      <c r="AD47" s="197"/>
      <c r="AE47" s="197"/>
      <c r="AF47" s="363"/>
      <c r="AG47" s="363"/>
      <c r="AH47" s="363"/>
      <c r="AI47" s="363"/>
      <c r="AJ47" s="363"/>
      <c r="AK47" s="363"/>
      <c r="AL47" s="197"/>
      <c r="AM47" s="364"/>
      <c r="AN47" s="197"/>
      <c r="AO47" s="365"/>
      <c r="AP47" s="66"/>
      <c r="AQ47" s="284" t="s">
        <v>220</v>
      </c>
    </row>
    <row r="48" spans="1:44" ht="15.95" customHeight="1" x14ac:dyDescent="0.15">
      <c r="A48" s="171" t="s">
        <v>121</v>
      </c>
      <c r="B48" s="559">
        <f>B33/283</f>
        <v>623.67491166077741</v>
      </c>
      <c r="C48" s="559"/>
      <c r="D48" s="559"/>
      <c r="E48" s="559"/>
      <c r="F48" s="559"/>
      <c r="G48" s="560">
        <f>G33/283</f>
        <v>513.94699646643107</v>
      </c>
      <c r="H48" s="560"/>
      <c r="I48" s="560"/>
      <c r="J48" s="560"/>
      <c r="K48" s="560"/>
      <c r="L48" s="560">
        <f>L33/283</f>
        <v>57.908127208480565</v>
      </c>
      <c r="M48" s="560"/>
      <c r="N48" s="560"/>
      <c r="O48" s="560"/>
      <c r="P48" s="560"/>
      <c r="Q48" s="560"/>
      <c r="R48" s="560">
        <f>R33/283</f>
        <v>33.950530035335689</v>
      </c>
      <c r="S48" s="560"/>
      <c r="T48" s="560"/>
      <c r="U48" s="560"/>
      <c r="V48" s="560"/>
      <c r="W48" s="560"/>
      <c r="X48" s="560">
        <f>X33/283</f>
        <v>124.62544169611307</v>
      </c>
      <c r="Y48" s="560"/>
      <c r="Z48" s="560"/>
      <c r="AA48" s="560"/>
      <c r="AB48" s="560"/>
      <c r="AC48" s="560"/>
      <c r="AD48" s="560">
        <f>AD33/283</f>
        <v>1354.1060070671379</v>
      </c>
      <c r="AE48" s="560"/>
      <c r="AF48" s="560"/>
      <c r="AG48" s="560"/>
      <c r="AH48" s="560"/>
      <c r="AI48" s="560"/>
      <c r="AJ48" s="560"/>
      <c r="AK48" s="560"/>
      <c r="AL48" s="560"/>
      <c r="AM48" s="560"/>
      <c r="AN48" s="560"/>
      <c r="AO48" s="571"/>
      <c r="AR48" s="27" t="s">
        <v>321</v>
      </c>
    </row>
    <row r="49" spans="1:44" s="67" customFormat="1" ht="15.95" customHeight="1" thickBot="1" x14ac:dyDescent="0.2">
      <c r="A49" s="172" t="s">
        <v>122</v>
      </c>
      <c r="B49" s="572">
        <f>B33/12</f>
        <v>14708.333333333334</v>
      </c>
      <c r="C49" s="572"/>
      <c r="D49" s="572"/>
      <c r="E49" s="572"/>
      <c r="F49" s="572"/>
      <c r="G49" s="568">
        <f>G33/12</f>
        <v>12120.583333333334</v>
      </c>
      <c r="H49" s="568"/>
      <c r="I49" s="568"/>
      <c r="J49" s="568"/>
      <c r="K49" s="568"/>
      <c r="L49" s="568">
        <f>L33/12</f>
        <v>1365.6666666666667</v>
      </c>
      <c r="M49" s="568"/>
      <c r="N49" s="568"/>
      <c r="O49" s="568"/>
      <c r="P49" s="568"/>
      <c r="Q49" s="568"/>
      <c r="R49" s="568">
        <f>R33/12</f>
        <v>800.66666666666663</v>
      </c>
      <c r="S49" s="568"/>
      <c r="T49" s="568"/>
      <c r="U49" s="568"/>
      <c r="V49" s="568"/>
      <c r="W49" s="568"/>
      <c r="X49" s="568">
        <f>X33/12</f>
        <v>2939.0833333333335</v>
      </c>
      <c r="Y49" s="568"/>
      <c r="Z49" s="568"/>
      <c r="AA49" s="568"/>
      <c r="AB49" s="568"/>
      <c r="AC49" s="568"/>
      <c r="AD49" s="568">
        <f>AD33/12</f>
        <v>31934.333333333332</v>
      </c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9"/>
      <c r="AQ49" s="26"/>
      <c r="AR49" s="26"/>
    </row>
    <row r="50" spans="1:44" ht="15" customHeight="1" x14ac:dyDescent="0.15">
      <c r="A50" s="570" t="s">
        <v>319</v>
      </c>
      <c r="B50" s="570"/>
      <c r="C50" s="570"/>
      <c r="D50" s="570"/>
      <c r="E50" s="570"/>
      <c r="F50" s="570"/>
      <c r="G50" s="570"/>
      <c r="H50" s="570"/>
      <c r="I50" s="570"/>
      <c r="J50" s="570"/>
      <c r="K50" s="570"/>
      <c r="L50" s="570"/>
      <c r="M50" s="570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L50" s="25"/>
      <c r="AM50" s="25"/>
      <c r="AO50" s="27" t="s">
        <v>90</v>
      </c>
    </row>
    <row r="51" spans="1:44" ht="15.95" customHeight="1" x14ac:dyDescent="0.15">
      <c r="A51" s="26" t="s">
        <v>252</v>
      </c>
    </row>
    <row r="53" spans="1:44" ht="15.95" customHeight="1" x14ac:dyDescent="0.15">
      <c r="F53" s="132"/>
      <c r="K53" s="25"/>
      <c r="P53" s="25"/>
      <c r="U53" s="25"/>
      <c r="Z53" s="25"/>
      <c r="AF53" s="25"/>
    </row>
  </sheetData>
  <sheetProtection selectLockedCells="1" selectUnlockedCells="1"/>
  <mergeCells count="231"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Q34:AR34"/>
    <mergeCell ref="AH18:AO18"/>
    <mergeCell ref="AH21:AO21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AJ31:AO31"/>
    <mergeCell ref="AH17:AK17"/>
    <mergeCell ref="Z16:AG16"/>
    <mergeCell ref="AH10:AO10"/>
    <mergeCell ref="J10:Q10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L36:Q36"/>
    <mergeCell ref="R29:W29"/>
    <mergeCell ref="AD31:AI31"/>
    <mergeCell ref="AD32:AI32"/>
    <mergeCell ref="Z21:AG21"/>
    <mergeCell ref="AH19:AK19"/>
    <mergeCell ref="J18:Q18"/>
    <mergeCell ref="J20:Q20"/>
    <mergeCell ref="X31:AC31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AH22:AO22"/>
    <mergeCell ref="AD26:AI28"/>
    <mergeCell ref="AJ26:AO28"/>
    <mergeCell ref="AJ35:AO35"/>
    <mergeCell ref="AJ32:AO32"/>
    <mergeCell ref="X33:AC33"/>
    <mergeCell ref="AJ36:AO36"/>
    <mergeCell ref="AD35:AI35"/>
    <mergeCell ref="AD36:AI36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B3:I4"/>
    <mergeCell ref="J3:Q4"/>
    <mergeCell ref="R3:Y4"/>
    <mergeCell ref="Z3:AG4"/>
    <mergeCell ref="AH3:AO4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  <mergeCell ref="Z22:AG22"/>
    <mergeCell ref="X29:AC29"/>
    <mergeCell ref="R22:Y22"/>
    <mergeCell ref="R26:W28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Normal="120" zoomScaleSheetLayoutView="100" workbookViewId="0">
      <selection activeCell="A2" sqref="A2:H2"/>
    </sheetView>
  </sheetViews>
  <sheetFormatPr defaultRowHeight="15" customHeight="1" x14ac:dyDescent="0.15"/>
  <cols>
    <col min="1" max="1" width="0.7109375" style="26" customWidth="1"/>
    <col min="2" max="2" width="10.85546875" style="26" customWidth="1"/>
    <col min="3" max="3" width="5.7109375" style="26" customWidth="1"/>
    <col min="4" max="4" width="0.42578125" style="26" customWidth="1"/>
    <col min="5" max="5" width="9.7109375" style="26" bestFit="1" customWidth="1"/>
    <col min="6" max="6" width="8" style="26" customWidth="1"/>
    <col min="7" max="7" width="8.28515625" style="26" customWidth="1"/>
    <col min="8" max="9" width="8" style="26" customWidth="1"/>
    <col min="10" max="10" width="11.85546875" style="26" bestFit="1" customWidth="1"/>
    <col min="11" max="11" width="8.85546875" style="26" customWidth="1"/>
    <col min="12" max="12" width="7.85546875" style="26" customWidth="1"/>
    <col min="13" max="13" width="9.28515625" style="26" customWidth="1"/>
    <col min="14" max="14" width="7.28515625" style="26" customWidth="1"/>
    <col min="15" max="16384" width="9.140625" style="26"/>
  </cols>
  <sheetData>
    <row r="1" spans="1:23" ht="5.0999999999999996" customHeight="1" x14ac:dyDescent="0.15">
      <c r="A1" s="426"/>
      <c r="B1" s="426"/>
      <c r="C1" s="426"/>
      <c r="D1" s="426"/>
      <c r="E1" s="426"/>
      <c r="F1" s="426"/>
      <c r="G1" s="426"/>
      <c r="H1" s="25"/>
      <c r="I1" s="25"/>
      <c r="J1" s="25"/>
      <c r="K1" s="25"/>
      <c r="L1" s="25"/>
      <c r="M1" s="25"/>
      <c r="N1" s="27"/>
    </row>
    <row r="2" spans="1:23" ht="15" customHeight="1" thickBot="1" x14ac:dyDescent="0.2">
      <c r="A2" s="426" t="s">
        <v>232</v>
      </c>
      <c r="B2" s="426"/>
      <c r="C2" s="426"/>
      <c r="D2" s="426"/>
      <c r="E2" s="426"/>
      <c r="F2" s="426"/>
      <c r="G2" s="426"/>
      <c r="H2" s="426"/>
      <c r="I2" s="25"/>
      <c r="J2" s="25"/>
      <c r="K2" s="25"/>
      <c r="L2" s="25"/>
      <c r="M2" s="25"/>
      <c r="N2" s="27" t="s">
        <v>91</v>
      </c>
    </row>
    <row r="3" spans="1:23" ht="30" customHeight="1" thickBot="1" x14ac:dyDescent="0.2">
      <c r="A3" s="69"/>
      <c r="B3" s="644" t="s">
        <v>133</v>
      </c>
      <c r="C3" s="644"/>
      <c r="D3" s="114"/>
      <c r="E3" s="481" t="s">
        <v>134</v>
      </c>
      <c r="F3" s="481"/>
      <c r="G3" s="481"/>
      <c r="H3" s="481" t="s">
        <v>135</v>
      </c>
      <c r="I3" s="481"/>
      <c r="J3" s="481"/>
      <c r="K3" s="645" t="s">
        <v>130</v>
      </c>
      <c r="L3" s="495" t="s">
        <v>136</v>
      </c>
      <c r="M3" s="495"/>
      <c r="N3" s="496"/>
    </row>
    <row r="4" spans="1:23" ht="30" customHeight="1" x14ac:dyDescent="0.15">
      <c r="A4" s="70"/>
      <c r="B4" s="646" t="s">
        <v>137</v>
      </c>
      <c r="C4" s="646"/>
      <c r="D4" s="113"/>
      <c r="E4" s="28" t="s">
        <v>138</v>
      </c>
      <c r="F4" s="28" t="s">
        <v>139</v>
      </c>
      <c r="G4" s="29" t="s">
        <v>140</v>
      </c>
      <c r="H4" s="28" t="s">
        <v>138</v>
      </c>
      <c r="I4" s="28" t="s">
        <v>139</v>
      </c>
      <c r="J4" s="29" t="s">
        <v>140</v>
      </c>
      <c r="K4" s="591"/>
      <c r="L4" s="492"/>
      <c r="M4" s="492"/>
      <c r="N4" s="638"/>
    </row>
    <row r="5" spans="1:23" ht="18" customHeight="1" x14ac:dyDescent="0.15">
      <c r="A5" s="37"/>
      <c r="B5" s="633" t="s">
        <v>277</v>
      </c>
      <c r="C5" s="633"/>
      <c r="D5" s="71"/>
      <c r="E5" s="191">
        <v>18707</v>
      </c>
      <c r="F5" s="192">
        <v>5669</v>
      </c>
      <c r="G5" s="192">
        <v>1190</v>
      </c>
      <c r="H5" s="238">
        <v>321</v>
      </c>
      <c r="I5" s="238">
        <v>304</v>
      </c>
      <c r="J5" s="238">
        <v>378</v>
      </c>
      <c r="K5" s="191">
        <v>45623</v>
      </c>
      <c r="L5" s="647">
        <v>72192</v>
      </c>
      <c r="M5" s="647"/>
      <c r="N5" s="648"/>
      <c r="O5" s="66"/>
      <c r="P5" s="66"/>
      <c r="Q5" s="66"/>
      <c r="R5" s="66"/>
      <c r="S5" s="66"/>
      <c r="T5" s="66"/>
      <c r="U5" s="66"/>
      <c r="V5" s="66"/>
      <c r="W5" s="66"/>
    </row>
    <row r="6" spans="1:23" ht="18" customHeight="1" x14ac:dyDescent="0.15">
      <c r="A6" s="37"/>
      <c r="B6" s="633" t="s">
        <v>301</v>
      </c>
      <c r="C6" s="633"/>
      <c r="D6" s="71"/>
      <c r="E6" s="191">
        <v>18587</v>
      </c>
      <c r="F6" s="192">
        <v>730</v>
      </c>
      <c r="G6" s="192">
        <v>2500</v>
      </c>
      <c r="H6" s="190">
        <v>520</v>
      </c>
      <c r="I6" s="190">
        <v>80</v>
      </c>
      <c r="J6" s="190">
        <v>105</v>
      </c>
      <c r="K6" s="191">
        <v>30385</v>
      </c>
      <c r="L6" s="647">
        <v>52907</v>
      </c>
      <c r="M6" s="647"/>
      <c r="N6" s="648"/>
      <c r="O6" s="66"/>
      <c r="P6" s="66"/>
      <c r="Q6" s="66"/>
      <c r="R6" s="66"/>
      <c r="S6" s="66"/>
      <c r="T6" s="66"/>
      <c r="U6" s="66"/>
      <c r="V6" s="66"/>
      <c r="W6" s="66"/>
    </row>
    <row r="7" spans="1:23" ht="18" customHeight="1" x14ac:dyDescent="0.15">
      <c r="A7" s="37"/>
      <c r="B7" s="643" t="s">
        <v>302</v>
      </c>
      <c r="C7" s="643"/>
      <c r="D7" s="163">
        <v>25</v>
      </c>
      <c r="E7" s="330">
        <f t="shared" ref="E7:K7" si="0">SUM(E9:E20)</f>
        <v>26883</v>
      </c>
      <c r="F7" s="331">
        <f t="shared" si="0"/>
        <v>765</v>
      </c>
      <c r="G7" s="330">
        <f t="shared" si="0"/>
        <v>11690</v>
      </c>
      <c r="H7" s="332">
        <f t="shared" si="0"/>
        <v>300</v>
      </c>
      <c r="I7" s="332">
        <f t="shared" si="0"/>
        <v>79</v>
      </c>
      <c r="J7" s="332">
        <f t="shared" si="0"/>
        <v>947</v>
      </c>
      <c r="K7" s="330">
        <f t="shared" si="0"/>
        <v>31881</v>
      </c>
      <c r="L7" s="587">
        <f>SUM(E7:K7)</f>
        <v>72545</v>
      </c>
      <c r="M7" s="587"/>
      <c r="N7" s="641"/>
      <c r="O7" s="66"/>
      <c r="P7" s="66"/>
      <c r="Q7" s="66"/>
      <c r="R7" s="66"/>
      <c r="S7" s="66"/>
      <c r="T7" s="66"/>
      <c r="U7" s="66"/>
      <c r="V7" s="66"/>
      <c r="W7" s="66"/>
    </row>
    <row r="8" spans="1:23" ht="18" customHeight="1" x14ac:dyDescent="0.15">
      <c r="A8" s="37"/>
      <c r="B8" s="474"/>
      <c r="C8" s="474"/>
      <c r="D8" s="158"/>
      <c r="E8" s="295"/>
      <c r="F8" s="294"/>
      <c r="G8" s="294"/>
      <c r="H8" s="294"/>
      <c r="I8" s="294"/>
      <c r="J8" s="294"/>
      <c r="K8" s="294"/>
      <c r="L8" s="571"/>
      <c r="M8" s="571"/>
      <c r="N8" s="642"/>
    </row>
    <row r="9" spans="1:23" ht="18" customHeight="1" x14ac:dyDescent="0.15">
      <c r="A9" s="37"/>
      <c r="B9" s="633" t="s">
        <v>303</v>
      </c>
      <c r="C9" s="633"/>
      <c r="D9" s="164"/>
      <c r="E9" s="333">
        <v>171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971</v>
      </c>
      <c r="L9" s="634">
        <f>SUM(E9:K9)</f>
        <v>1144</v>
      </c>
      <c r="M9" s="634"/>
      <c r="N9" s="635"/>
    </row>
    <row r="10" spans="1:23" ht="18" customHeight="1" x14ac:dyDescent="0.15">
      <c r="A10" s="37"/>
      <c r="B10" s="633" t="s">
        <v>7</v>
      </c>
      <c r="C10" s="633"/>
      <c r="D10" s="165"/>
      <c r="E10" s="333">
        <v>204</v>
      </c>
      <c r="F10" s="7">
        <v>21</v>
      </c>
      <c r="G10" s="7">
        <v>0</v>
      </c>
      <c r="H10" s="7">
        <v>24</v>
      </c>
      <c r="I10" s="7">
        <v>0</v>
      </c>
      <c r="J10" s="7">
        <v>0</v>
      </c>
      <c r="K10" s="7">
        <v>1863</v>
      </c>
      <c r="L10" s="634">
        <f t="shared" ref="L10:L20" si="1">SUM(E10:K10)</f>
        <v>2112</v>
      </c>
      <c r="M10" s="634"/>
      <c r="N10" s="635"/>
    </row>
    <row r="11" spans="1:23" ht="18" customHeight="1" x14ac:dyDescent="0.15">
      <c r="A11" s="37"/>
      <c r="B11" s="633" t="s">
        <v>8</v>
      </c>
      <c r="C11" s="633"/>
      <c r="D11" s="165"/>
      <c r="E11" s="333">
        <v>154</v>
      </c>
      <c r="F11" s="7">
        <v>8</v>
      </c>
      <c r="G11" s="7">
        <v>0</v>
      </c>
      <c r="H11" s="7">
        <v>1</v>
      </c>
      <c r="I11" s="7">
        <v>0</v>
      </c>
      <c r="J11" s="7">
        <v>0</v>
      </c>
      <c r="K11" s="7">
        <v>2655</v>
      </c>
      <c r="L11" s="634">
        <f t="shared" si="1"/>
        <v>2818</v>
      </c>
      <c r="M11" s="634"/>
      <c r="N11" s="635"/>
    </row>
    <row r="12" spans="1:23" ht="18" customHeight="1" x14ac:dyDescent="0.15">
      <c r="A12" s="37"/>
      <c r="B12" s="633" t="s">
        <v>9</v>
      </c>
      <c r="C12" s="633"/>
      <c r="D12" s="165"/>
      <c r="E12" s="333">
        <v>4439</v>
      </c>
      <c r="F12" s="7">
        <v>103</v>
      </c>
      <c r="G12" s="7">
        <v>1866</v>
      </c>
      <c r="H12" s="7">
        <v>52</v>
      </c>
      <c r="I12" s="7">
        <v>45</v>
      </c>
      <c r="J12" s="7">
        <v>157</v>
      </c>
      <c r="K12" s="7">
        <v>4998</v>
      </c>
      <c r="L12" s="634">
        <f t="shared" si="1"/>
        <v>11660</v>
      </c>
      <c r="M12" s="634"/>
      <c r="N12" s="635"/>
    </row>
    <row r="13" spans="1:23" ht="18" customHeight="1" x14ac:dyDescent="0.15">
      <c r="A13" s="37"/>
      <c r="B13" s="633" t="s">
        <v>10</v>
      </c>
      <c r="C13" s="633"/>
      <c r="D13" s="165"/>
      <c r="E13" s="333">
        <v>3014</v>
      </c>
      <c r="F13" s="7">
        <v>125</v>
      </c>
      <c r="G13" s="7">
        <v>1180</v>
      </c>
      <c r="H13" s="7">
        <v>34</v>
      </c>
      <c r="I13" s="7">
        <v>0</v>
      </c>
      <c r="J13" s="7">
        <v>193</v>
      </c>
      <c r="K13" s="7">
        <v>3395</v>
      </c>
      <c r="L13" s="634">
        <f t="shared" si="1"/>
        <v>7941</v>
      </c>
      <c r="M13" s="634"/>
      <c r="N13" s="635"/>
    </row>
    <row r="14" spans="1:23" ht="18" customHeight="1" x14ac:dyDescent="0.15">
      <c r="A14" s="37"/>
      <c r="B14" s="633" t="s">
        <v>11</v>
      </c>
      <c r="C14" s="633"/>
      <c r="D14" s="165"/>
      <c r="E14" s="333">
        <v>790</v>
      </c>
      <c r="F14" s="7">
        <v>49</v>
      </c>
      <c r="G14" s="7">
        <v>22</v>
      </c>
      <c r="H14" s="7">
        <v>30</v>
      </c>
      <c r="I14" s="7">
        <v>12</v>
      </c>
      <c r="J14" s="7">
        <v>0</v>
      </c>
      <c r="K14" s="7">
        <v>1534</v>
      </c>
      <c r="L14" s="634">
        <f t="shared" si="1"/>
        <v>2437</v>
      </c>
      <c r="M14" s="634"/>
      <c r="N14" s="635"/>
    </row>
    <row r="15" spans="1:23" ht="18" customHeight="1" x14ac:dyDescent="0.15">
      <c r="A15" s="37"/>
      <c r="B15" s="633" t="s">
        <v>12</v>
      </c>
      <c r="C15" s="633"/>
      <c r="D15" s="71"/>
      <c r="E15" s="333">
        <v>1604</v>
      </c>
      <c r="F15" s="7">
        <v>147</v>
      </c>
      <c r="G15" s="7">
        <v>167</v>
      </c>
      <c r="H15" s="7">
        <v>0</v>
      </c>
      <c r="I15" s="7">
        <v>0</v>
      </c>
      <c r="J15" s="7">
        <v>0</v>
      </c>
      <c r="K15" s="7">
        <v>1442</v>
      </c>
      <c r="L15" s="634">
        <f t="shared" si="1"/>
        <v>3360</v>
      </c>
      <c r="M15" s="634"/>
      <c r="N15" s="635"/>
    </row>
    <row r="16" spans="1:23" ht="18" customHeight="1" x14ac:dyDescent="0.15">
      <c r="A16" s="37"/>
      <c r="B16" s="633" t="s">
        <v>78</v>
      </c>
      <c r="C16" s="633"/>
      <c r="D16" s="71"/>
      <c r="E16" s="333">
        <v>2186</v>
      </c>
      <c r="F16" s="7">
        <v>243</v>
      </c>
      <c r="G16" s="7">
        <v>317</v>
      </c>
      <c r="H16" s="7">
        <v>3</v>
      </c>
      <c r="I16" s="7">
        <v>0</v>
      </c>
      <c r="J16" s="7">
        <v>0</v>
      </c>
      <c r="K16" s="7">
        <v>2332</v>
      </c>
      <c r="L16" s="634">
        <f t="shared" si="1"/>
        <v>5081</v>
      </c>
      <c r="M16" s="634"/>
      <c r="N16" s="635"/>
    </row>
    <row r="17" spans="1:14" ht="18" customHeight="1" x14ac:dyDescent="0.15">
      <c r="A17" s="37"/>
      <c r="B17" s="633" t="s">
        <v>14</v>
      </c>
      <c r="C17" s="633"/>
      <c r="D17" s="71"/>
      <c r="E17" s="333">
        <v>108</v>
      </c>
      <c r="F17" s="7">
        <v>20</v>
      </c>
      <c r="G17" s="7">
        <v>0</v>
      </c>
      <c r="H17" s="7">
        <v>4</v>
      </c>
      <c r="I17" s="7">
        <v>0</v>
      </c>
      <c r="J17" s="7">
        <v>0</v>
      </c>
      <c r="K17" s="7">
        <v>4697</v>
      </c>
      <c r="L17" s="634">
        <f t="shared" si="1"/>
        <v>4829</v>
      </c>
      <c r="M17" s="634"/>
      <c r="N17" s="635"/>
    </row>
    <row r="18" spans="1:14" ht="18" customHeight="1" x14ac:dyDescent="0.15">
      <c r="A18" s="37"/>
      <c r="B18" s="633" t="s">
        <v>304</v>
      </c>
      <c r="C18" s="633"/>
      <c r="D18" s="164"/>
      <c r="E18" s="333">
        <v>170</v>
      </c>
      <c r="F18" s="7">
        <v>17</v>
      </c>
      <c r="G18" s="7">
        <v>0</v>
      </c>
      <c r="H18" s="7">
        <v>38</v>
      </c>
      <c r="I18" s="7">
        <v>0</v>
      </c>
      <c r="J18" s="7">
        <v>0</v>
      </c>
      <c r="K18" s="7">
        <v>1229</v>
      </c>
      <c r="L18" s="634">
        <f t="shared" si="1"/>
        <v>1454</v>
      </c>
      <c r="M18" s="634"/>
      <c r="N18" s="635"/>
    </row>
    <row r="19" spans="1:14" ht="18" customHeight="1" x14ac:dyDescent="0.15">
      <c r="A19" s="37"/>
      <c r="B19" s="633" t="s">
        <v>15</v>
      </c>
      <c r="C19" s="633"/>
      <c r="D19" s="165"/>
      <c r="E19" s="333">
        <v>3717</v>
      </c>
      <c r="F19" s="7">
        <v>17</v>
      </c>
      <c r="G19" s="7">
        <v>2287</v>
      </c>
      <c r="H19" s="7">
        <v>17</v>
      </c>
      <c r="I19" s="7">
        <v>0</v>
      </c>
      <c r="J19" s="7">
        <v>84</v>
      </c>
      <c r="K19" s="7">
        <v>3273</v>
      </c>
      <c r="L19" s="634">
        <f t="shared" si="1"/>
        <v>9395</v>
      </c>
      <c r="M19" s="634"/>
      <c r="N19" s="635"/>
    </row>
    <row r="20" spans="1:14" ht="18" customHeight="1" thickBot="1" x14ac:dyDescent="0.2">
      <c r="A20" s="72"/>
      <c r="B20" s="640" t="s">
        <v>16</v>
      </c>
      <c r="C20" s="640"/>
      <c r="D20" s="166"/>
      <c r="E20" s="334">
        <v>10326</v>
      </c>
      <c r="F20" s="335">
        <v>14</v>
      </c>
      <c r="G20" s="335">
        <v>5851</v>
      </c>
      <c r="H20" s="335">
        <v>96</v>
      </c>
      <c r="I20" s="335">
        <v>22</v>
      </c>
      <c r="J20" s="335">
        <v>513</v>
      </c>
      <c r="K20" s="335">
        <v>3492</v>
      </c>
      <c r="L20" s="636">
        <f t="shared" si="1"/>
        <v>20314</v>
      </c>
      <c r="M20" s="636"/>
      <c r="N20" s="637"/>
    </row>
    <row r="21" spans="1:14" ht="15" customHeight="1" x14ac:dyDescent="0.15">
      <c r="A21" s="25"/>
      <c r="B21" s="1" t="s">
        <v>288</v>
      </c>
      <c r="E21" s="25"/>
      <c r="F21" s="25"/>
      <c r="G21" s="25"/>
      <c r="H21" s="25"/>
      <c r="I21" s="25"/>
      <c r="J21" s="25"/>
      <c r="K21" s="25"/>
      <c r="M21" s="112"/>
      <c r="N21" s="101" t="s">
        <v>141</v>
      </c>
    </row>
    <row r="22" spans="1:14" ht="15" customHeight="1" x14ac:dyDescent="0.15">
      <c r="A22" s="3" t="s">
        <v>279</v>
      </c>
      <c r="B22" s="1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15" customHeight="1" x14ac:dyDescent="0.15">
      <c r="A23" s="25" t="s">
        <v>278</v>
      </c>
      <c r="C23" s="25"/>
      <c r="D23" s="25"/>
      <c r="E23" s="25"/>
      <c r="F23" s="25"/>
      <c r="G23" s="25"/>
      <c r="H23" s="25"/>
      <c r="I23" s="25"/>
      <c r="J23" s="25"/>
      <c r="K23" s="112"/>
      <c r="L23" s="25"/>
      <c r="M23" s="25"/>
    </row>
    <row r="24" spans="1:14" ht="1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4" ht="15" customHeight="1" thickBot="1" x14ac:dyDescent="0.2">
      <c r="A25" s="100" t="s">
        <v>253</v>
      </c>
      <c r="B25" s="100"/>
      <c r="C25" s="100"/>
      <c r="D25" s="100"/>
      <c r="E25" s="100"/>
      <c r="F25" s="100"/>
      <c r="G25" s="100"/>
      <c r="H25" s="100"/>
      <c r="I25" s="100"/>
      <c r="J25" s="25"/>
      <c r="K25" s="25"/>
      <c r="L25" s="25"/>
      <c r="M25" s="25"/>
      <c r="N25" s="27"/>
    </row>
    <row r="26" spans="1:14" ht="20.100000000000001" customHeight="1" thickBot="1" x14ac:dyDescent="0.2">
      <c r="A26" s="69"/>
      <c r="B26" s="630" t="s">
        <v>142</v>
      </c>
      <c r="C26" s="630"/>
      <c r="D26" s="90"/>
      <c r="E26" s="481" t="s">
        <v>143</v>
      </c>
      <c r="F26" s="481" t="s">
        <v>144</v>
      </c>
      <c r="G26" s="481" t="s">
        <v>145</v>
      </c>
      <c r="H26" s="481" t="s">
        <v>146</v>
      </c>
      <c r="I26" s="481" t="s">
        <v>147</v>
      </c>
      <c r="J26" s="481" t="s">
        <v>148</v>
      </c>
      <c r="K26" s="481" t="s">
        <v>149</v>
      </c>
      <c r="L26" s="481" t="s">
        <v>130</v>
      </c>
      <c r="M26" s="481" t="s">
        <v>150</v>
      </c>
      <c r="N26" s="496" t="s">
        <v>151</v>
      </c>
    </row>
    <row r="27" spans="1:14" ht="20.100000000000001" customHeight="1" thickBot="1" x14ac:dyDescent="0.2">
      <c r="A27" s="104"/>
      <c r="B27" s="631"/>
      <c r="C27" s="631"/>
      <c r="D27" s="91"/>
      <c r="E27" s="476"/>
      <c r="F27" s="476"/>
      <c r="G27" s="476"/>
      <c r="H27" s="476"/>
      <c r="I27" s="476"/>
      <c r="J27" s="476"/>
      <c r="K27" s="476"/>
      <c r="L27" s="476"/>
      <c r="M27" s="476"/>
      <c r="N27" s="638"/>
    </row>
    <row r="28" spans="1:14" ht="20.100000000000001" customHeight="1" x14ac:dyDescent="0.15">
      <c r="A28" s="92"/>
      <c r="B28" s="631"/>
      <c r="C28" s="631"/>
      <c r="D28" s="73"/>
      <c r="E28" s="476"/>
      <c r="F28" s="476"/>
      <c r="G28" s="476"/>
      <c r="H28" s="476"/>
      <c r="I28" s="476"/>
      <c r="J28" s="476"/>
      <c r="K28" s="476"/>
      <c r="L28" s="476"/>
      <c r="M28" s="632"/>
      <c r="N28" s="639"/>
    </row>
    <row r="29" spans="1:14" ht="18" customHeight="1" x14ac:dyDescent="0.15">
      <c r="A29" s="37"/>
      <c r="B29" s="629" t="s">
        <v>305</v>
      </c>
      <c r="C29" s="629"/>
      <c r="D29" s="115"/>
      <c r="E29" s="195">
        <v>1130</v>
      </c>
      <c r="F29" s="195">
        <v>68</v>
      </c>
      <c r="G29" s="195">
        <v>20</v>
      </c>
      <c r="H29" s="195">
        <v>36</v>
      </c>
      <c r="I29" s="195">
        <v>7</v>
      </c>
      <c r="J29" s="195">
        <v>14</v>
      </c>
      <c r="K29" s="195">
        <v>11</v>
      </c>
      <c r="L29" s="195">
        <v>14</v>
      </c>
      <c r="M29" s="195">
        <v>1300</v>
      </c>
      <c r="N29" s="251">
        <v>106</v>
      </c>
    </row>
    <row r="30" spans="1:14" ht="18" customHeight="1" x14ac:dyDescent="0.15">
      <c r="A30" s="37"/>
      <c r="B30" s="629"/>
      <c r="C30" s="629"/>
      <c r="D30" s="116"/>
      <c r="E30" s="193"/>
      <c r="F30" s="194"/>
      <c r="G30" s="194"/>
      <c r="H30" s="194"/>
      <c r="I30" s="194"/>
      <c r="J30" s="194"/>
      <c r="K30" s="194"/>
      <c r="L30" s="194"/>
      <c r="M30" s="194"/>
      <c r="N30" s="211"/>
    </row>
    <row r="31" spans="1:14" ht="18" customHeight="1" x14ac:dyDescent="0.15">
      <c r="A31" s="93"/>
      <c r="B31" s="629"/>
      <c r="C31" s="629"/>
      <c r="D31" s="116"/>
      <c r="E31" s="194">
        <v>1586</v>
      </c>
      <c r="F31" s="194">
        <v>72</v>
      </c>
      <c r="G31" s="194">
        <v>29</v>
      </c>
      <c r="H31" s="194">
        <v>169</v>
      </c>
      <c r="I31" s="194">
        <v>7</v>
      </c>
      <c r="J31" s="194">
        <v>17</v>
      </c>
      <c r="K31" s="194">
        <v>11</v>
      </c>
      <c r="L31" s="194">
        <v>14</v>
      </c>
      <c r="M31" s="194">
        <f>SUM(E31:L31)</f>
        <v>1905</v>
      </c>
      <c r="N31" s="212">
        <v>0</v>
      </c>
    </row>
    <row r="32" spans="1:14" ht="18" customHeight="1" x14ac:dyDescent="0.15">
      <c r="A32" s="94"/>
      <c r="B32" s="629"/>
      <c r="C32" s="629"/>
      <c r="D32" s="117"/>
      <c r="E32" s="196"/>
      <c r="F32" s="197"/>
      <c r="G32" s="197"/>
      <c r="H32" s="198"/>
      <c r="I32" s="197"/>
      <c r="J32" s="197"/>
      <c r="K32" s="197"/>
      <c r="L32" s="197"/>
      <c r="M32" s="198"/>
      <c r="N32" s="213"/>
    </row>
    <row r="33" spans="1:21" ht="18" customHeight="1" x14ac:dyDescent="0.15">
      <c r="A33" s="95"/>
      <c r="B33" s="625" t="s">
        <v>306</v>
      </c>
      <c r="C33" s="494" t="s">
        <v>254</v>
      </c>
      <c r="D33" s="628" t="s">
        <v>152</v>
      </c>
      <c r="E33" s="336">
        <v>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SUM(E33:L33)</f>
        <v>8</v>
      </c>
      <c r="N33" s="251">
        <v>0</v>
      </c>
      <c r="T33" s="273"/>
      <c r="U33" s="66"/>
    </row>
    <row r="34" spans="1:21" ht="18" customHeight="1" x14ac:dyDescent="0.15">
      <c r="A34" s="37"/>
      <c r="B34" s="626"/>
      <c r="C34" s="494"/>
      <c r="D34" s="628"/>
      <c r="E34" s="337">
        <v>10</v>
      </c>
      <c r="F34" s="338">
        <v>0</v>
      </c>
      <c r="G34" s="338">
        <v>0</v>
      </c>
      <c r="H34" s="338">
        <v>0</v>
      </c>
      <c r="I34" s="338">
        <v>0</v>
      </c>
      <c r="J34" s="338">
        <v>0</v>
      </c>
      <c r="K34" s="338">
        <v>0</v>
      </c>
      <c r="L34" s="338">
        <v>0</v>
      </c>
      <c r="M34" s="194">
        <f>SUM(E34:L34)</f>
        <v>10</v>
      </c>
      <c r="N34" s="212">
        <v>0</v>
      </c>
    </row>
    <row r="35" spans="1:21" ht="18" customHeight="1" x14ac:dyDescent="0.15">
      <c r="A35" s="37"/>
      <c r="B35" s="626"/>
      <c r="C35" s="494" t="s">
        <v>255</v>
      </c>
      <c r="D35" s="628" t="s">
        <v>153</v>
      </c>
      <c r="E35" s="184">
        <v>11</v>
      </c>
      <c r="F35" s="6">
        <v>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>SUM(E35:L35)</f>
        <v>12</v>
      </c>
      <c r="N35" s="251">
        <v>2</v>
      </c>
    </row>
    <row r="36" spans="1:21" ht="18" customHeight="1" x14ac:dyDescent="0.15">
      <c r="A36" s="104"/>
      <c r="B36" s="626"/>
      <c r="C36" s="494"/>
      <c r="D36" s="628"/>
      <c r="E36" s="193">
        <v>11</v>
      </c>
      <c r="F36" s="194">
        <v>5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38">
        <v>0</v>
      </c>
      <c r="M36" s="194">
        <f>SUM(E36:L36)</f>
        <v>16</v>
      </c>
      <c r="N36" s="212">
        <v>0</v>
      </c>
    </row>
    <row r="37" spans="1:21" ht="18" customHeight="1" x14ac:dyDescent="0.15">
      <c r="A37" s="104"/>
      <c r="B37" s="626"/>
      <c r="C37" s="494" t="s">
        <v>150</v>
      </c>
      <c r="D37" s="628"/>
      <c r="E37" s="184">
        <v>19</v>
      </c>
      <c r="F37" s="6">
        <v>1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>SUM(M33,M35)</f>
        <v>20</v>
      </c>
      <c r="N37" s="251">
        <v>2</v>
      </c>
    </row>
    <row r="38" spans="1:21" ht="18" customHeight="1" x14ac:dyDescent="0.15">
      <c r="A38" s="92"/>
      <c r="B38" s="627"/>
      <c r="C38" s="494"/>
      <c r="D38" s="628"/>
      <c r="E38" s="193">
        <v>21</v>
      </c>
      <c r="F38" s="194">
        <v>5</v>
      </c>
      <c r="G38" s="338">
        <v>0</v>
      </c>
      <c r="H38" s="338">
        <v>0</v>
      </c>
      <c r="I38" s="338">
        <v>0</v>
      </c>
      <c r="J38" s="338">
        <v>0</v>
      </c>
      <c r="K38" s="338">
        <v>0</v>
      </c>
      <c r="L38" s="338">
        <v>0</v>
      </c>
      <c r="M38" s="194">
        <f>SUM(M34,M36)</f>
        <v>26</v>
      </c>
      <c r="N38" s="212">
        <v>0</v>
      </c>
    </row>
    <row r="39" spans="1:21" ht="18" customHeight="1" thickBot="1" x14ac:dyDescent="0.2">
      <c r="A39" s="37"/>
      <c r="B39" s="623" t="s">
        <v>154</v>
      </c>
      <c r="C39" s="623"/>
      <c r="D39" s="97"/>
      <c r="E39" s="617">
        <f>SUM(E29+E37)</f>
        <v>1149</v>
      </c>
      <c r="F39" s="617">
        <f>SUM(F29,F37)</f>
        <v>69</v>
      </c>
      <c r="G39" s="617">
        <f t="shared" ref="G39:N39" si="2">SUM(G29,G37)</f>
        <v>20</v>
      </c>
      <c r="H39" s="617">
        <f t="shared" si="2"/>
        <v>36</v>
      </c>
      <c r="I39" s="617">
        <f t="shared" si="2"/>
        <v>7</v>
      </c>
      <c r="J39" s="617">
        <f t="shared" si="2"/>
        <v>14</v>
      </c>
      <c r="K39" s="617">
        <f t="shared" si="2"/>
        <v>11</v>
      </c>
      <c r="L39" s="617">
        <f t="shared" si="2"/>
        <v>14</v>
      </c>
      <c r="M39" s="617">
        <f>SUM(M29,M37)</f>
        <v>1320</v>
      </c>
      <c r="N39" s="622">
        <f t="shared" si="2"/>
        <v>108</v>
      </c>
    </row>
    <row r="40" spans="1:21" ht="18" customHeight="1" thickBot="1" x14ac:dyDescent="0.2">
      <c r="A40" s="104"/>
      <c r="B40" s="623"/>
      <c r="C40" s="623"/>
      <c r="D40" s="98"/>
      <c r="E40" s="617"/>
      <c r="F40" s="617"/>
      <c r="G40" s="617"/>
      <c r="H40" s="617"/>
      <c r="I40" s="617"/>
      <c r="J40" s="617"/>
      <c r="K40" s="617"/>
      <c r="L40" s="617"/>
      <c r="M40" s="617"/>
      <c r="N40" s="622"/>
    </row>
    <row r="41" spans="1:21" ht="18" customHeight="1" thickBot="1" x14ac:dyDescent="0.2">
      <c r="A41" s="104"/>
      <c r="B41" s="623"/>
      <c r="C41" s="623"/>
      <c r="D41" s="98"/>
      <c r="E41" s="618">
        <f>SUM(E31,E38)</f>
        <v>1607</v>
      </c>
      <c r="F41" s="618">
        <f t="shared" ref="F41:L41" si="3">SUM(F31,F38)</f>
        <v>77</v>
      </c>
      <c r="G41" s="618">
        <f t="shared" si="3"/>
        <v>29</v>
      </c>
      <c r="H41" s="618">
        <f t="shared" si="3"/>
        <v>169</v>
      </c>
      <c r="I41" s="618">
        <f t="shared" si="3"/>
        <v>7</v>
      </c>
      <c r="J41" s="618">
        <f t="shared" si="3"/>
        <v>17</v>
      </c>
      <c r="K41" s="618">
        <f t="shared" si="3"/>
        <v>11</v>
      </c>
      <c r="L41" s="618">
        <f t="shared" si="3"/>
        <v>14</v>
      </c>
      <c r="M41" s="618">
        <f>SUM(M31,M38)</f>
        <v>1931</v>
      </c>
      <c r="N41" s="620">
        <f>SUM(N31,N38)</f>
        <v>0</v>
      </c>
    </row>
    <row r="42" spans="1:21" ht="18" customHeight="1" thickBot="1" x14ac:dyDescent="0.2">
      <c r="A42" s="96"/>
      <c r="B42" s="624"/>
      <c r="C42" s="624"/>
      <c r="D42" s="99"/>
      <c r="E42" s="619"/>
      <c r="F42" s="619"/>
      <c r="G42" s="619"/>
      <c r="H42" s="619"/>
      <c r="I42" s="619"/>
      <c r="J42" s="619"/>
      <c r="K42" s="619"/>
      <c r="L42" s="619"/>
      <c r="M42" s="619"/>
      <c r="N42" s="621"/>
    </row>
    <row r="43" spans="1:21" ht="15" customHeight="1" x14ac:dyDescent="0.15">
      <c r="A43" s="39" t="s">
        <v>155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114" t="s">
        <v>141</v>
      </c>
    </row>
    <row r="44" spans="1:21" ht="15" customHeight="1" x14ac:dyDescent="0.15">
      <c r="A44" s="66"/>
      <c r="B44" s="227" t="s">
        <v>280</v>
      </c>
    </row>
    <row r="46" spans="1:21" ht="15" customHeight="1" x14ac:dyDescent="0.15">
      <c r="A46" s="25"/>
    </row>
  </sheetData>
  <sheetProtection selectLockedCells="1" selectUnlockedCells="1"/>
  <mergeCells count="80">
    <mergeCell ref="B6:C6"/>
    <mergeCell ref="K3:K4"/>
    <mergeCell ref="B4:C4"/>
    <mergeCell ref="L3:N4"/>
    <mergeCell ref="L6:N6"/>
    <mergeCell ref="B5:C5"/>
    <mergeCell ref="L5:N5"/>
    <mergeCell ref="A1:G1"/>
    <mergeCell ref="A2:H2"/>
    <mergeCell ref="B3:C3"/>
    <mergeCell ref="E3:G3"/>
    <mergeCell ref="H3:J3"/>
    <mergeCell ref="L7:N7"/>
    <mergeCell ref="L10:N10"/>
    <mergeCell ref="B8:C8"/>
    <mergeCell ref="L8:N8"/>
    <mergeCell ref="B7:C7"/>
    <mergeCell ref="L9:N9"/>
    <mergeCell ref="B10:C10"/>
    <mergeCell ref="B9:C9"/>
    <mergeCell ref="B13:C13"/>
    <mergeCell ref="L13:N13"/>
    <mergeCell ref="B11:C11"/>
    <mergeCell ref="L11:N11"/>
    <mergeCell ref="B12:C12"/>
    <mergeCell ref="L12:N12"/>
    <mergeCell ref="L20:N20"/>
    <mergeCell ref="N26:N28"/>
    <mergeCell ref="L18:N18"/>
    <mergeCell ref="B18:C18"/>
    <mergeCell ref="H26:H28"/>
    <mergeCell ref="L26:L28"/>
    <mergeCell ref="I26:I28"/>
    <mergeCell ref="B20:C20"/>
    <mergeCell ref="B14:C14"/>
    <mergeCell ref="L15:N15"/>
    <mergeCell ref="B15:C15"/>
    <mergeCell ref="L14:N14"/>
    <mergeCell ref="B19:C19"/>
    <mergeCell ref="L19:N19"/>
    <mergeCell ref="B16:C16"/>
    <mergeCell ref="L16:N16"/>
    <mergeCell ref="B17:C17"/>
    <mergeCell ref="L17:N17"/>
    <mergeCell ref="B29:C32"/>
    <mergeCell ref="B26:C28"/>
    <mergeCell ref="E26:E28"/>
    <mergeCell ref="F26:F28"/>
    <mergeCell ref="M26:M28"/>
    <mergeCell ref="K26:K28"/>
    <mergeCell ref="J26:J28"/>
    <mergeCell ref="G26:G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H39:H40"/>
    <mergeCell ref="L41:L42"/>
    <mergeCell ref="F41:F42"/>
    <mergeCell ref="F39:F40"/>
    <mergeCell ref="M41:M42"/>
    <mergeCell ref="G41:G42"/>
    <mergeCell ref="H41:H42"/>
    <mergeCell ref="G39:G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3" orientation="portrait" useFirstPageNumber="1" verticalDpi="300" r:id="rId1"/>
  <headerFooter scaleWithDoc="0" alignWithMargins="0">
    <oddHeader>&amp;R教　育</oddHeader>
    <oddFooter>&amp;C&amp;12&amp;A</oddFooter>
  </headerFooter>
  <ignoredErrors>
    <ignoredError sqref="C8:C20 C6:C7 B8 B10:B17 B19:B2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100" zoomScaleSheetLayoutView="100" workbookViewId="0">
      <selection activeCell="A2" sqref="A2"/>
    </sheetView>
  </sheetViews>
  <sheetFormatPr defaultRowHeight="15.95" customHeight="1" x14ac:dyDescent="0.15"/>
  <cols>
    <col min="1" max="2" width="5.7109375" style="26" customWidth="1"/>
    <col min="3" max="3" width="5.28515625" style="26" customWidth="1"/>
    <col min="4" max="4" width="1.7109375" style="26" customWidth="1"/>
    <col min="5" max="5" width="8.85546875" style="26" customWidth="1"/>
    <col min="6" max="6" width="7.140625" style="26" customWidth="1"/>
    <col min="7" max="8" width="8.85546875" style="26" customWidth="1"/>
    <col min="9" max="9" width="7.7109375" style="26" customWidth="1"/>
    <col min="10" max="10" width="6.85546875" style="26" customWidth="1"/>
    <col min="11" max="12" width="8.140625" style="26" customWidth="1"/>
    <col min="13" max="13" width="8.85546875" style="26" customWidth="1"/>
    <col min="14" max="14" width="9.42578125" style="26" customWidth="1"/>
    <col min="15" max="15" width="1" style="26" customWidth="1"/>
    <col min="16" max="16384" width="9.140625" style="26"/>
  </cols>
  <sheetData>
    <row r="1" spans="1:17" ht="5.0999999999999996" customHeight="1" x14ac:dyDescent="0.15">
      <c r="A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7"/>
    </row>
    <row r="2" spans="1:17" ht="15" customHeight="1" thickBot="1" x14ac:dyDescent="0.2">
      <c r="A2" s="25" t="s">
        <v>222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7" t="s">
        <v>91</v>
      </c>
    </row>
    <row r="3" spans="1:17" ht="24.95" customHeight="1" thickBot="1" x14ac:dyDescent="0.2">
      <c r="A3" s="69"/>
      <c r="B3" s="39"/>
      <c r="C3" s="40" t="s">
        <v>156</v>
      </c>
      <c r="D3" s="40"/>
      <c r="E3" s="491" t="s">
        <v>157</v>
      </c>
      <c r="F3" s="491"/>
      <c r="G3" s="491"/>
      <c r="H3" s="491"/>
      <c r="I3" s="481" t="s">
        <v>158</v>
      </c>
      <c r="J3" s="481"/>
      <c r="K3" s="481"/>
      <c r="L3" s="481"/>
      <c r="M3" s="645" t="s">
        <v>159</v>
      </c>
      <c r="N3" s="496" t="s">
        <v>160</v>
      </c>
    </row>
    <row r="4" spans="1:17" ht="24.95" customHeight="1" x14ac:dyDescent="0.15">
      <c r="A4" s="659" t="s">
        <v>256</v>
      </c>
      <c r="B4" s="646"/>
      <c r="C4" s="646"/>
      <c r="D4" s="74"/>
      <c r="E4" s="108" t="s">
        <v>126</v>
      </c>
      <c r="F4" s="103" t="s">
        <v>139</v>
      </c>
      <c r="G4" s="29" t="s">
        <v>161</v>
      </c>
      <c r="H4" s="110" t="s">
        <v>150</v>
      </c>
      <c r="I4" s="108" t="s">
        <v>126</v>
      </c>
      <c r="J4" s="103" t="s">
        <v>139</v>
      </c>
      <c r="K4" s="29" t="s">
        <v>161</v>
      </c>
      <c r="L4" s="111" t="s">
        <v>150</v>
      </c>
      <c r="M4" s="591"/>
      <c r="N4" s="638"/>
    </row>
    <row r="5" spans="1:17" s="75" customFormat="1" ht="20.100000000000001" customHeight="1" x14ac:dyDescent="0.15">
      <c r="A5" s="670" t="s">
        <v>307</v>
      </c>
      <c r="B5" s="671"/>
      <c r="C5" s="671"/>
      <c r="D5" s="672"/>
      <c r="E5" s="76">
        <v>47995</v>
      </c>
      <c r="F5" s="77">
        <v>211</v>
      </c>
      <c r="G5" s="77">
        <v>10391</v>
      </c>
      <c r="H5" s="77">
        <v>58597</v>
      </c>
      <c r="I5" s="77">
        <v>241</v>
      </c>
      <c r="J5" s="77">
        <v>55</v>
      </c>
      <c r="K5" s="77">
        <v>341</v>
      </c>
      <c r="L5" s="77">
        <v>637</v>
      </c>
      <c r="M5" s="77">
        <v>24345</v>
      </c>
      <c r="N5" s="78">
        <v>83579</v>
      </c>
    </row>
    <row r="6" spans="1:17" s="75" customFormat="1" ht="20.100000000000001" customHeight="1" x14ac:dyDescent="0.15">
      <c r="A6" s="473">
        <v>24</v>
      </c>
      <c r="B6" s="474"/>
      <c r="C6" s="474"/>
      <c r="D6" s="510"/>
      <c r="E6" s="76">
        <v>30131</v>
      </c>
      <c r="F6" s="77">
        <v>194</v>
      </c>
      <c r="G6" s="77">
        <v>3176</v>
      </c>
      <c r="H6" s="77">
        <v>33501</v>
      </c>
      <c r="I6" s="77">
        <v>170</v>
      </c>
      <c r="J6" s="77">
        <v>82</v>
      </c>
      <c r="K6" s="77">
        <v>52</v>
      </c>
      <c r="L6" s="77">
        <v>304</v>
      </c>
      <c r="M6" s="77">
        <v>11540</v>
      </c>
      <c r="N6" s="78">
        <v>45345</v>
      </c>
    </row>
    <row r="7" spans="1:17" s="75" customFormat="1" ht="20.100000000000001" customHeight="1" x14ac:dyDescent="0.15">
      <c r="A7" s="473">
        <v>25</v>
      </c>
      <c r="B7" s="474"/>
      <c r="C7" s="474"/>
      <c r="D7" s="510"/>
      <c r="E7" s="181">
        <v>29452</v>
      </c>
      <c r="F7" s="182">
        <v>5913</v>
      </c>
      <c r="G7" s="182">
        <v>3152</v>
      </c>
      <c r="H7" s="182">
        <v>38517</v>
      </c>
      <c r="I7" s="182">
        <v>175</v>
      </c>
      <c r="J7" s="182">
        <v>258</v>
      </c>
      <c r="K7" s="182">
        <v>1533</v>
      </c>
      <c r="L7" s="182">
        <v>1966</v>
      </c>
      <c r="M7" s="182">
        <v>16926</v>
      </c>
      <c r="N7" s="183">
        <v>57409</v>
      </c>
    </row>
    <row r="8" spans="1:17" s="75" customFormat="1" ht="20.100000000000001" customHeight="1" x14ac:dyDescent="0.15">
      <c r="A8" s="473">
        <v>26</v>
      </c>
      <c r="B8" s="474"/>
      <c r="C8" s="474"/>
      <c r="D8" s="510"/>
      <c r="E8" s="181">
        <v>21599</v>
      </c>
      <c r="F8" s="182">
        <v>668</v>
      </c>
      <c r="G8" s="182">
        <v>3035</v>
      </c>
      <c r="H8" s="182">
        <v>25302</v>
      </c>
      <c r="I8" s="182">
        <v>294</v>
      </c>
      <c r="J8" s="182">
        <v>5</v>
      </c>
      <c r="K8" s="182">
        <v>197</v>
      </c>
      <c r="L8" s="182">
        <v>496</v>
      </c>
      <c r="M8" s="182">
        <v>14477</v>
      </c>
      <c r="N8" s="183">
        <v>40275</v>
      </c>
    </row>
    <row r="9" spans="1:17" s="75" customFormat="1" ht="20.100000000000001" customHeight="1" x14ac:dyDescent="0.15">
      <c r="A9" s="667">
        <v>27</v>
      </c>
      <c r="B9" s="668"/>
      <c r="C9" s="668"/>
      <c r="D9" s="669"/>
      <c r="E9" s="339">
        <f>SUM(E11:E24)</f>
        <v>28016</v>
      </c>
      <c r="F9" s="340">
        <f>SUM(F11:F24)</f>
        <v>670</v>
      </c>
      <c r="G9" s="340">
        <f t="shared" ref="G9:M9" si="0">SUM(G11:G24)</f>
        <v>12104</v>
      </c>
      <c r="H9" s="340">
        <f t="shared" si="0"/>
        <v>40790</v>
      </c>
      <c r="I9" s="340">
        <f t="shared" si="0"/>
        <v>252</v>
      </c>
      <c r="J9" s="340">
        <f t="shared" si="0"/>
        <v>45</v>
      </c>
      <c r="K9" s="340">
        <f t="shared" si="0"/>
        <v>947</v>
      </c>
      <c r="L9" s="340">
        <f t="shared" si="0"/>
        <v>1244</v>
      </c>
      <c r="M9" s="340">
        <f t="shared" si="0"/>
        <v>16181</v>
      </c>
      <c r="N9" s="341">
        <f>SUM(N11:N24)</f>
        <v>58215</v>
      </c>
    </row>
    <row r="10" spans="1:17" ht="20.100000000000001" customHeight="1" x14ac:dyDescent="0.15">
      <c r="A10" s="274"/>
      <c r="B10" s="666"/>
      <c r="C10" s="666"/>
      <c r="D10" s="275"/>
      <c r="E10" s="276"/>
      <c r="F10" s="277"/>
      <c r="G10" s="277"/>
      <c r="H10" s="277"/>
      <c r="I10" s="277"/>
      <c r="J10" s="277"/>
      <c r="K10" s="277"/>
      <c r="L10" s="277"/>
      <c r="M10" s="278"/>
      <c r="N10" s="279"/>
    </row>
    <row r="11" spans="1:17" ht="38.25" customHeight="1" x14ac:dyDescent="0.15">
      <c r="A11" s="664" t="s">
        <v>281</v>
      </c>
      <c r="B11" s="665"/>
      <c r="C11" s="665"/>
      <c r="D11" s="665"/>
      <c r="E11" s="342">
        <v>364</v>
      </c>
      <c r="F11" s="343">
        <v>0</v>
      </c>
      <c r="G11" s="343">
        <v>6</v>
      </c>
      <c r="H11" s="343">
        <f t="shared" ref="H11:H23" si="1">SUM(E11:G11)</f>
        <v>370</v>
      </c>
      <c r="I11" s="343">
        <v>0</v>
      </c>
      <c r="J11" s="343">
        <v>0</v>
      </c>
      <c r="K11" s="343">
        <v>0</v>
      </c>
      <c r="L11" s="343">
        <f t="shared" ref="L11:L23" si="2">SUM(I11:K11)</f>
        <v>0</v>
      </c>
      <c r="M11" s="343">
        <v>26</v>
      </c>
      <c r="N11" s="344">
        <f>M11+H11+L11</f>
        <v>396</v>
      </c>
      <c r="Q11" s="79"/>
    </row>
    <row r="12" spans="1:17" ht="38.25" customHeight="1" x14ac:dyDescent="0.15">
      <c r="A12" s="660" t="s">
        <v>282</v>
      </c>
      <c r="B12" s="661"/>
      <c r="C12" s="661"/>
      <c r="D12" s="661"/>
      <c r="E12" s="342">
        <v>364</v>
      </c>
      <c r="F12" s="343">
        <v>0</v>
      </c>
      <c r="G12" s="343">
        <v>6</v>
      </c>
      <c r="H12" s="343">
        <f t="shared" si="1"/>
        <v>370</v>
      </c>
      <c r="I12" s="343">
        <v>0</v>
      </c>
      <c r="J12" s="343">
        <v>0</v>
      </c>
      <c r="K12" s="343">
        <v>0</v>
      </c>
      <c r="L12" s="343">
        <f t="shared" si="2"/>
        <v>0</v>
      </c>
      <c r="M12" s="343">
        <v>26</v>
      </c>
      <c r="N12" s="344">
        <f t="shared" ref="N12:N23" si="3">M12+H12+L12</f>
        <v>396</v>
      </c>
    </row>
    <row r="13" spans="1:17" ht="38.25" customHeight="1" x14ac:dyDescent="0.15">
      <c r="A13" s="662" t="s">
        <v>308</v>
      </c>
      <c r="B13" s="663"/>
      <c r="C13" s="663"/>
      <c r="D13" s="663"/>
      <c r="E13" s="342">
        <v>359</v>
      </c>
      <c r="F13" s="343">
        <v>0</v>
      </c>
      <c r="G13" s="343">
        <v>21</v>
      </c>
      <c r="H13" s="343">
        <f>SUM(E13:G13)</f>
        <v>380</v>
      </c>
      <c r="I13" s="343">
        <v>0</v>
      </c>
      <c r="J13" s="343">
        <v>0</v>
      </c>
      <c r="K13" s="343">
        <v>0</v>
      </c>
      <c r="L13" s="343">
        <f t="shared" si="2"/>
        <v>0</v>
      </c>
      <c r="M13" s="343">
        <v>45</v>
      </c>
      <c r="N13" s="344">
        <f t="shared" si="3"/>
        <v>425</v>
      </c>
    </row>
    <row r="14" spans="1:17" ht="38.25" customHeight="1" x14ac:dyDescent="0.15">
      <c r="A14" s="660" t="s">
        <v>309</v>
      </c>
      <c r="B14" s="661"/>
      <c r="C14" s="661"/>
      <c r="D14" s="661"/>
      <c r="E14" s="342">
        <v>310</v>
      </c>
      <c r="F14" s="343">
        <v>17</v>
      </c>
      <c r="G14" s="343">
        <v>41</v>
      </c>
      <c r="H14" s="343">
        <f t="shared" si="1"/>
        <v>368</v>
      </c>
      <c r="I14" s="343">
        <v>22</v>
      </c>
      <c r="J14" s="343">
        <v>0</v>
      </c>
      <c r="K14" s="343">
        <v>0</v>
      </c>
      <c r="L14" s="343">
        <f t="shared" si="2"/>
        <v>22</v>
      </c>
      <c r="M14" s="343">
        <v>27</v>
      </c>
      <c r="N14" s="344">
        <f t="shared" si="3"/>
        <v>417</v>
      </c>
    </row>
    <row r="15" spans="1:17" ht="38.25" customHeight="1" x14ac:dyDescent="0.15">
      <c r="A15" s="649" t="s">
        <v>310</v>
      </c>
      <c r="B15" s="650"/>
      <c r="C15" s="650"/>
      <c r="D15" s="650"/>
      <c r="E15" s="342">
        <v>593</v>
      </c>
      <c r="F15" s="343">
        <v>24</v>
      </c>
      <c r="G15" s="343">
        <v>18</v>
      </c>
      <c r="H15" s="343">
        <f t="shared" si="1"/>
        <v>635</v>
      </c>
      <c r="I15" s="343">
        <v>16</v>
      </c>
      <c r="J15" s="343">
        <v>0</v>
      </c>
      <c r="K15" s="343">
        <v>0</v>
      </c>
      <c r="L15" s="343">
        <f t="shared" si="2"/>
        <v>16</v>
      </c>
      <c r="M15" s="343">
        <v>40</v>
      </c>
      <c r="N15" s="344">
        <f t="shared" si="3"/>
        <v>691</v>
      </c>
    </row>
    <row r="16" spans="1:17" ht="45" customHeight="1" x14ac:dyDescent="0.15">
      <c r="A16" s="649" t="s">
        <v>311</v>
      </c>
      <c r="B16" s="650"/>
      <c r="C16" s="650"/>
      <c r="D16" s="650"/>
      <c r="E16" s="342">
        <v>275</v>
      </c>
      <c r="F16" s="343">
        <v>4</v>
      </c>
      <c r="G16" s="343">
        <v>31</v>
      </c>
      <c r="H16" s="343">
        <f t="shared" si="1"/>
        <v>310</v>
      </c>
      <c r="I16" s="343">
        <v>0</v>
      </c>
      <c r="J16" s="343">
        <v>0</v>
      </c>
      <c r="K16" s="343">
        <v>0</v>
      </c>
      <c r="L16" s="343">
        <f t="shared" si="2"/>
        <v>0</v>
      </c>
      <c r="M16" s="343">
        <v>62</v>
      </c>
      <c r="N16" s="344">
        <f>M16+H16+L16</f>
        <v>372</v>
      </c>
    </row>
    <row r="17" spans="1:14" ht="38.25" customHeight="1" x14ac:dyDescent="0.15">
      <c r="A17" s="653" t="s">
        <v>312</v>
      </c>
      <c r="B17" s="654"/>
      <c r="C17" s="654"/>
      <c r="D17" s="654"/>
      <c r="E17" s="342">
        <v>6795</v>
      </c>
      <c r="F17" s="343">
        <v>181</v>
      </c>
      <c r="G17" s="343">
        <v>2977</v>
      </c>
      <c r="H17" s="343">
        <f t="shared" si="1"/>
        <v>9953</v>
      </c>
      <c r="I17" s="343">
        <v>83</v>
      </c>
      <c r="J17" s="343">
        <v>45</v>
      </c>
      <c r="K17" s="343">
        <v>350</v>
      </c>
      <c r="L17" s="343">
        <f t="shared" si="2"/>
        <v>478</v>
      </c>
      <c r="M17" s="343">
        <v>7197</v>
      </c>
      <c r="N17" s="344">
        <f t="shared" si="3"/>
        <v>17628</v>
      </c>
    </row>
    <row r="18" spans="1:14" ht="38.25" customHeight="1" x14ac:dyDescent="0.15">
      <c r="A18" s="655" t="s">
        <v>318</v>
      </c>
      <c r="B18" s="656"/>
      <c r="C18" s="656"/>
      <c r="D18" s="656"/>
      <c r="E18" s="342">
        <v>1161</v>
      </c>
      <c r="F18" s="343">
        <v>64</v>
      </c>
      <c r="G18" s="343">
        <v>91</v>
      </c>
      <c r="H18" s="343">
        <f t="shared" si="1"/>
        <v>1316</v>
      </c>
      <c r="I18" s="343">
        <v>25</v>
      </c>
      <c r="J18" s="343">
        <v>0</v>
      </c>
      <c r="K18" s="343">
        <v>0</v>
      </c>
      <c r="L18" s="343">
        <f t="shared" si="2"/>
        <v>25</v>
      </c>
      <c r="M18" s="343">
        <v>995</v>
      </c>
      <c r="N18" s="344">
        <f t="shared" si="3"/>
        <v>2336</v>
      </c>
    </row>
    <row r="19" spans="1:14" ht="38.25" customHeight="1" x14ac:dyDescent="0.15">
      <c r="A19" s="657" t="s">
        <v>313</v>
      </c>
      <c r="B19" s="658"/>
      <c r="C19" s="658"/>
      <c r="D19" s="658"/>
      <c r="E19" s="342">
        <v>114</v>
      </c>
      <c r="F19" s="343">
        <v>2</v>
      </c>
      <c r="G19" s="343">
        <v>57</v>
      </c>
      <c r="H19" s="343">
        <f t="shared" si="1"/>
        <v>173</v>
      </c>
      <c r="I19" s="343">
        <v>0</v>
      </c>
      <c r="J19" s="343">
        <v>0</v>
      </c>
      <c r="K19" s="343">
        <v>0</v>
      </c>
      <c r="L19" s="343">
        <f t="shared" si="2"/>
        <v>0</v>
      </c>
      <c r="M19" s="343">
        <v>11</v>
      </c>
      <c r="N19" s="344">
        <f t="shared" si="3"/>
        <v>184</v>
      </c>
    </row>
    <row r="20" spans="1:14" ht="39.950000000000003" customHeight="1" x14ac:dyDescent="0.15">
      <c r="A20" s="649" t="s">
        <v>314</v>
      </c>
      <c r="B20" s="650"/>
      <c r="C20" s="650"/>
      <c r="D20" s="650"/>
      <c r="E20" s="342">
        <v>3503</v>
      </c>
      <c r="F20" s="343">
        <v>362</v>
      </c>
      <c r="G20" s="343">
        <v>484</v>
      </c>
      <c r="H20" s="343">
        <f t="shared" si="1"/>
        <v>4349</v>
      </c>
      <c r="I20" s="343">
        <v>0</v>
      </c>
      <c r="J20" s="343">
        <v>0</v>
      </c>
      <c r="K20" s="343">
        <v>0</v>
      </c>
      <c r="L20" s="343">
        <f t="shared" si="2"/>
        <v>0</v>
      </c>
      <c r="M20" s="343">
        <v>2740</v>
      </c>
      <c r="N20" s="344">
        <f t="shared" si="3"/>
        <v>7089</v>
      </c>
    </row>
    <row r="21" spans="1:14" ht="38.25" customHeight="1" x14ac:dyDescent="0.15">
      <c r="A21" s="649" t="s">
        <v>315</v>
      </c>
      <c r="B21" s="650"/>
      <c r="C21" s="650"/>
      <c r="D21" s="650"/>
      <c r="E21" s="342">
        <v>453</v>
      </c>
      <c r="F21" s="343">
        <v>15</v>
      </c>
      <c r="G21" s="343">
        <v>20</v>
      </c>
      <c r="H21" s="343">
        <f t="shared" si="1"/>
        <v>488</v>
      </c>
      <c r="I21" s="343">
        <v>0</v>
      </c>
      <c r="J21" s="343">
        <v>0</v>
      </c>
      <c r="K21" s="343">
        <v>0</v>
      </c>
      <c r="L21" s="343">
        <f t="shared" si="2"/>
        <v>0</v>
      </c>
      <c r="M21" s="343">
        <v>6</v>
      </c>
      <c r="N21" s="344">
        <f t="shared" si="3"/>
        <v>494</v>
      </c>
    </row>
    <row r="22" spans="1:14" ht="38.25" customHeight="1" x14ac:dyDescent="0.15">
      <c r="A22" s="649" t="s">
        <v>316</v>
      </c>
      <c r="B22" s="650"/>
      <c r="C22" s="650"/>
      <c r="D22" s="650"/>
      <c r="E22" s="342">
        <v>691</v>
      </c>
      <c r="F22" s="343">
        <v>1</v>
      </c>
      <c r="G22" s="343">
        <v>220</v>
      </c>
      <c r="H22" s="343">
        <f t="shared" si="1"/>
        <v>912</v>
      </c>
      <c r="I22" s="343">
        <v>0</v>
      </c>
      <c r="J22" s="343">
        <v>0</v>
      </c>
      <c r="K22" s="343">
        <v>0</v>
      </c>
      <c r="L22" s="343">
        <f t="shared" si="2"/>
        <v>0</v>
      </c>
      <c r="M22" s="343">
        <v>152</v>
      </c>
      <c r="N22" s="344">
        <f t="shared" si="3"/>
        <v>1064</v>
      </c>
    </row>
    <row r="23" spans="1:14" ht="38.25" customHeight="1" x14ac:dyDescent="0.15">
      <c r="A23" s="649" t="s">
        <v>317</v>
      </c>
      <c r="B23" s="650"/>
      <c r="C23" s="650"/>
      <c r="D23" s="650"/>
      <c r="E23" s="342">
        <v>13034</v>
      </c>
      <c r="F23" s="343">
        <v>0</v>
      </c>
      <c r="G23" s="343">
        <v>8132</v>
      </c>
      <c r="H23" s="343">
        <f t="shared" si="1"/>
        <v>21166</v>
      </c>
      <c r="I23" s="343">
        <v>106</v>
      </c>
      <c r="J23" s="343">
        <v>0</v>
      </c>
      <c r="K23" s="343">
        <v>597</v>
      </c>
      <c r="L23" s="343">
        <f t="shared" si="2"/>
        <v>703</v>
      </c>
      <c r="M23" s="343">
        <v>4854</v>
      </c>
      <c r="N23" s="344">
        <f t="shared" si="3"/>
        <v>26723</v>
      </c>
    </row>
    <row r="24" spans="1:14" ht="38.25" customHeight="1" thickBot="1" x14ac:dyDescent="0.2">
      <c r="A24" s="651"/>
      <c r="B24" s="652"/>
      <c r="C24" s="652"/>
      <c r="D24" s="652"/>
      <c r="E24" s="280"/>
      <c r="F24" s="281"/>
      <c r="G24" s="281"/>
      <c r="H24" s="281"/>
      <c r="I24" s="281"/>
      <c r="J24" s="281"/>
      <c r="K24" s="281"/>
      <c r="L24" s="281"/>
      <c r="M24" s="281"/>
      <c r="N24" s="282"/>
    </row>
    <row r="25" spans="1:14" ht="15" customHeight="1" x14ac:dyDescent="0.15">
      <c r="A25" s="25" t="s">
        <v>270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 t="s">
        <v>141</v>
      </c>
    </row>
    <row r="26" spans="1:14" ht="15.95" customHeight="1" x14ac:dyDescent="0.15">
      <c r="A26" s="25"/>
    </row>
  </sheetData>
  <sheetProtection selectLockedCells="1" selectUnlockedCells="1"/>
  <mergeCells count="25">
    <mergeCell ref="M3:M4"/>
    <mergeCell ref="N3:N4"/>
    <mergeCell ref="A4:C4"/>
    <mergeCell ref="A15:D15"/>
    <mergeCell ref="A12:D12"/>
    <mergeCell ref="A13:D13"/>
    <mergeCell ref="A14:D14"/>
    <mergeCell ref="A11:D11"/>
    <mergeCell ref="A6:D6"/>
    <mergeCell ref="E3:H3"/>
    <mergeCell ref="I3:L3"/>
    <mergeCell ref="B10:C10"/>
    <mergeCell ref="A9:D9"/>
    <mergeCell ref="A8:D8"/>
    <mergeCell ref="A7:D7"/>
    <mergeCell ref="A5:D5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54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島袋 若奈</cp:lastModifiedBy>
  <cp:lastPrinted>2017-02-22T01:45:42Z</cp:lastPrinted>
  <dcterms:created xsi:type="dcterms:W3CDTF">2013-03-25T07:52:03Z</dcterms:created>
  <dcterms:modified xsi:type="dcterms:W3CDTF">2017-03-29T06:35:16Z</dcterms:modified>
</cp:coreProperties>
</file>