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tabRatio="638" activeTab="10"/>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‐179‐!$A$1:$L$48</definedName>
    <definedName name="_xlnm.Print_Area" localSheetId="8">‐180‐!$A$1:$L$44</definedName>
    <definedName name="_xlnm.Print_Area" localSheetId="9">‐181‐!$A$1:$I$28</definedName>
    <definedName name="_xlnm.Print_Area" localSheetId="10">グラフ!$A$1:$F$60</definedName>
  </definedNames>
  <calcPr calcId="152511"/>
</workbook>
</file>

<file path=xl/calcChain.xml><?xml version="1.0" encoding="utf-8"?>
<calcChain xmlns="http://schemas.openxmlformats.org/spreadsheetml/2006/main">
  <c r="K9" i="11" l="1"/>
  <c r="K10" i="11"/>
  <c r="K8" i="11"/>
  <c r="K6" i="11"/>
  <c r="K7" i="11"/>
  <c r="K5" i="11"/>
  <c r="J9" i="11"/>
  <c r="J10" i="11"/>
  <c r="J8" i="11"/>
  <c r="J6" i="11"/>
  <c r="J7" i="11"/>
  <c r="J5" i="11"/>
  <c r="I9" i="11"/>
  <c r="I10" i="11"/>
  <c r="I8" i="11"/>
  <c r="I6" i="11"/>
  <c r="I7" i="11"/>
  <c r="I5" i="11"/>
  <c r="K11" i="6"/>
  <c r="H13" i="6"/>
  <c r="H12" i="6"/>
  <c r="L30" i="5"/>
  <c r="G30" i="5"/>
  <c r="J46" i="8" l="1"/>
  <c r="G23" i="7" l="1"/>
  <c r="G22" i="7"/>
  <c r="F26" i="7"/>
  <c r="F25" i="7"/>
  <c r="F23" i="7"/>
  <c r="F22" i="7"/>
  <c r="G19" i="7"/>
  <c r="G18" i="7"/>
  <c r="G17" i="7"/>
  <c r="G16" i="7"/>
  <c r="G15" i="7"/>
  <c r="F19" i="7"/>
  <c r="F18" i="7"/>
  <c r="F15" i="7"/>
  <c r="G38" i="8" l="1"/>
  <c r="F38" i="8"/>
  <c r="E38" i="8"/>
  <c r="H25" i="10" l="1"/>
  <c r="G25" i="10"/>
  <c r="E25" i="10"/>
  <c r="H23" i="10"/>
  <c r="G23" i="10"/>
  <c r="E23" i="10"/>
  <c r="H21" i="10"/>
  <c r="G21" i="10"/>
  <c r="E21" i="10"/>
  <c r="H19" i="10"/>
  <c r="H11" i="10" l="1"/>
  <c r="G11" i="10"/>
  <c r="E11" i="10"/>
  <c r="H9" i="10"/>
  <c r="G9" i="10"/>
  <c r="E9" i="10"/>
  <c r="H7" i="10"/>
  <c r="G7" i="10"/>
  <c r="E7" i="10"/>
  <c r="H5" i="10"/>
  <c r="K41" i="9"/>
  <c r="J41" i="9"/>
  <c r="G41" i="9"/>
  <c r="G43" i="9"/>
  <c r="J43" i="9"/>
  <c r="K43" i="9"/>
  <c r="K39" i="9"/>
  <c r="J39" i="9"/>
  <c r="G39" i="9"/>
  <c r="K37" i="9"/>
  <c r="J37" i="9"/>
  <c r="G37" i="9"/>
  <c r="K35" i="9"/>
  <c r="K28" i="9"/>
  <c r="K26" i="9"/>
  <c r="J26" i="9"/>
  <c r="G26" i="9"/>
  <c r="K24" i="9"/>
  <c r="J24" i="9"/>
  <c r="G24" i="9"/>
  <c r="K22" i="9"/>
  <c r="J22" i="9"/>
  <c r="G22" i="9"/>
  <c r="K20" i="9"/>
  <c r="C11" i="9"/>
  <c r="B11" i="9"/>
  <c r="B13" i="9"/>
  <c r="C13" i="9"/>
  <c r="C9" i="9"/>
  <c r="B9" i="9"/>
  <c r="E5" i="8"/>
  <c r="I43" i="7"/>
  <c r="I41" i="7"/>
  <c r="H41" i="7"/>
  <c r="I40" i="7"/>
  <c r="H40" i="7"/>
  <c r="I39" i="7"/>
  <c r="H39" i="7"/>
  <c r="I38" i="7"/>
  <c r="H38" i="7"/>
  <c r="H43" i="7" l="1"/>
  <c r="H22" i="7"/>
  <c r="H23" i="7"/>
  <c r="G27" i="7"/>
  <c r="F27" i="7"/>
  <c r="G26" i="7"/>
  <c r="G25" i="7"/>
  <c r="G24" i="7"/>
  <c r="F24" i="7"/>
  <c r="F17" i="7"/>
  <c r="F16" i="7"/>
  <c r="G6" i="7"/>
  <c r="F6" i="7"/>
  <c r="E17" i="7"/>
  <c r="D17" i="7"/>
  <c r="E6" i="7"/>
  <c r="D6" i="7"/>
  <c r="D19" i="7" s="1"/>
  <c r="H24" i="7"/>
  <c r="H25" i="7"/>
  <c r="H26" i="7"/>
  <c r="H27" i="7"/>
  <c r="I22" i="7"/>
  <c r="I23" i="7"/>
  <c r="I24" i="7"/>
  <c r="I25" i="7"/>
  <c r="I26" i="7"/>
  <c r="I27" i="7"/>
  <c r="F14" i="7" l="1"/>
  <c r="D16" i="7"/>
  <c r="D18" i="7"/>
  <c r="E15" i="7"/>
  <c r="E19" i="7"/>
  <c r="E16" i="7"/>
  <c r="E18" i="7"/>
  <c r="D15" i="7"/>
  <c r="D14" i="7" s="1"/>
  <c r="H26" i="6"/>
  <c r="H11" i="6"/>
  <c r="L37" i="5"/>
  <c r="L31" i="5"/>
  <c r="G14" i="7" l="1"/>
  <c r="E14" i="7"/>
  <c r="L46" i="8"/>
  <c r="H35" i="8"/>
  <c r="H33" i="8" l="1"/>
  <c r="H34" i="8"/>
  <c r="H36" i="8"/>
  <c r="H37" i="8"/>
  <c r="H32" i="8"/>
  <c r="J38" i="8"/>
  <c r="I33" i="8"/>
  <c r="I34" i="8"/>
  <c r="I35" i="8"/>
  <c r="I36" i="8"/>
  <c r="I37" i="8"/>
  <c r="I32" i="8"/>
  <c r="K37" i="8"/>
  <c r="L36" i="8"/>
  <c r="H23" i="8"/>
  <c r="H21" i="8"/>
  <c r="H15" i="8"/>
  <c r="H16" i="8"/>
  <c r="H17" i="8"/>
  <c r="H18" i="8"/>
  <c r="H19" i="8"/>
  <c r="H20" i="8"/>
  <c r="H14" i="8"/>
  <c r="H11" i="8"/>
  <c r="H12" i="8"/>
  <c r="H10" i="8"/>
  <c r="H7" i="8"/>
  <c r="H8" i="8"/>
  <c r="H6" i="8"/>
  <c r="I6" i="8"/>
  <c r="I23" i="8"/>
  <c r="I21" i="8"/>
  <c r="I20" i="8"/>
  <c r="I19" i="8"/>
  <c r="I18" i="8"/>
  <c r="I17" i="8"/>
  <c r="I16" i="8"/>
  <c r="I15" i="8"/>
  <c r="I14" i="8"/>
  <c r="I12" i="8"/>
  <c r="I11" i="8"/>
  <c r="I10" i="8"/>
  <c r="J32" i="8" l="1"/>
  <c r="L33" i="8"/>
  <c r="L37" i="8"/>
  <c r="L34" i="8"/>
  <c r="L38" i="8"/>
  <c r="I38" i="8"/>
  <c r="L35" i="8"/>
  <c r="L32" i="8"/>
  <c r="K35" i="8"/>
  <c r="K38" i="8"/>
  <c r="K34" i="8"/>
  <c r="K32" i="8"/>
  <c r="K36" i="8"/>
  <c r="K33" i="8"/>
  <c r="H38" i="8"/>
  <c r="J35" i="8"/>
  <c r="J36" i="8"/>
  <c r="J33" i="8"/>
  <c r="J37" i="8"/>
  <c r="J34" i="8"/>
  <c r="H27" i="10" l="1"/>
  <c r="G27" i="10"/>
  <c r="E27" i="10"/>
  <c r="I7" i="8" l="1"/>
  <c r="I8" i="8"/>
  <c r="G13" i="8" l="1"/>
  <c r="F13" i="8"/>
  <c r="E13" i="8"/>
  <c r="I45" i="11" s="1"/>
  <c r="F9" i="8"/>
  <c r="E9" i="8"/>
  <c r="I44" i="11" s="1"/>
  <c r="F5" i="8"/>
  <c r="I43" i="11"/>
  <c r="G5" i="8"/>
  <c r="G9" i="8"/>
  <c r="K36" i="11"/>
  <c r="L10" i="11"/>
  <c r="L9" i="11"/>
  <c r="L8" i="11"/>
  <c r="L7" i="11"/>
  <c r="L6" i="11"/>
  <c r="L5" i="11"/>
  <c r="G28" i="9"/>
  <c r="E13" i="10"/>
  <c r="J28" i="9"/>
  <c r="G13" i="10"/>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H14" i="6"/>
  <c r="H15" i="6"/>
  <c r="H16" i="6"/>
  <c r="H17" i="6"/>
  <c r="H18" i="6"/>
  <c r="H19" i="6"/>
  <c r="H20" i="6"/>
  <c r="H21" i="6"/>
  <c r="H22" i="6"/>
  <c r="H23" i="6"/>
  <c r="H24" i="6"/>
  <c r="H25" i="6"/>
  <c r="H27" i="6"/>
  <c r="H28" i="6"/>
  <c r="H29" i="6"/>
  <c r="H30" i="6"/>
  <c r="H31" i="6"/>
  <c r="H32" i="6"/>
  <c r="H33" i="6"/>
  <c r="H34" i="6"/>
  <c r="H35" i="6"/>
  <c r="H36" i="6"/>
  <c r="H37" i="6"/>
  <c r="H38" i="6"/>
  <c r="H39" i="6"/>
  <c r="H40" i="6"/>
  <c r="G42" i="5"/>
  <c r="L42" i="5"/>
  <c r="L32" i="5"/>
  <c r="L33" i="5"/>
  <c r="L34" i="5"/>
  <c r="L35" i="5"/>
  <c r="L36" i="5"/>
  <c r="L38" i="5"/>
  <c r="L39" i="5"/>
  <c r="L40" i="5"/>
  <c r="G32" i="5"/>
  <c r="G33" i="5"/>
  <c r="G34" i="5"/>
  <c r="G35" i="5"/>
  <c r="G36" i="5"/>
  <c r="G37" i="5"/>
  <c r="G38" i="5"/>
  <c r="G39" i="5"/>
  <c r="G40" i="5"/>
  <c r="H6" i="6"/>
  <c r="I14" i="11"/>
  <c r="I15" i="11"/>
  <c r="I16" i="11"/>
  <c r="J14" i="11"/>
  <c r="J15" i="11"/>
  <c r="J16" i="11"/>
  <c r="K14" i="11"/>
  <c r="K15" i="11"/>
  <c r="K16" i="11"/>
  <c r="I36" i="11"/>
  <c r="J36" i="11"/>
  <c r="I37" i="11"/>
  <c r="J37" i="11"/>
  <c r="K37" i="11"/>
  <c r="K44" i="11" l="1"/>
  <c r="K45" i="11"/>
  <c r="K43" i="11"/>
  <c r="I5" i="8"/>
  <c r="H9" i="8"/>
  <c r="H5" i="8"/>
  <c r="H13" i="8"/>
  <c r="F44" i="7"/>
  <c r="K46" i="8"/>
  <c r="G26" i="8"/>
  <c r="L13" i="8" s="1"/>
  <c r="J17" i="11"/>
  <c r="I17" i="11"/>
  <c r="K17" i="11"/>
  <c r="I13" i="8"/>
  <c r="I9" i="8"/>
  <c r="F26" i="8"/>
  <c r="J45" i="11"/>
  <c r="E26" i="8"/>
  <c r="J44" i="11"/>
  <c r="J43" i="11"/>
  <c r="K5" i="8" l="1"/>
  <c r="K20" i="8"/>
  <c r="K18" i="8"/>
  <c r="K12" i="8"/>
  <c r="K6" i="8"/>
  <c r="K26" i="8"/>
  <c r="K15" i="8"/>
  <c r="K19" i="8"/>
  <c r="K10" i="8"/>
  <c r="K23" i="8"/>
  <c r="K16" i="8"/>
  <c r="K14" i="8"/>
  <c r="K7" i="8"/>
  <c r="K21" i="8"/>
  <c r="K17" i="8"/>
  <c r="K11" i="8"/>
  <c r="K8" i="8"/>
  <c r="J21" i="8"/>
  <c r="J18" i="8"/>
  <c r="J11" i="8"/>
  <c r="J16" i="8"/>
  <c r="J10" i="8"/>
  <c r="J23" i="8"/>
  <c r="J14" i="8"/>
  <c r="J7" i="8"/>
  <c r="J13" i="8"/>
  <c r="J15" i="8"/>
  <c r="J19" i="8"/>
  <c r="J12" i="8"/>
  <c r="J6" i="8"/>
  <c r="J26" i="8"/>
  <c r="J20" i="8"/>
  <c r="H26" i="8"/>
  <c r="J17" i="8"/>
  <c r="J8" i="8"/>
  <c r="L26" i="8"/>
  <c r="L16" i="8"/>
  <c r="L20" i="8"/>
  <c r="L12" i="8"/>
  <c r="L7" i="8"/>
  <c r="L23" i="8"/>
  <c r="L17" i="8"/>
  <c r="L6" i="8"/>
  <c r="L21" i="8"/>
  <c r="L18" i="8"/>
  <c r="L14" i="8"/>
  <c r="L10" i="8"/>
  <c r="L15" i="8"/>
  <c r="L19" i="8"/>
  <c r="L11" i="8"/>
  <c r="L8" i="8"/>
  <c r="I26" i="8"/>
  <c r="L5" i="8"/>
  <c r="L9" i="8"/>
  <c r="J9" i="8"/>
  <c r="K9" i="8"/>
  <c r="K13" i="8"/>
  <c r="J5" i="8"/>
  <c r="I44" i="7"/>
  <c r="H44" i="7"/>
</calcChain>
</file>

<file path=xl/comments1.xml><?xml version="1.0" encoding="utf-8"?>
<comments xmlns="http://schemas.openxmlformats.org/spreadsheetml/2006/main">
  <authors>
    <author>情報政策課</author>
  </authors>
  <commentList>
    <comment ref="A25" authorId="0" shapeId="0">
      <text>
        <r>
          <rPr>
            <b/>
            <sz val="9"/>
            <color indexed="81"/>
            <rFont val="ＭＳ Ｐゴシック"/>
            <family val="3"/>
            <charset val="128"/>
          </rPr>
          <t>H22報告書よりこの欄削除　要確認</t>
        </r>
      </text>
    </comment>
  </commentList>
</comments>
</file>

<file path=xl/sharedStrings.xml><?xml version="1.0" encoding="utf-8"?>
<sst xmlns="http://schemas.openxmlformats.org/spreadsheetml/2006/main" count="618" uniqueCount="437">
  <si>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</si>
  <si>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</si>
  <si>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</si>
  <si>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</si>
  <si>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</si>
  <si>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</si>
  <si>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</si>
  <si>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</si>
  <si>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</si>
  <si>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</si>
  <si>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</si>
  <si>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</si>
  <si>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</si>
  <si>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</si>
  <si>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</si>
  <si>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</si>
  <si>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</si>
  <si>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</si>
  <si>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</si>
  <si>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</si>
  <si>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</si>
  <si>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</si>
  <si>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</si>
  <si>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</si>
  <si>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</si>
  <si>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</si>
  <si>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</si>
  <si>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</si>
  <si>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</si>
  <si>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</si>
  <si>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</si>
  <si>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</si>
  <si>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</si>
  <si>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</si>
  <si>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</si>
  <si>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</si>
  <si>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</si>
  <si>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</si>
  <si>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</si>
  <si>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</si>
  <si>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</si>
  <si>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</si>
  <si>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</si>
  <si>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</si>
  <si>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</si>
  <si>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</si>
  <si>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</si>
  <si>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</si>
  <si>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</si>
  <si>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</si>
  <si>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</si>
  <si>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</si>
  <si>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</si>
  <si>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</si>
  <si>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</si>
  <si>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</si>
  <si>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</si>
  <si>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</si>
  <si>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</si>
  <si>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</si>
  <si>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</si>
  <si>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</si>
  <si>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</si>
  <si>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</si>
  <si>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</si>
  <si>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</si>
  <si>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</si>
  <si>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</si>
  <si>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</si>
  <si>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</si>
  <si>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</si>
  <si>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</si>
  <si>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</si>
  <si>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</si>
  <si>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</si>
  <si>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</si>
  <si>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</si>
  <si>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</si>
  <si>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</si>
  <si>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</si>
  <si>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</si>
  <si>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</si>
  <si>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</si>
  <si>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</si>
  <si>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</si>
  <si>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</si>
  <si>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</si>
  <si>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</si>
  <si>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</si>
  <si>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</si>
  <si>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</si>
  <si>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</si>
  <si>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</si>
  <si>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</si>
  <si>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</si>
  <si>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</si>
  <si>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</si>
  <si>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</si>
  <si>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</si>
  <si>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</si>
  <si>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</si>
  <si>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</si>
  <si>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</si>
  <si>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</si>
  <si>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</si>
  <si>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</si>
  <si>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</si>
  <si>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</si>
  <si>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</si>
  <si>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</si>
  <si>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</si>
  <si>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</si>
  <si>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</si>
  <si>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</si>
  <si>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</si>
  <si>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</si>
  <si>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</si>
  <si>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</si>
  <si>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</si>
  <si>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</si>
  <si>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</si>
  <si>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</si>
  <si>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</si>
  <si>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</si>
  <si>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</si>
  <si>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</si>
  <si>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</si>
  <si>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</si>
  <si>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</si>
  <si>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</si>
  <si>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</si>
  <si>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</si>
  <si>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</si>
  <si>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</si>
  <si>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</si>
  <si>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</si>
  <si>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</si>
  <si>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</si>
  <si>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</si>
  <si>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</si>
  <si>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</si>
  <si>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</si>
  <si>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</si>
  <si>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</si>
  <si>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</si>
  <si>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</si>
  <si>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</si>
  <si>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</si>
  <si>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</si>
  <si>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</si>
  <si>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</si>
  <si>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</si>
  <si>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</si>
  <si>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</si>
  <si>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</si>
  <si>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</si>
  <si>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</si>
  <si>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</si>
  <si>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</si>
  <si>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</si>
  <si>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</si>
  <si>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</si>
  <si>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</si>
  <si>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</si>
  <si>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</si>
  <si>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</si>
  <si>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</si>
  <si>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</si>
  <si>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</si>
  <si>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</si>
  <si>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</si>
  <si>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</si>
  <si>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</si>
  <si>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</si>
  <si>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</si>
  <si>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</si>
  <si>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</si>
  <si>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</si>
  <si>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</si>
  <si>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</si>
  <si>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</si>
  <si>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</si>
  <si>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</si>
  <si>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</si>
  <si>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</si>
  <si>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</si>
  <si>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</si>
  <si>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</si>
  <si>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</si>
  <si>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</si>
  <si>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</si>
  <si>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</si>
  <si>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</si>
  <si>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</si>
  <si>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</si>
  <si>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</si>
  <si>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</si>
  <si>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</si>
  <si>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</si>
  <si>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</si>
  <si>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</si>
  <si>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</si>
  <si>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</si>
  <si>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</si>
  <si>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</si>
  <si>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</si>
  <si>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</si>
  <si>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</si>
  <si>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</si>
  <si>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</si>
  <si>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</si>
  <si>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</si>
  <si>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</si>
  <si>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</si>
  <si>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</si>
  <si>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</si>
  <si>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</si>
  <si>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</si>
  <si>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</si>
  <si>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</si>
  <si>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</si>
  <si>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</si>
  <si>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</si>
  <si>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</si>
  <si>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</si>
  <si>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</si>
  <si>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</si>
  <si>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</si>
  <si>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9"/>
  </si>
  <si>
    <t xml:space="preserve"> 品目Ａの寄与度（％）＝</t>
    <rPh sb="1" eb="3">
      <t>ヒンモク</t>
    </rPh>
    <phoneticPr fontId="29"/>
  </si>
  <si>
    <t xml:space="preserve"> 品目Ａの指数　　 品目Ａの指数  　  　</t>
    <rPh sb="1" eb="3">
      <t>ヒンモク</t>
    </rPh>
    <rPh sb="10" eb="12">
      <t>ヒンモク</t>
    </rPh>
    <phoneticPr fontId="29"/>
  </si>
  <si>
    <t xml:space="preserve">     品目Ａのウェイト</t>
    <rPh sb="5" eb="7">
      <t>ヒンモク</t>
    </rPh>
    <phoneticPr fontId="29"/>
  </si>
  <si>
    <t>　  品目Ａの寄与度</t>
    <rPh sb="3" eb="5">
      <t>ヒンモク</t>
    </rPh>
    <phoneticPr fontId="29"/>
  </si>
  <si>
    <t>生　　 鮮 　　魚　 　介</t>
    <rPh sb="0" eb="1">
      <t>ショウ</t>
    </rPh>
    <rPh sb="4" eb="5">
      <t>ヨシ</t>
    </rPh>
    <rPh sb="8" eb="9">
      <t>ギョ</t>
    </rPh>
    <rPh sb="12" eb="13">
      <t>カイ</t>
    </rPh>
    <phoneticPr fontId="29"/>
  </si>
  <si>
    <t>流動性預金</t>
    <rPh sb="0" eb="3">
      <t>リュウドウセイ</t>
    </rPh>
    <rPh sb="3" eb="5">
      <t>ヨキン</t>
    </rPh>
    <phoneticPr fontId="29"/>
  </si>
  <si>
    <t>定期性預金</t>
    <rPh sb="0" eb="3">
      <t>テイキセイ</t>
    </rPh>
    <rPh sb="3" eb="5">
      <t>ヨキン</t>
    </rPh>
    <phoneticPr fontId="29"/>
  </si>
  <si>
    <t>総　額（Ａ）</t>
    <rPh sb="0" eb="1">
      <t>フサ</t>
    </rPh>
    <rPh sb="2" eb="3">
      <t>ガク</t>
    </rPh>
    <phoneticPr fontId="29"/>
  </si>
  <si>
    <t>他の被服類</t>
    <rPh sb="4" eb="5">
      <t>ルイ</t>
    </rPh>
    <phoneticPr fontId="29"/>
  </si>
  <si>
    <t>変化率(%)</t>
    <rPh sb="0" eb="2">
      <t>ヘンカ</t>
    </rPh>
    <phoneticPr fontId="29"/>
  </si>
  <si>
    <t>全国</t>
    <rPh sb="0" eb="2">
      <t>ゼンコク</t>
    </rPh>
    <phoneticPr fontId="29"/>
  </si>
  <si>
    <t>変化率</t>
    <rPh sb="0" eb="2">
      <t>ヘンカ</t>
    </rPh>
    <phoneticPr fontId="29"/>
  </si>
  <si>
    <t>住居</t>
    <phoneticPr fontId="29"/>
  </si>
  <si>
    <t>水道光熱</t>
    <phoneticPr fontId="29"/>
  </si>
  <si>
    <t>保健・医療</t>
    <rPh sb="0" eb="2">
      <t>ホケン</t>
    </rPh>
    <rPh sb="3" eb="5">
      <t>イリョウ</t>
    </rPh>
    <phoneticPr fontId="29"/>
  </si>
  <si>
    <t>交通・通信</t>
    <rPh sb="0" eb="2">
      <t>コウツウ</t>
    </rPh>
    <rPh sb="3" eb="5">
      <t>ツウシン</t>
    </rPh>
    <phoneticPr fontId="29"/>
  </si>
  <si>
    <t>教育</t>
    <rPh sb="0" eb="2">
      <t>キョウイク</t>
    </rPh>
    <phoneticPr fontId="29"/>
  </si>
  <si>
    <t>合計</t>
    <rPh sb="0" eb="2">
      <t>ゴウケイ</t>
    </rPh>
    <phoneticPr fontId="29"/>
  </si>
  <si>
    <t>雇用者報酬</t>
    <rPh sb="3" eb="5">
      <t>ホウシュウ</t>
    </rPh>
    <phoneticPr fontId="29"/>
  </si>
  <si>
    <t>情報通信業</t>
    <rPh sb="0" eb="2">
      <t>ジョウホウ</t>
    </rPh>
    <rPh sb="2" eb="5">
      <t>ツウシンギョウ</t>
    </rPh>
    <phoneticPr fontId="29"/>
  </si>
  <si>
    <t>区    分</t>
    <phoneticPr fontId="29"/>
  </si>
  <si>
    <t>所 得 額</t>
    <phoneticPr fontId="29"/>
  </si>
  <si>
    <t>構    成    比（％）</t>
    <phoneticPr fontId="29"/>
  </si>
  <si>
    <t xml:space="preserve">（232）  那覇市消費者物価中分類指数（つづき）                  </t>
    <phoneticPr fontId="29"/>
  </si>
  <si>
    <t>(234）  那覇市消費者物価指数の推移（大分類）</t>
    <phoneticPr fontId="29"/>
  </si>
  <si>
    <t>（239） 経済活動別市内純生産</t>
    <phoneticPr fontId="29"/>
  </si>
  <si>
    <t>（91）那覇市消費者物価指数の推移（Ｐ176参照）　</t>
    <phoneticPr fontId="29"/>
  </si>
  <si>
    <t>（92）市民個人所得の推移（Ｐ178参照）</t>
    <phoneticPr fontId="29"/>
  </si>
  <si>
    <t>（93）１人当り市民所得と県民所得（Ｐ179参照）</t>
    <phoneticPr fontId="29"/>
  </si>
  <si>
    <t>（94）経済活動別市内純生産の推移（Ｐ179参照）</t>
    <phoneticPr fontId="29"/>
  </si>
  <si>
    <t>合計</t>
    <rPh sb="0" eb="2">
      <t>ゴウケイ</t>
    </rPh>
    <phoneticPr fontId="29"/>
  </si>
  <si>
    <t>納 税 者</t>
    <phoneticPr fontId="29"/>
  </si>
  <si>
    <t xml:space="preserve"> 資料：市民税課　</t>
    <phoneticPr fontId="29"/>
  </si>
  <si>
    <t>年    度</t>
    <phoneticPr fontId="29"/>
  </si>
  <si>
    <t>世 帯 数</t>
    <phoneticPr fontId="29"/>
  </si>
  <si>
    <t>個   人   所   得   額</t>
    <phoneticPr fontId="29"/>
  </si>
  <si>
    <t>総      額</t>
    <phoneticPr fontId="29"/>
  </si>
  <si>
    <t>第１次産業</t>
    <phoneticPr fontId="29"/>
  </si>
  <si>
    <t>（242）  金融機関状況（各年共３月末現在）</t>
    <phoneticPr fontId="29"/>
  </si>
  <si>
    <t>対前年</t>
    <phoneticPr fontId="29"/>
  </si>
  <si>
    <t>平成24年平均</t>
    <phoneticPr fontId="29"/>
  </si>
  <si>
    <t>平成25年平均</t>
    <phoneticPr fontId="29"/>
  </si>
  <si>
    <t>（238）市民１人当り個人所得</t>
    <phoneticPr fontId="29"/>
  </si>
  <si>
    <t>第２次産業</t>
    <phoneticPr fontId="29"/>
  </si>
  <si>
    <t>第３次産業</t>
    <phoneticPr fontId="29"/>
  </si>
  <si>
    <t>運輸業</t>
    <phoneticPr fontId="29"/>
  </si>
  <si>
    <t>(控除)帰属利子</t>
    <phoneticPr fontId="29"/>
  </si>
  <si>
    <t>（240）  市民所得の分配</t>
    <phoneticPr fontId="29"/>
  </si>
  <si>
    <t>財産所得</t>
    <phoneticPr fontId="29"/>
  </si>
  <si>
    <t>企業所得</t>
    <phoneticPr fontId="29"/>
  </si>
  <si>
    <t>(民間法人企業)</t>
    <phoneticPr fontId="29"/>
  </si>
  <si>
    <t>(公的企業)</t>
    <phoneticPr fontId="29"/>
  </si>
  <si>
    <t>(個人企業)</t>
    <phoneticPr fontId="29"/>
  </si>
  <si>
    <t>市民所得</t>
    <phoneticPr fontId="29"/>
  </si>
  <si>
    <t>（241）  １人当り市民所得と県民所得</t>
    <phoneticPr fontId="29"/>
  </si>
  <si>
    <t>持家の帰属家賃を除く総合</t>
    <rPh sb="0" eb="2">
      <t>モチイエ</t>
    </rPh>
    <phoneticPr fontId="29"/>
  </si>
  <si>
    <t>持家の帰属家賃を除く住居</t>
    <rPh sb="0" eb="2">
      <t>モチイエ</t>
    </rPh>
    <phoneticPr fontId="29"/>
  </si>
  <si>
    <t xml:space="preserve"> 総   額 （受取・支払）</t>
    <rPh sb="8" eb="10">
      <t>ウケトリ</t>
    </rPh>
    <rPh sb="12" eb="13">
      <t>ハラ</t>
    </rPh>
    <phoneticPr fontId="29"/>
  </si>
  <si>
    <t xml:space="preserve"> </t>
    <phoneticPr fontId="29"/>
  </si>
  <si>
    <t xml:space="preserve"> 変化率(％)</t>
    <phoneticPr fontId="29"/>
  </si>
  <si>
    <t>シャツ･セーター・下着類</t>
    <phoneticPr fontId="29"/>
  </si>
  <si>
    <t xml:space="preserve"> シャツ・セーター類</t>
    <phoneticPr fontId="29"/>
  </si>
  <si>
    <t>生鮮食品を除く総合</t>
    <phoneticPr fontId="29"/>
  </si>
  <si>
    <t xml:space="preserve"> ※  寄与度の計算 </t>
    <phoneticPr fontId="29"/>
  </si>
  <si>
    <t xml:space="preserve">                 </t>
    <phoneticPr fontId="29"/>
  </si>
  <si>
    <t xml:space="preserve">　　当期の            </t>
    <phoneticPr fontId="29"/>
  </si>
  <si>
    <t>前期の</t>
    <phoneticPr fontId="29"/>
  </si>
  <si>
    <t xml:space="preserve">                                     </t>
    <phoneticPr fontId="29"/>
  </si>
  <si>
    <t xml:space="preserve">      総合のウェイト</t>
    <phoneticPr fontId="29"/>
  </si>
  <si>
    <t xml:space="preserve">                                    </t>
    <phoneticPr fontId="29"/>
  </si>
  <si>
    <t>前期の総合指数</t>
    <phoneticPr fontId="29"/>
  </si>
  <si>
    <t xml:space="preserve"> 寄与率は、総合指数の変化率に対する各品目の寄与度を百分率で表したものである。</t>
    <phoneticPr fontId="29"/>
  </si>
  <si>
    <t xml:space="preserve"> 品目Ａの寄与率（％）＝</t>
    <phoneticPr fontId="29"/>
  </si>
  <si>
    <t xml:space="preserve"> 総合指数の変化率（％）</t>
    <phoneticPr fontId="29"/>
  </si>
  <si>
    <t xml:space="preserve">                                </t>
    <phoneticPr fontId="29"/>
  </si>
  <si>
    <t>生     鮮     野     菜</t>
    <phoneticPr fontId="29"/>
  </si>
  <si>
    <t>　生  　 鮮  　 果   　物</t>
    <phoneticPr fontId="29"/>
  </si>
  <si>
    <t>２ 住 　　　　　 　  居</t>
    <phoneticPr fontId="29"/>
  </si>
  <si>
    <t xml:space="preserve">（233）　沖縄県・全国消費者物価中分類指数（つづき）　　　　　　　　　　　　      </t>
    <phoneticPr fontId="29"/>
  </si>
  <si>
    <t>和　　       　　　　服</t>
    <phoneticPr fontId="29"/>
  </si>
  <si>
    <t>洋　 　 　   　　　　服</t>
    <phoneticPr fontId="29"/>
  </si>
  <si>
    <t xml:space="preserve">  シャツ・セーター類</t>
    <phoneticPr fontId="29"/>
  </si>
  <si>
    <t>下　　　　着　　　　 類</t>
    <phoneticPr fontId="29"/>
  </si>
  <si>
    <t>（236）  １世帯当り年平均１か月間の収入と支出（勤労者世帯）</t>
    <phoneticPr fontId="29"/>
  </si>
  <si>
    <t>個人所得</t>
    <phoneticPr fontId="29"/>
  </si>
  <si>
    <t>人   口</t>
    <phoneticPr fontId="29"/>
  </si>
  <si>
    <t>（243）  普通銀行勘定（各年共３月末現在）</t>
    <phoneticPr fontId="29"/>
  </si>
  <si>
    <t>（244）  労働金庫勘定（各年共３月末現在）</t>
    <phoneticPr fontId="29"/>
  </si>
  <si>
    <t>総　額 (Ａ)</t>
    <phoneticPr fontId="29"/>
  </si>
  <si>
    <t>総 額 (Ａ)</t>
    <phoneticPr fontId="29"/>
  </si>
  <si>
    <t>総 額 (Ｂ)</t>
    <phoneticPr fontId="29"/>
  </si>
  <si>
    <t xml:space="preserve"> 変化率(％)</t>
    <phoneticPr fontId="29"/>
  </si>
  <si>
    <t xml:space="preserve">     </t>
    <phoneticPr fontId="29"/>
  </si>
  <si>
    <t>１ 食  　　 　　　   料</t>
    <phoneticPr fontId="29"/>
  </si>
  <si>
    <t>生    鮮    野    菜</t>
    <phoneticPr fontId="29"/>
  </si>
  <si>
    <t>　生 　 鮮 　 果  　物</t>
    <phoneticPr fontId="29"/>
  </si>
  <si>
    <t>４ 家  具 ・ 家 事 用 品</t>
    <phoneticPr fontId="29"/>
  </si>
  <si>
    <t>和　　 　　　　　　　服</t>
    <phoneticPr fontId="29"/>
  </si>
  <si>
    <t>洋　　 　　　　　　　服</t>
    <phoneticPr fontId="29"/>
  </si>
  <si>
    <t>資料：沖縄県統計課「消費者物価指数」</t>
    <phoneticPr fontId="29"/>
  </si>
  <si>
    <t xml:space="preserve"> ※ 変化率の計算</t>
    <phoneticPr fontId="29"/>
  </si>
  <si>
    <t xml:space="preserve"> </t>
    <phoneticPr fontId="29"/>
  </si>
  <si>
    <t>平成23年度</t>
    <rPh sb="0" eb="2">
      <t>ヘイセイ</t>
    </rPh>
    <phoneticPr fontId="29"/>
  </si>
  <si>
    <t>25年度</t>
    <phoneticPr fontId="29"/>
  </si>
  <si>
    <t xml:space="preserve">  納税義務者は、所得割だけの分である。</t>
    <phoneticPr fontId="29"/>
  </si>
  <si>
    <t xml:space="preserve">  平成14年度分より、営業所得とその他の事業所得が統合され、</t>
    <phoneticPr fontId="29"/>
  </si>
  <si>
    <t xml:space="preserve">  営業所得等になった。</t>
    <phoneticPr fontId="29"/>
  </si>
  <si>
    <t>（注）各年度の所得期間は、各年１月１日より各年12月31日まで。</t>
    <rPh sb="1" eb="2">
      <t>チュウ</t>
    </rPh>
    <phoneticPr fontId="29"/>
  </si>
  <si>
    <t xml:space="preserve">  　改定しているため、前年度の数値と異なるところがある。</t>
    <rPh sb="3" eb="5">
      <t>カイテイ</t>
    </rPh>
    <phoneticPr fontId="29"/>
  </si>
  <si>
    <t>（注）今回の市町村民所得統計の数値は、平成13年度まで遡及して</t>
    <phoneticPr fontId="29"/>
  </si>
  <si>
    <t>　　　資料：沖縄県統計課</t>
    <phoneticPr fontId="29"/>
  </si>
  <si>
    <t>野菜・海藻</t>
    <rPh sb="3" eb="5">
      <t>カイソウ</t>
    </rPh>
    <phoneticPr fontId="29"/>
  </si>
  <si>
    <t>　　　　　　　　　  あるいは負債の増加となるもの。</t>
    <phoneticPr fontId="29"/>
  </si>
  <si>
    <t>野   菜  ・  海　　藻</t>
    <rPh sb="10" eb="11">
      <t>ウミ</t>
    </rPh>
    <rPh sb="13" eb="14">
      <t>モ</t>
    </rPh>
    <phoneticPr fontId="29"/>
  </si>
  <si>
    <t>　持家の帰属家賃を除く家賃</t>
    <rPh sb="1" eb="2">
      <t>モ</t>
    </rPh>
    <rPh sb="2" eb="3">
      <t>ヤ</t>
    </rPh>
    <phoneticPr fontId="29"/>
  </si>
  <si>
    <t>持家の帰属家賃を除く住居</t>
    <rPh sb="0" eb="1">
      <t>モ</t>
    </rPh>
    <rPh sb="1" eb="2">
      <t>イエ</t>
    </rPh>
    <phoneticPr fontId="29"/>
  </si>
  <si>
    <t>教養娯楽用耐久財</t>
    <rPh sb="4" eb="5">
      <t>ヨウ</t>
    </rPh>
    <phoneticPr fontId="29"/>
  </si>
  <si>
    <t>身の回り用品</t>
    <rPh sb="4" eb="5">
      <t>ヨウ</t>
    </rPh>
    <rPh sb="5" eb="6">
      <t>シナ</t>
    </rPh>
    <phoneticPr fontId="29"/>
  </si>
  <si>
    <t>他の諸雑費</t>
    <rPh sb="0" eb="1">
      <t>タ</t>
    </rPh>
    <rPh sb="2" eb="3">
      <t>ショ</t>
    </rPh>
    <rPh sb="3" eb="5">
      <t>ザッピ</t>
    </rPh>
    <phoneticPr fontId="29"/>
  </si>
  <si>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9"/>
  </si>
  <si>
    <t>（235）　１世帯当り年平均１か月間の消費支出（二人以上の世帯）</t>
    <rPh sb="24" eb="26">
      <t>フタリ</t>
    </rPh>
    <rPh sb="26" eb="28">
      <t>イジョウ</t>
    </rPh>
    <phoneticPr fontId="29"/>
  </si>
  <si>
    <t>他の諸雑費</t>
    <rPh sb="0" eb="1">
      <t>ホカ</t>
    </rPh>
    <rPh sb="2" eb="3">
      <t>ショ</t>
    </rPh>
    <rPh sb="3" eb="5">
      <t>ザッピ</t>
    </rPh>
    <phoneticPr fontId="29"/>
  </si>
  <si>
    <t>他の光熱</t>
    <phoneticPr fontId="29"/>
  </si>
  <si>
    <t xml:space="preserve">  持家の帰属家賃を除く家賃</t>
    <rPh sb="2" eb="4">
      <t>モチイエ</t>
    </rPh>
    <phoneticPr fontId="29"/>
  </si>
  <si>
    <t>７ 交　　通　・　通　　信</t>
    <phoneticPr fontId="29"/>
  </si>
  <si>
    <t>身の回り用品</t>
    <rPh sb="4" eb="6">
      <t>ヨウヒン</t>
    </rPh>
    <phoneticPr fontId="29"/>
  </si>
  <si>
    <t>下         着        類</t>
    <phoneticPr fontId="29"/>
  </si>
  <si>
    <t>他の被服類</t>
    <rPh sb="4" eb="5">
      <t>ルイ</t>
    </rPh>
    <phoneticPr fontId="29"/>
  </si>
  <si>
    <t>第１次産業</t>
    <phoneticPr fontId="29"/>
  </si>
  <si>
    <t>第２次産業</t>
    <phoneticPr fontId="29"/>
  </si>
  <si>
    <t>第３次産業</t>
    <phoneticPr fontId="29"/>
  </si>
  <si>
    <t xml:space="preserve"> ※エンゲル係数：消費支出に占める食料費の割合で、生活水準の高低を表す一つの指標。</t>
    <rPh sb="6" eb="8">
      <t>ケイスウ</t>
    </rPh>
    <rPh sb="38" eb="40">
      <t>シヒョウ</t>
    </rPh>
    <phoneticPr fontId="29"/>
  </si>
  <si>
    <t>実収入以外の受取</t>
    <rPh sb="3" eb="5">
      <t>イガイ</t>
    </rPh>
    <rPh sb="6" eb="8">
      <t>ウケトリ</t>
    </rPh>
    <phoneticPr fontId="29"/>
  </si>
  <si>
    <t>実収入以外の受取 ： 預貯金引出、財産売却、保険取引、借入金など資産の減少</t>
    <rPh sb="6" eb="8">
      <t>ウケトリ</t>
    </rPh>
    <phoneticPr fontId="29"/>
  </si>
  <si>
    <t>実支出以外の支払</t>
    <rPh sb="6" eb="8">
      <t>シハライ</t>
    </rPh>
    <phoneticPr fontId="29"/>
  </si>
  <si>
    <t>実支出以外の支払 ： 貯金、投資、財産購入、借入返済など資産の増加あるいは負債の減少となるもの。</t>
    <rPh sb="6" eb="8">
      <t>シハライ</t>
    </rPh>
    <phoneticPr fontId="29"/>
  </si>
  <si>
    <t>平成27年</t>
    <phoneticPr fontId="29"/>
  </si>
  <si>
    <t>平成26年平均</t>
    <phoneticPr fontId="29"/>
  </si>
  <si>
    <t>平成27年平均</t>
    <phoneticPr fontId="29"/>
  </si>
  <si>
    <t>平成27年平均</t>
    <rPh sb="0" eb="2">
      <t>ヘイセイ</t>
    </rPh>
    <phoneticPr fontId="29"/>
  </si>
  <si>
    <t>（237）市民個人所得（平成26年７月１日現在）</t>
    <phoneticPr fontId="29"/>
  </si>
  <si>
    <t>平成25年度</t>
    <phoneticPr fontId="29"/>
  </si>
  <si>
    <t>納 税 者</t>
    <phoneticPr fontId="29"/>
  </si>
  <si>
    <t>所 得 額</t>
    <phoneticPr fontId="29"/>
  </si>
  <si>
    <t>平成26年度</t>
    <phoneticPr fontId="29"/>
  </si>
  <si>
    <t>平成24年度</t>
    <rPh sb="0" eb="2">
      <t>ヘイセイ</t>
    </rPh>
    <phoneticPr fontId="29"/>
  </si>
  <si>
    <t>Ｈ23年度</t>
    <phoneticPr fontId="29"/>
  </si>
  <si>
    <t>Ｈ24年度</t>
    <phoneticPr fontId="29"/>
  </si>
  <si>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9"/>
  </si>
  <si>
    <r>
      <rPr>
        <sz val="10"/>
        <color theme="0"/>
        <rFont val="ＭＳ 明朝"/>
        <family val="1"/>
        <charset val="128"/>
      </rPr>
      <t>平成</t>
    </r>
    <r>
      <rPr>
        <sz val="10"/>
        <rFont val="ＭＳ 明朝"/>
        <family val="1"/>
        <charset val="128"/>
      </rPr>
      <t>26</t>
    </r>
    <r>
      <rPr>
        <sz val="10"/>
        <color theme="0"/>
        <rFont val="ＭＳ 明朝"/>
        <family val="1"/>
        <charset val="128"/>
      </rPr>
      <t>年</t>
    </r>
    <phoneticPr fontId="29"/>
  </si>
  <si>
    <t>（245）  農業協同組合勘定（各年共３月末現在）</t>
    <phoneticPr fontId="29"/>
  </si>
  <si>
    <r>
      <rPr>
        <sz val="10"/>
        <color theme="0"/>
        <rFont val="ＭＳ 明朝"/>
        <family val="1"/>
        <charset val="128"/>
      </rPr>
      <t>平成</t>
    </r>
    <r>
      <rPr>
        <sz val="10"/>
        <rFont val="ＭＳ 明朝"/>
        <family val="1"/>
        <charset val="128"/>
      </rPr>
      <t>25</t>
    </r>
    <r>
      <rPr>
        <sz val="10"/>
        <color theme="0"/>
        <rFont val="ＭＳ 明朝"/>
        <family val="1"/>
        <charset val="128"/>
      </rPr>
      <t>年</t>
    </r>
    <rPh sb="0" eb="2">
      <t>ヘイセイ</t>
    </rPh>
    <rPh sb="4" eb="5">
      <t>ネン</t>
    </rPh>
    <phoneticPr fontId="29"/>
  </si>
  <si>
    <r>
      <rPr>
        <sz val="10"/>
        <color theme="0"/>
        <rFont val="ＭＳ 明朝"/>
        <family val="1"/>
        <charset val="128"/>
      </rPr>
      <t>平成</t>
    </r>
    <r>
      <rPr>
        <sz val="10"/>
        <rFont val="ＭＳ 明朝"/>
        <family val="1"/>
        <charset val="128"/>
      </rPr>
      <t>26</t>
    </r>
    <r>
      <rPr>
        <sz val="10"/>
        <color theme="0"/>
        <rFont val="ＭＳ 明朝"/>
        <family val="1"/>
        <charset val="128"/>
      </rPr>
      <t>年</t>
    </r>
    <rPh sb="0" eb="2">
      <t>ヘイセイ</t>
    </rPh>
    <rPh sb="4" eb="5">
      <t>ネン</t>
    </rPh>
    <phoneticPr fontId="29"/>
  </si>
  <si>
    <t>（246）  信用金庫勘定（各年共３月末現在）</t>
    <phoneticPr fontId="29"/>
  </si>
  <si>
    <t>24年度</t>
    <phoneticPr fontId="29"/>
  </si>
  <si>
    <t>農業・譲渡・その他の所得</t>
    <rPh sb="0" eb="2">
      <t>ノウギョウ</t>
    </rPh>
    <phoneticPr fontId="29"/>
  </si>
  <si>
    <t>平成28年</t>
    <phoneticPr fontId="29"/>
  </si>
  <si>
    <t>（232）  那覇市消費者物価中分類指数（平成28年平均）</t>
    <phoneticPr fontId="29"/>
  </si>
  <si>
    <t xml:space="preserve">（233）  沖縄県・全国消費者物価中分類指数（平成28年平均）　　     </t>
    <phoneticPr fontId="29"/>
  </si>
  <si>
    <t>平成28年</t>
    <phoneticPr fontId="29"/>
  </si>
  <si>
    <t>平成28年平均</t>
    <phoneticPr fontId="29"/>
  </si>
  <si>
    <t>平成28年平均</t>
    <phoneticPr fontId="29"/>
  </si>
  <si>
    <t>平成28年平均</t>
    <rPh sb="0" eb="2">
      <t>ヘイセイ</t>
    </rPh>
    <phoneticPr fontId="29"/>
  </si>
  <si>
    <t>資料：平成28年沖縄県家計調査</t>
    <phoneticPr fontId="29"/>
  </si>
  <si>
    <t>資料：平成28年沖縄県家計調査</t>
    <phoneticPr fontId="29"/>
  </si>
  <si>
    <t>（単位：人、千円）</t>
    <phoneticPr fontId="29"/>
  </si>
  <si>
    <t>（平成27年７月1日現在）</t>
    <rPh sb="7" eb="8">
      <t>ガツ</t>
    </rPh>
    <rPh sb="9" eb="10">
      <t>ヒ</t>
    </rPh>
    <rPh sb="10" eb="12">
      <t>ゲンザイ</t>
    </rPh>
    <phoneticPr fontId="29"/>
  </si>
  <si>
    <t>平成27年度</t>
    <phoneticPr fontId="29"/>
  </si>
  <si>
    <t>△37.5</t>
    <phoneticPr fontId="29"/>
  </si>
  <si>
    <t>平成21年度</t>
    <phoneticPr fontId="29"/>
  </si>
  <si>
    <t>平成25年度</t>
    <rPh sb="0" eb="2">
      <t>ヘイセイ</t>
    </rPh>
    <phoneticPr fontId="29"/>
  </si>
  <si>
    <t>資料：沖縄県統計課「平成25年度沖縄県市町村民所得」</t>
    <phoneticPr fontId="29"/>
  </si>
  <si>
    <t>資料：沖縄県統計課「平成25年度沖縄県市町村民所得」</t>
    <phoneticPr fontId="29"/>
  </si>
  <si>
    <t>Ｈ23年度</t>
    <phoneticPr fontId="29"/>
  </si>
  <si>
    <t>Ｈ25年度</t>
    <phoneticPr fontId="29"/>
  </si>
  <si>
    <t>Ｈ25年度</t>
    <phoneticPr fontId="29"/>
  </si>
  <si>
    <t>Ｈ25年度</t>
    <phoneticPr fontId="29"/>
  </si>
  <si>
    <t>「平成25年度沖縄県市町村民所得」</t>
    <phoneticPr fontId="29"/>
  </si>
  <si>
    <t>Ｈ23年度</t>
    <phoneticPr fontId="29"/>
  </si>
  <si>
    <t>Ｈ23年度</t>
    <phoneticPr fontId="29"/>
  </si>
  <si>
    <t>Ｈ24年度</t>
    <phoneticPr fontId="29"/>
  </si>
  <si>
    <t>Ｈ25年度</t>
    <phoneticPr fontId="29"/>
  </si>
  <si>
    <t>平成24年</t>
    <phoneticPr fontId="29"/>
  </si>
  <si>
    <r>
      <rPr>
        <sz val="10"/>
        <color theme="0"/>
        <rFont val="ＭＳ 明朝"/>
        <family val="1"/>
        <charset val="128"/>
      </rPr>
      <t>平成</t>
    </r>
    <r>
      <rPr>
        <sz val="10"/>
        <rFont val="ＭＳ 明朝"/>
        <family val="1"/>
        <charset val="128"/>
      </rPr>
      <t>27</t>
    </r>
    <r>
      <rPr>
        <sz val="10"/>
        <color theme="0"/>
        <rFont val="ＭＳ 明朝"/>
        <family val="1"/>
        <charset val="128"/>
      </rPr>
      <t>年</t>
    </r>
    <phoneticPr fontId="29"/>
  </si>
  <si>
    <r>
      <rPr>
        <sz val="10"/>
        <color theme="0"/>
        <rFont val="ＭＳ 明朝"/>
        <family val="1"/>
        <charset val="128"/>
      </rPr>
      <t>平成</t>
    </r>
    <r>
      <rPr>
        <sz val="10"/>
        <rFont val="ＭＳ 明朝"/>
        <family val="1"/>
        <charset val="128"/>
      </rPr>
      <t>27</t>
    </r>
    <r>
      <rPr>
        <sz val="10"/>
        <color theme="0"/>
        <rFont val="ＭＳ 明朝"/>
        <family val="1"/>
        <charset val="128"/>
      </rPr>
      <t>年</t>
    </r>
    <phoneticPr fontId="29"/>
  </si>
  <si>
    <t>平成24年</t>
    <phoneticPr fontId="29"/>
  </si>
  <si>
    <t>平成24年</t>
    <phoneticPr fontId="29"/>
  </si>
  <si>
    <r>
      <rPr>
        <sz val="10"/>
        <color theme="0"/>
        <rFont val="ＭＳ 明朝"/>
        <family val="1"/>
        <charset val="128"/>
      </rPr>
      <t>平成</t>
    </r>
    <r>
      <rPr>
        <sz val="10"/>
        <rFont val="ＭＳ 明朝"/>
        <family val="1"/>
        <charset val="128"/>
      </rPr>
      <t>27</t>
    </r>
    <r>
      <rPr>
        <sz val="10"/>
        <color theme="0"/>
        <rFont val="ＭＳ 明朝"/>
        <family val="1"/>
        <charset val="128"/>
      </rPr>
      <t>年</t>
    </r>
    <phoneticPr fontId="29"/>
  </si>
  <si>
    <r>
      <rPr>
        <sz val="10"/>
        <color theme="0"/>
        <rFont val="ＭＳ 明朝"/>
        <family val="1"/>
        <charset val="128"/>
      </rPr>
      <t>平成</t>
    </r>
    <r>
      <rPr>
        <sz val="10"/>
        <rFont val="ＭＳ 明朝"/>
        <family val="1"/>
        <charset val="128"/>
      </rPr>
      <t>27</t>
    </r>
    <r>
      <rPr>
        <sz val="10"/>
        <color theme="0"/>
        <rFont val="ＭＳ 明朝"/>
        <family val="1"/>
        <charset val="128"/>
      </rPr>
      <t>年</t>
    </r>
    <rPh sb="0" eb="2">
      <t>ヘイセイ</t>
    </rPh>
    <rPh sb="4" eb="5">
      <t>ネン</t>
    </rPh>
    <phoneticPr fontId="29"/>
  </si>
  <si>
    <t>△0.7</t>
    <phoneticPr fontId="29"/>
  </si>
  <si>
    <t>△2.5</t>
    <phoneticPr fontId="29"/>
  </si>
  <si>
    <t>△42.1</t>
    <phoneticPr fontId="29"/>
  </si>
  <si>
    <t>←H22</t>
    <phoneticPr fontId="29"/>
  </si>
  <si>
    <t>（平成27年＝100）</t>
    <phoneticPr fontId="29"/>
  </si>
  <si>
    <t>（平成27年＝100）</t>
    <phoneticPr fontId="29"/>
  </si>
  <si>
    <t>平成27年＝100 （単位：指数、％）</t>
    <phoneticPr fontId="29"/>
  </si>
  <si>
    <r>
      <rPr>
        <b/>
        <sz val="10"/>
        <color theme="0"/>
        <rFont val="ＭＳ 明朝"/>
        <family val="1"/>
        <charset val="128"/>
      </rPr>
      <t>平成</t>
    </r>
    <r>
      <rPr>
        <b/>
        <sz val="10"/>
        <color theme="1"/>
        <rFont val="ＭＳ 明朝"/>
        <family val="1"/>
        <charset val="128"/>
      </rPr>
      <t>28</t>
    </r>
    <r>
      <rPr>
        <b/>
        <sz val="10"/>
        <color theme="0"/>
        <rFont val="ＭＳ 明朝"/>
        <family val="1"/>
        <charset val="128"/>
      </rPr>
      <t>年</t>
    </r>
    <rPh sb="0" eb="2">
      <t>ヘイセイ</t>
    </rPh>
    <rPh sb="4" eb="5">
      <t>ネン</t>
    </rPh>
    <phoneticPr fontId="29"/>
  </si>
  <si>
    <r>
      <rPr>
        <b/>
        <sz val="10"/>
        <color theme="0"/>
        <rFont val="ＭＳ 明朝"/>
        <family val="1"/>
        <charset val="128"/>
      </rPr>
      <t>平成</t>
    </r>
    <r>
      <rPr>
        <b/>
        <sz val="10"/>
        <color theme="1"/>
        <rFont val="ＭＳ 明朝"/>
        <family val="1"/>
        <charset val="128"/>
      </rPr>
      <t>28</t>
    </r>
    <r>
      <rPr>
        <b/>
        <sz val="10"/>
        <color theme="0"/>
        <rFont val="ＭＳ 明朝"/>
        <family val="1"/>
        <charset val="128"/>
      </rPr>
      <t>年</t>
    </r>
    <phoneticPr fontId="29"/>
  </si>
  <si>
    <r>
      <rPr>
        <b/>
        <sz val="10"/>
        <color theme="0"/>
        <rFont val="ＭＳ 明朝"/>
        <family val="1"/>
        <charset val="128"/>
      </rPr>
      <t>平成</t>
    </r>
    <r>
      <rPr>
        <b/>
        <sz val="10"/>
        <color theme="1"/>
        <rFont val="ＭＳ 明朝"/>
        <family val="1"/>
        <charset val="128"/>
      </rPr>
      <t>28</t>
    </r>
    <r>
      <rPr>
        <b/>
        <sz val="10"/>
        <color theme="0"/>
        <rFont val="ＭＳ 明朝"/>
        <family val="1"/>
        <charset val="128"/>
      </rPr>
      <t>年</t>
    </r>
    <phoneticPr fontId="29"/>
  </si>
  <si>
    <r>
      <rPr>
        <b/>
        <sz val="10"/>
        <color theme="0"/>
        <rFont val="ＭＳ 明朝"/>
        <family val="1"/>
        <charset val="128"/>
      </rPr>
      <t>平成</t>
    </r>
    <r>
      <rPr>
        <b/>
        <sz val="10"/>
        <color theme="1"/>
        <rFont val="ＭＳ 明朝"/>
        <family val="1"/>
        <charset val="128"/>
      </rPr>
      <t>28</t>
    </r>
    <r>
      <rPr>
        <b/>
        <sz val="10"/>
        <color theme="0"/>
        <rFont val="ＭＳ 明朝"/>
        <family val="1"/>
        <charset val="128"/>
      </rPr>
      <t>年</t>
    </r>
    <phoneticPr fontId="29"/>
  </si>
  <si>
    <t>26年度</t>
  </si>
  <si>
    <t>27年度</t>
  </si>
  <si>
    <t>24年度</t>
    <phoneticPr fontId="29"/>
  </si>
  <si>
    <t>25年度</t>
    <phoneticPr fontId="29"/>
  </si>
  <si>
    <t>平成24年</t>
    <rPh sb="0" eb="2">
      <t>ヘイセイ</t>
    </rPh>
    <phoneticPr fontId="29"/>
  </si>
  <si>
    <t>25年</t>
    <phoneticPr fontId="29"/>
  </si>
  <si>
    <t>26年</t>
    <phoneticPr fontId="29"/>
  </si>
  <si>
    <t>28年</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</si>
</sst>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_ * #,##0\ ;_ * &quot;△&quot;#,##0\ ;_ * \-_ ;_ @_ "/>
    <numFmt numFmtId="208" formatCode="#,##0.0;&quot;△ &quot;#,##0.0"/>
    <numFmt numFmtId="209" formatCode="#,##0_);\(#,##0\)"/>
    <numFmt numFmtId="210" formatCode="\(#,##0\);&quot;(△&quot;#,##0\)\ "/>
    <numFmt numFmtId="211" formatCode="#,##0.0_);\(#,##0.0\)"/>
    <numFmt numFmtId="212" formatCode="#,##0.0;&quot;△&quot;#,##0.0"/>
    <numFmt numFmtId="213" formatCode="#,##0.0\ ;&quot;(△&quot;#,##0.0\)\ "/>
    <numFmt numFmtId="214" formatCode="_ * #,##0.00\ ;_ * &quot;△&quot;#,##0.0\ ;_ * \-_ ;_ @_ "/>
    <numFmt numFmtId="215" formatCode="&quot;r&quot;#,##0\ ;&quot;△&quot;#,##0"/>
    <numFmt numFmtId="216" formatCode="\(#,##0.0\);&quot;(△&quot;#,##0.0\)"/>
    <numFmt numFmtId="217" formatCode="* #,##0\ ;_ * &quot;△&quot;#,##0\ ;_ * \-_ ;_ @_ "/>
  </numFmts>
  <fonts count="40"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10"/>
      <name val="ＭＳ Ｐ明朝"/>
      <family val="1"/>
      <charset val="128"/>
    </font>
    <font>
      <sz val="8"/>
      <name val="ＭＳ 明朝"/>
      <family val="1"/>
      <charset val="128"/>
    </font>
    <font>
      <sz val="9"/>
      <name val="ＭＳ 明朝"/>
      <family val="1"/>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9"/>
      <color indexed="81"/>
      <name val="ＭＳ Ｐゴシック"/>
      <family val="3"/>
      <charset val="128"/>
    </font>
    <font>
      <b/>
      <sz val="10"/>
      <color rgb="FFFF0000"/>
      <name val="ＭＳ 明朝"/>
      <family val="1"/>
      <charset val="128"/>
    </font>
    <font>
      <sz val="11"/>
      <color rgb="FFFF0000"/>
      <name val="ＭＳ 明朝"/>
      <family val="1"/>
      <charset val="128"/>
    </font>
    <font>
      <b/>
      <u/>
      <sz val="10"/>
      <color rgb="FF0070C0"/>
      <name val="ＭＳ 明朝"/>
      <family val="1"/>
      <charset val="128"/>
    </font>
    <font>
      <sz val="11"/>
      <color rgb="FF0070C0"/>
      <name val="ＭＳ Ｐ明朝"/>
      <family val="1"/>
      <charset val="128"/>
    </font>
    <font>
      <sz val="10"/>
      <color theme="0"/>
      <name val="ＭＳ 明朝"/>
      <family val="1"/>
      <charset val="128"/>
    </font>
    <font>
      <b/>
      <sz val="10"/>
      <color theme="0"/>
      <name val="ＭＳ 明朝"/>
      <family val="1"/>
      <charset val="128"/>
    </font>
    <font>
      <b/>
      <sz val="10"/>
      <color theme="1"/>
      <name val="ＭＳ 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medium">
        <color auto="1"/>
      </left>
      <right style="thin">
        <color indexed="64"/>
      </right>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8"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8" fillId="0" borderId="0" applyFill="0" applyBorder="0" applyAlignment="0" applyProtection="0"/>
    <xf numFmtId="38" fontId="28"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8" fillId="0" borderId="0"/>
    <xf numFmtId="0" fontId="28" fillId="0" borderId="0"/>
    <xf numFmtId="0" fontId="10" fillId="16" borderId="0" applyNumberFormat="0" applyBorder="0" applyAlignment="0" applyProtection="0"/>
    <xf numFmtId="9" fontId="28" fillId="0" borderId="0" applyFont="0" applyFill="0" applyBorder="0" applyAlignment="0" applyProtection="0">
      <alignment vertical="center"/>
    </xf>
  </cellStyleXfs>
  <cellXfs count="699">
    <xf numFmtId="0" fontId="0" fillId="0" borderId="0" xfId="0"/>
    <xf numFmtId="0" fontId="18" fillId="0" borderId="0" xfId="0" applyFont="1" applyAlignment="1">
      <alignmen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1" fontId="21" fillId="0" borderId="0" xfId="0" applyNumberFormat="1" applyFont="1" applyFill="1" applyBorder="1" applyAlignment="1">
      <alignment vertical="center"/>
    </xf>
    <xf numFmtId="0" fontId="20" fillId="0" borderId="0" xfId="0" applyFont="1" applyFill="1"/>
    <xf numFmtId="0" fontId="21" fillId="0" borderId="13" xfId="0" applyFont="1" applyFill="1" applyBorder="1" applyAlignment="1">
      <alignment horizontal="center" vertical="center"/>
    </xf>
    <xf numFmtId="177" fontId="20" fillId="0" borderId="0" xfId="0" applyNumberFormat="1" applyFont="1" applyFill="1" applyBorder="1" applyAlignment="1">
      <alignment vertical="center"/>
    </xf>
    <xf numFmtId="181" fontId="0" fillId="0" borderId="0" xfId="0" applyNumberFormat="1" applyFill="1"/>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98" fontId="20" fillId="0" borderId="0" xfId="0" applyNumberFormat="1" applyFont="1" applyFill="1" applyBorder="1" applyAlignment="1">
      <alignment horizontal="right" vertical="center"/>
    </xf>
    <xf numFmtId="49" fontId="0" fillId="0" borderId="0" xfId="0" applyNumberFormat="1" applyFont="1" applyFill="1"/>
    <xf numFmtId="0" fontId="23" fillId="0" borderId="19" xfId="43" applyFont="1" applyFill="1" applyBorder="1"/>
    <xf numFmtId="0" fontId="23" fillId="0" borderId="19" xfId="43" applyFont="1" applyFill="1" applyBorder="1" applyAlignment="1">
      <alignment horizontal="center"/>
    </xf>
    <xf numFmtId="0" fontId="20" fillId="0" borderId="19" xfId="43" applyFont="1" applyFill="1" applyBorder="1" applyAlignment="1">
      <alignment horizontal="right" vertical="center"/>
    </xf>
    <xf numFmtId="196" fontId="20" fillId="0" borderId="19" xfId="43" applyNumberFormat="1" applyFont="1" applyFill="1" applyBorder="1" applyAlignment="1">
      <alignment vertical="center"/>
    </xf>
    <xf numFmtId="0" fontId="23" fillId="0" borderId="19" xfId="43" applyFont="1" applyFill="1" applyBorder="1" applyAlignment="1">
      <alignment horizontal="right"/>
    </xf>
    <xf numFmtId="202" fontId="20" fillId="0" borderId="0" xfId="0" applyNumberFormat="1" applyFont="1" applyFill="1" applyBorder="1" applyAlignment="1">
      <alignment horizontal="right" vertical="center"/>
    </xf>
    <xf numFmtId="181" fontId="20" fillId="0" borderId="19" xfId="43" applyNumberFormat="1" applyFont="1" applyFill="1" applyBorder="1" applyAlignment="1">
      <alignment vertical="center" shrinkToFit="1"/>
    </xf>
    <xf numFmtId="181" fontId="20" fillId="0" borderId="19" xfId="43" applyNumberFormat="1" applyFont="1" applyFill="1" applyBorder="1" applyAlignment="1">
      <alignment vertical="center"/>
    </xf>
    <xf numFmtId="196" fontId="20" fillId="0" borderId="19" xfId="43" applyNumberFormat="1" applyFont="1" applyFill="1" applyBorder="1" applyAlignment="1">
      <alignment horizontal="center"/>
    </xf>
    <xf numFmtId="196" fontId="20" fillId="0" borderId="19" xfId="43" applyNumberFormat="1" applyFont="1" applyFill="1" applyBorder="1" applyAlignment="1">
      <alignment horizontal="right"/>
    </xf>
    <xf numFmtId="0" fontId="23" fillId="0" borderId="0" xfId="0" applyFont="1" applyFill="1"/>
    <xf numFmtId="202" fontId="21" fillId="0" borderId="0" xfId="0" applyNumberFormat="1" applyFont="1" applyFill="1" applyBorder="1" applyAlignment="1">
      <alignment vertical="center"/>
    </xf>
    <xf numFmtId="0" fontId="27" fillId="0" borderId="0" xfId="0" applyFont="1" applyFill="1" applyBorder="1"/>
    <xf numFmtId="0" fontId="28" fillId="0" borderId="19" xfId="43" applyFill="1" applyBorder="1"/>
    <xf numFmtId="0" fontId="20" fillId="0" borderId="19" xfId="43" applyFont="1" applyFill="1" applyBorder="1" applyAlignment="1">
      <alignment horizontal="center" vertical="center"/>
    </xf>
    <xf numFmtId="0" fontId="20" fillId="0" borderId="19" xfId="43" applyFont="1" applyFill="1" applyBorder="1" applyAlignment="1">
      <alignment vertical="center"/>
    </xf>
    <xf numFmtId="196" fontId="20" fillId="0" borderId="19" xfId="43" applyNumberFormat="1" applyFont="1" applyFill="1" applyBorder="1" applyAlignment="1">
      <alignment horizontal="right" vertical="center"/>
    </xf>
    <xf numFmtId="199" fontId="20" fillId="0" borderId="0" xfId="0" applyNumberFormat="1" applyFont="1" applyFill="1"/>
    <xf numFmtId="0" fontId="0" fillId="0" borderId="19" xfId="43" applyFont="1" applyFill="1" applyBorder="1"/>
    <xf numFmtId="178" fontId="20" fillId="0" borderId="0" xfId="0" applyNumberFormat="1" applyFont="1" applyFill="1" applyBorder="1" applyAlignment="1">
      <alignment horizontal="right" vertical="center"/>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4" fillId="0" borderId="28" xfId="0" applyFont="1" applyFill="1" applyBorder="1" applyAlignment="1">
      <alignment horizontal="distributed" vertical="center"/>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0" xfId="0" applyFont="1" applyFill="1" applyBorder="1" applyAlignment="1">
      <alignment horizontal="center" vertical="center"/>
    </xf>
    <xf numFmtId="180" fontId="20" fillId="0" borderId="29"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39" xfId="0" applyNumberFormat="1" applyFont="1" applyFill="1" applyBorder="1" applyAlignment="1">
      <alignment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0" fontId="20" fillId="0" borderId="42" xfId="0" applyFont="1" applyFill="1" applyBorder="1" applyAlignment="1">
      <alignment horizontal="center" vertical="center"/>
    </xf>
    <xf numFmtId="201" fontId="20" fillId="0" borderId="39" xfId="33" applyNumberFormat="1" applyFont="1" applyFill="1" applyBorder="1" applyAlignment="1" applyProtection="1">
      <alignment horizontal="right" vertical="center" shrinkToFit="1"/>
    </xf>
    <xf numFmtId="178" fontId="20" fillId="0" borderId="39" xfId="0" applyNumberFormat="1" applyFont="1" applyFill="1" applyBorder="1" applyAlignment="1">
      <alignment horizontal="right" vertical="center"/>
    </xf>
    <xf numFmtId="181" fontId="20" fillId="0" borderId="39" xfId="0" applyNumberFormat="1" applyFont="1" applyFill="1" applyBorder="1" applyAlignment="1">
      <alignment horizontal="right" vertical="center" indent="1"/>
    </xf>
    <xf numFmtId="183" fontId="20" fillId="0" borderId="39"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0" fontId="30" fillId="0" borderId="0" xfId="0" applyFont="1" applyFill="1" applyAlignment="1">
      <alignment horizontal="right" vertical="center"/>
    </xf>
    <xf numFmtId="0" fontId="23" fillId="0" borderId="19" xfId="0" applyFont="1" applyFill="1" applyBorder="1" applyAlignment="1">
      <alignment horizontal="right" vertical="center"/>
    </xf>
    <xf numFmtId="178" fontId="20" fillId="0" borderId="19" xfId="43" applyNumberFormat="1" applyFont="1" applyFill="1" applyBorder="1" applyAlignment="1">
      <alignment vertical="center"/>
    </xf>
    <xf numFmtId="178" fontId="20" fillId="0" borderId="19" xfId="43" applyNumberFormat="1" applyFont="1" applyFill="1" applyBorder="1" applyAlignment="1">
      <alignment vertical="top"/>
    </xf>
    <xf numFmtId="178" fontId="20" fillId="0" borderId="19" xfId="0" applyNumberFormat="1" applyFont="1" applyFill="1" applyBorder="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30" fillId="0" borderId="11" xfId="0" applyFont="1" applyFill="1" applyBorder="1" applyAlignment="1">
      <alignment horizontal="center"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6" xfId="0" applyFont="1" applyFill="1" applyBorder="1" applyAlignment="1">
      <alignment vertical="center"/>
    </xf>
    <xf numFmtId="186" fontId="20" fillId="0" borderId="0" xfId="0" applyNumberFormat="1" applyFont="1" applyFill="1" applyBorder="1" applyAlignment="1">
      <alignment horizontal="right" vertical="center"/>
    </xf>
    <xf numFmtId="0" fontId="18" fillId="0" borderId="0" xfId="0" applyFont="1" applyFill="1"/>
    <xf numFmtId="0" fontId="18" fillId="0" borderId="47" xfId="0" applyFont="1" applyFill="1" applyBorder="1"/>
    <xf numFmtId="0" fontId="20" fillId="0" borderId="48" xfId="0" applyFont="1" applyFill="1" applyBorder="1" applyAlignment="1">
      <alignment horizontal="center" vertical="center"/>
    </xf>
    <xf numFmtId="0" fontId="2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20" fillId="0" borderId="49"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4" xfId="0" applyFont="1" applyFill="1" applyBorder="1" applyAlignment="1">
      <alignment horizontal="justify"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7" xfId="0" applyFont="1" applyFill="1" applyBorder="1" applyAlignment="1">
      <alignment vertical="center"/>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5" fillId="0" borderId="54"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4" xfId="0" applyFont="1" applyFill="1" applyBorder="1" applyAlignment="1">
      <alignment vertical="center"/>
    </xf>
    <xf numFmtId="208" fontId="20" fillId="0" borderId="0" xfId="0" applyNumberFormat="1" applyFont="1" applyFill="1" applyAlignment="1">
      <alignment vertical="center"/>
    </xf>
    <xf numFmtId="208"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1"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1"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62" xfId="0" applyFont="1" applyFill="1" applyBorder="1" applyAlignment="1">
      <alignment horizontal="center" vertical="center" shrinkToFit="1"/>
    </xf>
    <xf numFmtId="183" fontId="20" fillId="0" borderId="18" xfId="0" applyNumberFormat="1" applyFont="1" applyFill="1" applyBorder="1" applyAlignment="1">
      <alignment vertical="center"/>
    </xf>
    <xf numFmtId="183" fontId="20" fillId="0" borderId="0" xfId="0" applyNumberFormat="1" applyFont="1" applyFill="1" applyBorder="1" applyAlignment="1">
      <alignment vertical="center"/>
    </xf>
    <xf numFmtId="181" fontId="20" fillId="0" borderId="0" xfId="0" applyNumberFormat="1" applyFont="1" applyFill="1" applyBorder="1" applyAlignment="1">
      <alignmen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20" fillId="0" borderId="43"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43" fontId="20" fillId="0" borderId="0" xfId="0" applyNumberFormat="1" applyFont="1" applyFill="1" applyAlignment="1">
      <alignment vertical="center"/>
    </xf>
    <xf numFmtId="0" fontId="24" fillId="0" borderId="19" xfId="43" applyFont="1" applyFill="1" applyBorder="1" applyAlignment="1">
      <alignment horizontal="right" vertical="center"/>
    </xf>
    <xf numFmtId="0" fontId="18" fillId="0" borderId="50"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13" xfId="0" applyFont="1" applyFill="1" applyBorder="1"/>
    <xf numFmtId="0" fontId="18" fillId="0" borderId="0" xfId="0" applyFont="1" applyFill="1" applyAlignment="1">
      <alignment vertical="top"/>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21" fillId="0" borderId="101" xfId="0" applyNumberFormat="1" applyFont="1" applyFill="1" applyBorder="1" applyAlignment="1">
      <alignment horizontal="right" vertical="center"/>
    </xf>
    <xf numFmtId="178" fontId="21" fillId="0" borderId="101" xfId="33" applyNumberFormat="1" applyFont="1" applyFill="1" applyBorder="1" applyAlignment="1" applyProtection="1">
      <alignment horizontal="right" vertical="center"/>
    </xf>
    <xf numFmtId="189" fontId="21" fillId="0" borderId="101" xfId="0" applyNumberFormat="1" applyFont="1" applyFill="1" applyBorder="1" applyAlignment="1">
      <alignment horizontal="right" vertical="center"/>
    </xf>
    <xf numFmtId="178" fontId="20" fillId="0" borderId="0" xfId="0" applyNumberFormat="1" applyFont="1" applyFill="1" applyAlignment="1">
      <alignment vertical="center"/>
    </xf>
    <xf numFmtId="0" fontId="20" fillId="0" borderId="0" xfId="0" applyFont="1" applyFill="1" applyAlignment="1">
      <alignment horizontal="lef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189" fontId="20" fillId="0" borderId="27" xfId="0" applyNumberFormat="1" applyFont="1" applyFill="1" applyBorder="1" applyAlignment="1">
      <alignment horizontal="right" vertical="center"/>
    </xf>
    <xf numFmtId="0" fontId="20" fillId="0" borderId="19" xfId="0" applyFont="1" applyFill="1" applyBorder="1" applyAlignment="1">
      <alignment horizontal="center"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horizontal="right" vertical="center"/>
    </xf>
    <xf numFmtId="0" fontId="20" fillId="0" borderId="11" xfId="0" applyFont="1" applyFill="1" applyBorder="1" applyAlignment="1">
      <alignment horizontal="center" vertical="center"/>
    </xf>
    <xf numFmtId="189" fontId="20" fillId="0" borderId="10" xfId="0" applyNumberFormat="1" applyFont="1" applyFill="1" applyBorder="1" applyAlignment="1">
      <alignment vertical="center"/>
    </xf>
    <xf numFmtId="0" fontId="20" fillId="0" borderId="0" xfId="0" applyFont="1" applyFill="1" applyBorder="1" applyAlignment="1">
      <alignment horizontal="right" vertical="center"/>
    </xf>
    <xf numFmtId="0" fontId="25" fillId="0" borderId="52" xfId="0" applyFont="1" applyFill="1" applyBorder="1" applyAlignment="1">
      <alignment vertical="center"/>
    </xf>
    <xf numFmtId="0" fontId="20" fillId="0" borderId="0" xfId="0" applyFont="1" applyFill="1" applyBorder="1"/>
    <xf numFmtId="0" fontId="20" fillId="0" borderId="0" xfId="0" applyFont="1" applyFill="1" applyAlignment="1">
      <alignment horizontal="left" vertical="top" indent="1"/>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31"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9" xfId="0" applyFont="1" applyFill="1" applyBorder="1" applyAlignment="1">
      <alignment horizontal="right" vertical="center"/>
    </xf>
    <xf numFmtId="38" fontId="20" fillId="0" borderId="19" xfId="34" applyFont="1" applyFill="1" applyBorder="1" applyAlignment="1" applyProtection="1"/>
    <xf numFmtId="178" fontId="21" fillId="0" borderId="109" xfId="0" applyNumberFormat="1" applyFont="1" applyFill="1" applyBorder="1" applyAlignment="1">
      <alignment horizontal="right" vertical="center"/>
    </xf>
    <xf numFmtId="189" fontId="21" fillId="0" borderId="109"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181" fontId="31" fillId="0" borderId="18" xfId="33" applyNumberFormat="1" applyFont="1" applyFill="1" applyBorder="1" applyAlignment="1" applyProtection="1">
      <alignment horizontal="right" vertical="center"/>
    </xf>
    <xf numFmtId="181" fontId="34" fillId="0" borderId="0" xfId="0" applyNumberFormat="1" applyFont="1" applyFill="1" applyBorder="1" applyAlignment="1">
      <alignment horizontal="right" vertical="center"/>
    </xf>
    <xf numFmtId="181" fontId="31" fillId="0" borderId="0" xfId="33" applyNumberFormat="1" applyFont="1" applyFill="1" applyBorder="1" applyAlignment="1" applyProtection="1">
      <alignment horizontal="right" vertical="center"/>
    </xf>
    <xf numFmtId="0" fontId="20" fillId="0" borderId="19"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0" fontId="20" fillId="0" borderId="11"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28" xfId="0" applyFont="1" applyFill="1" applyBorder="1" applyAlignment="1">
      <alignment horizontal="distributed" vertical="center"/>
    </xf>
    <xf numFmtId="0" fontId="25"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196" fontId="35" fillId="0" borderId="0" xfId="0" applyNumberFormat="1" applyFont="1" applyFill="1" applyBorder="1" applyAlignment="1">
      <alignment vertical="center"/>
    </xf>
    <xf numFmtId="0" fontId="36" fillId="0" borderId="0" xfId="0" applyFont="1" applyFill="1"/>
    <xf numFmtId="0" fontId="20" fillId="0" borderId="0"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28" xfId="0" applyFont="1" applyFill="1" applyBorder="1" applyAlignment="1">
      <alignment horizontal="distributed" vertical="center"/>
    </xf>
    <xf numFmtId="0" fontId="20" fillId="0" borderId="37" xfId="0" applyFont="1" applyFill="1" applyBorder="1" applyAlignment="1">
      <alignment vertical="center"/>
    </xf>
    <xf numFmtId="177" fontId="20" fillId="0" borderId="0" xfId="0" applyNumberFormat="1" applyFont="1" applyFill="1" applyBorder="1" applyAlignment="1">
      <alignment horizontal="right" vertical="center"/>
    </xf>
    <xf numFmtId="0" fontId="20" fillId="0" borderId="118" xfId="0" applyFont="1" applyFill="1" applyBorder="1" applyAlignment="1">
      <alignment horizontal="center" vertical="center"/>
    </xf>
    <xf numFmtId="0" fontId="20" fillId="0" borderId="117" xfId="0" applyFont="1" applyFill="1" applyBorder="1" applyAlignment="1">
      <alignment horizontal="center" vertical="center"/>
    </xf>
    <xf numFmtId="177" fontId="20" fillId="0" borderId="114" xfId="0" applyNumberFormat="1" applyFont="1" applyFill="1" applyBorder="1" applyAlignment="1">
      <alignmen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178" fontId="20" fillId="0" borderId="116" xfId="0" applyNumberFormat="1" applyFont="1" applyFill="1" applyBorder="1" applyAlignment="1">
      <alignment horizontal="right" vertical="center"/>
    </xf>
    <xf numFmtId="215" fontId="20" fillId="0" borderId="0" xfId="33" applyNumberFormat="1" applyFont="1" applyFill="1" applyBorder="1" applyAlignment="1" applyProtection="1">
      <alignment horizontal="right" vertical="center"/>
    </xf>
    <xf numFmtId="189" fontId="33" fillId="0" borderId="0" xfId="0" applyNumberFormat="1" applyFont="1" applyFill="1" applyBorder="1" applyAlignment="1">
      <alignment horizontal="right" vertical="center"/>
    </xf>
    <xf numFmtId="178" fontId="33" fillId="0" borderId="0" xfId="0" applyNumberFormat="1" applyFont="1" applyFill="1" applyBorder="1" applyAlignment="1">
      <alignment horizontal="right" vertical="center"/>
    </xf>
    <xf numFmtId="178" fontId="18" fillId="0" borderId="116" xfId="0" applyNumberFormat="1" applyFont="1" applyFill="1" applyBorder="1" applyAlignment="1">
      <alignment horizontal="right" vertical="top"/>
    </xf>
    <xf numFmtId="0" fontId="20" fillId="0" borderId="13" xfId="0" applyFont="1" applyFill="1" applyBorder="1" applyAlignment="1">
      <alignment horizontal="center" vertical="center"/>
    </xf>
    <xf numFmtId="177" fontId="21" fillId="0" borderId="109" xfId="44" applyNumberFormat="1" applyFont="1" applyFill="1" applyBorder="1" applyAlignment="1">
      <alignment horizontal="right" vertical="center"/>
    </xf>
    <xf numFmtId="181" fontId="21" fillId="0" borderId="110" xfId="44" applyNumberFormat="1" applyFont="1" applyFill="1" applyBorder="1" applyAlignment="1">
      <alignment horizontal="right" vertical="center"/>
    </xf>
    <xf numFmtId="181" fontId="20" fillId="0" borderId="0" xfId="44" applyNumberFormat="1" applyFont="1" applyFill="1" applyBorder="1" applyAlignment="1">
      <alignment horizontal="right" vertical="center"/>
    </xf>
    <xf numFmtId="181" fontId="20" fillId="0" borderId="27" xfId="44" applyNumberFormat="1" applyFont="1" applyFill="1" applyBorder="1" applyAlignment="1">
      <alignment horizontal="right" vertical="center"/>
    </xf>
    <xf numFmtId="177" fontId="21" fillId="0" borderId="101" xfId="44" applyNumberFormat="1" applyFont="1" applyFill="1" applyBorder="1" applyAlignment="1">
      <alignment horizontal="right" vertical="center"/>
    </xf>
    <xf numFmtId="181" fontId="21" fillId="0" borderId="102"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7" fontId="21" fillId="0" borderId="102" xfId="44" applyNumberFormat="1" applyFont="1" applyFill="1" applyBorder="1" applyAlignment="1">
      <alignment horizontal="right" vertical="center"/>
    </xf>
    <xf numFmtId="177" fontId="20" fillId="0" borderId="27" xfId="44" applyNumberFormat="1" applyFont="1" applyFill="1" applyBorder="1" applyAlignment="1">
      <alignment horizontal="right" vertical="center"/>
    </xf>
    <xf numFmtId="0" fontId="18" fillId="0" borderId="29" xfId="0"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77" fontId="20" fillId="0" borderId="10" xfId="44" applyNumberFormat="1" applyFont="1" applyFill="1" applyBorder="1" applyAlignment="1">
      <alignment horizontal="right" vertical="center"/>
    </xf>
    <xf numFmtId="177" fontId="21" fillId="0" borderId="105"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90" fontId="20" fillId="0" borderId="21" xfId="0" applyNumberFormat="1" applyFont="1" applyFill="1" applyBorder="1" applyAlignment="1">
      <alignment vertical="center"/>
    </xf>
    <xf numFmtId="190" fontId="20" fillId="0" borderId="22" xfId="0" applyNumberFormat="1" applyFont="1" applyFill="1" applyBorder="1" applyAlignment="1">
      <alignment horizontal="right" vertical="center"/>
    </xf>
    <xf numFmtId="189" fontId="21" fillId="0" borderId="111" xfId="0" applyNumberFormat="1" applyFont="1" applyFill="1" applyBorder="1" applyAlignment="1">
      <alignment horizontal="right" vertical="center"/>
    </xf>
    <xf numFmtId="189" fontId="21" fillId="0" borderId="105" xfId="0" applyNumberFormat="1" applyFont="1" applyFill="1" applyBorder="1" applyAlignment="1">
      <alignment horizontal="right" vertical="center"/>
    </xf>
    <xf numFmtId="0" fontId="34" fillId="0" borderId="22" xfId="0" applyFont="1" applyFill="1" applyBorder="1"/>
    <xf numFmtId="189" fontId="21" fillId="0" borderId="110" xfId="0" applyNumberFormat="1" applyFont="1" applyFill="1" applyBorder="1" applyAlignment="1">
      <alignment horizontal="right" vertical="center"/>
    </xf>
    <xf numFmtId="189" fontId="21" fillId="0" borderId="102" xfId="0" applyNumberFormat="1" applyFont="1" applyFill="1" applyBorder="1" applyAlignment="1">
      <alignment horizontal="righ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13"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0" fontId="20" fillId="0" borderId="11" xfId="0" applyFont="1" applyFill="1" applyBorder="1" applyAlignment="1">
      <alignment horizontal="center" vertical="center"/>
    </xf>
    <xf numFmtId="180" fontId="31" fillId="0" borderId="21" xfId="0" applyNumberFormat="1" applyFont="1" applyFill="1" applyBorder="1" applyAlignment="1">
      <alignment horizontal="right" vertical="center"/>
    </xf>
    <xf numFmtId="198" fontId="20" fillId="0" borderId="0" xfId="33" applyNumberFormat="1" applyFont="1" applyFill="1" applyBorder="1" applyAlignment="1" applyProtection="1">
      <alignment horizontal="right" vertical="center"/>
    </xf>
    <xf numFmtId="0" fontId="20" fillId="0" borderId="128" xfId="0" applyFont="1" applyFill="1" applyBorder="1" applyAlignment="1">
      <alignment horizontal="center" vertical="center"/>
    </xf>
    <xf numFmtId="180" fontId="33" fillId="0" borderId="21" xfId="0" applyNumberFormat="1" applyFont="1" applyFill="1" applyBorder="1" applyAlignment="1">
      <alignment horizontal="right" vertical="center"/>
    </xf>
    <xf numFmtId="180" fontId="33" fillId="0" borderId="22" xfId="0" applyNumberFormat="1" applyFont="1" applyFill="1" applyBorder="1" applyAlignment="1">
      <alignment horizontal="right" vertical="center"/>
    </xf>
    <xf numFmtId="0" fontId="33" fillId="0" borderId="34" xfId="0" applyFont="1" applyFill="1" applyBorder="1" applyAlignment="1">
      <alignment horizontal="center" vertical="center"/>
    </xf>
    <xf numFmtId="0" fontId="33" fillId="0" borderId="29" xfId="0" applyFont="1" applyFill="1" applyBorder="1" applyAlignment="1">
      <alignment horizontal="center" vertical="center"/>
    </xf>
    <xf numFmtId="0" fontId="34" fillId="0" borderId="29" xfId="0" applyFont="1" applyFill="1" applyBorder="1" applyAlignment="1">
      <alignment horizontal="center"/>
    </xf>
    <xf numFmtId="177" fontId="33" fillId="0" borderId="35" xfId="0" applyNumberFormat="1" applyFont="1" applyFill="1" applyBorder="1" applyAlignment="1">
      <alignment horizontal="right" vertical="center"/>
    </xf>
    <xf numFmtId="177" fontId="33" fillId="0" borderId="29" xfId="0" applyNumberFormat="1" applyFont="1" applyFill="1" applyBorder="1" applyAlignment="1">
      <alignment horizontal="right" vertical="center"/>
    </xf>
    <xf numFmtId="177" fontId="34" fillId="0" borderId="29" xfId="0" applyNumberFormat="1" applyFont="1" applyFill="1" applyBorder="1" applyAlignment="1">
      <alignment horizontal="right"/>
    </xf>
    <xf numFmtId="177" fontId="33" fillId="0" borderId="30" xfId="0" applyNumberFormat="1" applyFont="1" applyFill="1" applyBorder="1" applyAlignment="1">
      <alignment horizontal="right" vertical="center"/>
    </xf>
    <xf numFmtId="217" fontId="20" fillId="0" borderId="0" xfId="0" applyNumberFormat="1" applyFont="1" applyFill="1" applyBorder="1" applyAlignment="1">
      <alignment horizontal="right" vertical="center"/>
    </xf>
    <xf numFmtId="0" fontId="33" fillId="0" borderId="124" xfId="0" applyFont="1" applyFill="1" applyBorder="1" applyAlignment="1">
      <alignment horizontal="center" vertical="center"/>
    </xf>
    <xf numFmtId="0" fontId="20" fillId="0" borderId="133" xfId="0" applyFont="1" applyFill="1" applyBorder="1" applyAlignment="1">
      <alignment horizontal="center" vertical="center" shrinkToFit="1"/>
    </xf>
    <xf numFmtId="177" fontId="20" fillId="0" borderId="122" xfId="0" applyNumberFormat="1" applyFont="1" applyFill="1" applyBorder="1" applyAlignment="1">
      <alignment vertical="center"/>
    </xf>
    <xf numFmtId="0" fontId="33" fillId="0" borderId="123" xfId="0" applyFont="1" applyFill="1" applyBorder="1" applyAlignment="1">
      <alignment horizontal="center" vertical="center" shrinkToFit="1"/>
    </xf>
    <xf numFmtId="0" fontId="20" fillId="0" borderId="45" xfId="0" applyFont="1" applyFill="1" applyBorder="1" applyAlignment="1">
      <alignment horizontal="center"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1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3" xfId="0" applyFont="1" applyFill="1" applyBorder="1" applyAlignment="1">
      <alignment horizontal="center" vertical="center"/>
    </xf>
    <xf numFmtId="189" fontId="20" fillId="0" borderId="116" xfId="0" applyNumberFormat="1" applyFont="1" applyFill="1" applyBorder="1" applyAlignment="1">
      <alignment horizontal="right" vertical="center"/>
    </xf>
    <xf numFmtId="189" fontId="20" fillId="0" borderId="122" xfId="0" applyNumberFormat="1" applyFont="1" applyFill="1" applyBorder="1" applyAlignment="1">
      <alignment horizontal="right"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0" fontId="21" fillId="0" borderId="13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14" xfId="0" applyFont="1" applyFill="1" applyBorder="1" applyAlignment="1">
      <alignment horizontal="center" vertical="center"/>
    </xf>
    <xf numFmtId="195" fontId="21" fillId="0" borderId="0" xfId="33" applyNumberFormat="1" applyFont="1" applyFill="1" applyBorder="1" applyAlignment="1" applyProtection="1">
      <alignment horizontal="right" vertical="center"/>
    </xf>
    <xf numFmtId="177" fontId="21" fillId="0" borderId="116" xfId="0" applyNumberFormat="1" applyFont="1" applyFill="1" applyBorder="1" applyAlignment="1">
      <alignment horizontal="right" vertical="center"/>
    </xf>
    <xf numFmtId="181" fontId="21" fillId="0" borderId="0" xfId="33" applyNumberFormat="1" applyFont="1" applyFill="1" applyBorder="1" applyAlignment="1" applyProtection="1">
      <alignment horizontal="right" vertical="center"/>
    </xf>
    <xf numFmtId="181" fontId="21" fillId="0" borderId="116" xfId="0" applyNumberFormat="1" applyFont="1" applyFill="1" applyBorder="1" applyAlignment="1">
      <alignment horizontal="right" vertical="center"/>
    </xf>
    <xf numFmtId="0" fontId="20" fillId="0" borderId="116" xfId="0" applyFont="1" applyFill="1" applyBorder="1" applyAlignment="1">
      <alignment horizontal="right" vertical="center"/>
    </xf>
    <xf numFmtId="198" fontId="21" fillId="0" borderId="0" xfId="0" applyNumberFormat="1" applyFont="1" applyFill="1" applyBorder="1" applyAlignment="1">
      <alignment horizontal="right" vertical="center"/>
    </xf>
    <xf numFmtId="198" fontId="21" fillId="0" borderId="116"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16" xfId="0" applyNumberFormat="1" applyFont="1" applyFill="1" applyBorder="1" applyAlignment="1">
      <alignment horizontal="right" vertical="center"/>
    </xf>
    <xf numFmtId="177" fontId="21" fillId="0" borderId="18"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0" fontId="20" fillId="0" borderId="19"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207" fontId="21" fillId="0" borderId="13" xfId="0" applyNumberFormat="1" applyFont="1" applyFill="1" applyBorder="1" applyAlignment="1">
      <alignment horizontal="center" vertical="center"/>
    </xf>
    <xf numFmtId="207" fontId="21" fillId="0" borderId="13" xfId="0" applyNumberFormat="1" applyFont="1" applyFill="1" applyBorder="1" applyAlignment="1">
      <alignment horizontal="right" vertical="center"/>
    </xf>
    <xf numFmtId="208" fontId="21" fillId="0" borderId="0" xfId="0" applyNumberFormat="1" applyFont="1" applyFill="1" applyBorder="1" applyAlignment="1">
      <alignment horizontal="right" vertical="center"/>
    </xf>
    <xf numFmtId="208" fontId="21" fillId="0" borderId="13" xfId="0" applyNumberFormat="1" applyFont="1" applyFill="1" applyBorder="1" applyAlignment="1">
      <alignment horizontal="right" vertical="center"/>
    </xf>
    <xf numFmtId="208" fontId="21" fillId="0" borderId="14" xfId="46" applyNumberFormat="1" applyFont="1" applyFill="1" applyBorder="1" applyAlignment="1">
      <alignment horizontal="right" vertical="center"/>
    </xf>
    <xf numFmtId="207" fontId="20" fillId="0" borderId="0" xfId="0" applyNumberFormat="1" applyFont="1" applyFill="1" applyBorder="1" applyAlignment="1">
      <alignment horizontal="center" vertical="center"/>
    </xf>
    <xf numFmtId="207" fontId="20" fillId="0" borderId="0" xfId="0" applyNumberFormat="1" applyFont="1" applyFill="1" applyBorder="1" applyAlignment="1">
      <alignment horizontal="right" vertical="center"/>
    </xf>
    <xf numFmtId="212" fontId="20" fillId="0" borderId="0" xfId="0" applyNumberFormat="1" applyFont="1" applyFill="1" applyBorder="1" applyAlignment="1">
      <alignment horizontal="right" vertical="center"/>
    </xf>
    <xf numFmtId="208" fontId="20" fillId="0" borderId="0" xfId="0" applyNumberFormat="1" applyFont="1" applyFill="1" applyBorder="1" applyAlignment="1">
      <alignment horizontal="right" vertical="center"/>
    </xf>
    <xf numFmtId="208" fontId="20" fillId="0" borderId="0" xfId="46" applyNumberFormat="1" applyFont="1" applyFill="1" applyBorder="1" applyAlignment="1">
      <alignment horizontal="right" vertical="center"/>
    </xf>
    <xf numFmtId="208" fontId="20" fillId="0" borderId="116" xfId="46" applyNumberFormat="1" applyFont="1" applyFill="1" applyBorder="1" applyAlignment="1">
      <alignment horizontal="right" vertical="center"/>
    </xf>
    <xf numFmtId="207" fontId="21" fillId="0" borderId="0" xfId="0" applyNumberFormat="1" applyFont="1" applyFill="1" applyBorder="1" applyAlignment="1">
      <alignment horizontal="right" vertical="center"/>
    </xf>
    <xf numFmtId="208" fontId="21" fillId="0" borderId="10" xfId="0" applyNumberFormat="1" applyFont="1" applyFill="1" applyBorder="1" applyAlignment="1">
      <alignment horizontal="right" vertical="center"/>
    </xf>
    <xf numFmtId="208" fontId="20" fillId="0" borderId="10" xfId="0" applyNumberFormat="1" applyFont="1" applyFill="1" applyBorder="1" applyAlignment="1">
      <alignment horizontal="right" vertical="center"/>
    </xf>
    <xf numFmtId="207" fontId="20" fillId="0" borderId="0" xfId="33" applyNumberFormat="1" applyFont="1" applyFill="1" applyBorder="1" applyAlignment="1" applyProtection="1">
      <alignment horizontal="center" vertical="center"/>
    </xf>
    <xf numFmtId="207" fontId="21" fillId="0" borderId="0" xfId="0" applyNumberFormat="1" applyFont="1" applyFill="1" applyBorder="1" applyAlignment="1">
      <alignment horizontal="center" vertical="center"/>
    </xf>
    <xf numFmtId="208" fontId="21" fillId="0" borderId="114" xfId="0" applyNumberFormat="1" applyFont="1" applyFill="1" applyBorder="1" applyAlignment="1">
      <alignment horizontal="right" vertical="center"/>
    </xf>
    <xf numFmtId="208" fontId="20" fillId="0" borderId="27" xfId="0" applyNumberFormat="1" applyFont="1" applyFill="1" applyBorder="1" applyAlignment="1">
      <alignment horizontal="right" vertical="center"/>
    </xf>
    <xf numFmtId="207" fontId="20" fillId="0" borderId="0" xfId="33" applyNumberFormat="1" applyFont="1" applyFill="1" applyBorder="1" applyAlignment="1" applyProtection="1">
      <alignment horizontal="center" vertical="center" shrinkToFit="1"/>
    </xf>
    <xf numFmtId="208" fontId="21" fillId="0" borderId="27" xfId="0" applyNumberFormat="1" applyFont="1" applyFill="1" applyBorder="1" applyAlignment="1">
      <alignment horizontal="right" vertical="center"/>
    </xf>
    <xf numFmtId="207" fontId="21" fillId="0" borderId="29" xfId="0" applyNumberFormat="1" applyFont="1" applyFill="1" applyBorder="1" applyAlignment="1">
      <alignment horizontal="right" vertical="center"/>
    </xf>
    <xf numFmtId="208" fontId="21" fillId="0" borderId="29" xfId="0" applyNumberFormat="1" applyFont="1" applyFill="1" applyBorder="1" applyAlignment="1">
      <alignment horizontal="right" vertical="center"/>
    </xf>
    <xf numFmtId="208" fontId="21" fillId="0" borderId="30" xfId="0" applyNumberFormat="1" applyFont="1" applyFill="1" applyBorder="1" applyAlignment="1">
      <alignment horizontal="right" vertical="center"/>
    </xf>
    <xf numFmtId="190" fontId="20" fillId="0" borderId="11" xfId="0" applyNumberFormat="1" applyFont="1" applyFill="1" applyBorder="1" applyAlignment="1">
      <alignment horizontal="center" vertical="center"/>
    </xf>
    <xf numFmtId="208" fontId="20" fillId="0" borderId="11" xfId="0" applyNumberFormat="1" applyFont="1" applyFill="1" applyBorder="1" applyAlignment="1">
      <alignment horizontal="center" vertical="center"/>
    </xf>
    <xf numFmtId="208" fontId="20" fillId="0" borderId="19" xfId="0" applyNumberFormat="1" applyFont="1" applyFill="1" applyBorder="1" applyAlignment="1">
      <alignment horizontal="center" vertical="center"/>
    </xf>
    <xf numFmtId="208" fontId="20" fillId="0" borderId="98" xfId="0" applyNumberFormat="1" applyFont="1" applyFill="1" applyBorder="1" applyAlignment="1">
      <alignment horizontal="center" vertical="center"/>
    </xf>
    <xf numFmtId="208" fontId="20" fillId="0" borderId="14" xfId="0" applyNumberFormat="1" applyFont="1" applyFill="1" applyBorder="1" applyAlignment="1">
      <alignment horizontal="center" vertical="center"/>
    </xf>
    <xf numFmtId="207" fontId="20" fillId="0" borderId="13" xfId="33" applyNumberFormat="1" applyFont="1" applyFill="1" applyBorder="1" applyAlignment="1" applyProtection="1">
      <alignment vertical="center" shrinkToFit="1"/>
    </xf>
    <xf numFmtId="207" fontId="20" fillId="0" borderId="13" xfId="0" applyNumberFormat="1" applyFont="1" applyFill="1" applyBorder="1" applyAlignment="1">
      <alignment vertical="center"/>
    </xf>
    <xf numFmtId="191" fontId="20" fillId="0" borderId="13" xfId="0" applyNumberFormat="1" applyFont="1" applyFill="1" applyBorder="1" applyAlignment="1">
      <alignment horizontal="right" vertical="center"/>
    </xf>
    <xf numFmtId="191" fontId="20" fillId="0" borderId="13" xfId="0" applyNumberFormat="1" applyFont="1" applyFill="1" applyBorder="1" applyAlignment="1">
      <alignment vertical="center"/>
    </xf>
    <xf numFmtId="191" fontId="20" fillId="0" borderId="14" xfId="0" applyNumberFormat="1" applyFont="1" applyFill="1" applyBorder="1" applyAlignment="1">
      <alignment vertical="center"/>
    </xf>
    <xf numFmtId="207" fontId="20" fillId="0" borderId="0" xfId="33" applyNumberFormat="1" applyFont="1" applyFill="1" applyBorder="1" applyAlignment="1" applyProtection="1">
      <alignment vertical="center" shrinkToFit="1"/>
    </xf>
    <xf numFmtId="207" fontId="20" fillId="0" borderId="0" xfId="0" applyNumberFormat="1" applyFont="1" applyFill="1" applyBorder="1" applyAlignment="1">
      <alignment vertical="center"/>
    </xf>
    <xf numFmtId="191" fontId="20" fillId="0" borderId="0" xfId="0" applyNumberFormat="1" applyFont="1" applyFill="1" applyBorder="1" applyAlignment="1">
      <alignment horizontal="right" vertical="center"/>
    </xf>
    <xf numFmtId="191" fontId="20" fillId="0" borderId="0" xfId="0" applyNumberFormat="1" applyFont="1" applyFill="1" applyBorder="1" applyAlignment="1">
      <alignment vertical="center"/>
    </xf>
    <xf numFmtId="191" fontId="20" fillId="0" borderId="10" xfId="0" applyNumberFormat="1" applyFont="1" applyFill="1" applyBorder="1" applyAlignment="1">
      <alignment vertical="center"/>
    </xf>
    <xf numFmtId="210" fontId="20" fillId="0" borderId="0" xfId="33" applyNumberFormat="1" applyFont="1" applyFill="1" applyBorder="1" applyAlignment="1" applyProtection="1">
      <alignment vertical="center" shrinkToFit="1"/>
    </xf>
    <xf numFmtId="210" fontId="20" fillId="0" borderId="0" xfId="0" applyNumberFormat="1" applyFont="1" applyFill="1" applyBorder="1" applyAlignment="1">
      <alignment vertical="center"/>
    </xf>
    <xf numFmtId="216" fontId="20" fillId="0" borderId="0" xfId="0" applyNumberFormat="1" applyFont="1" applyFill="1" applyBorder="1" applyAlignment="1">
      <alignment horizontal="right" vertical="center"/>
    </xf>
    <xf numFmtId="206" fontId="20" fillId="0" borderId="0" xfId="0" applyNumberFormat="1" applyFont="1" applyFill="1" applyBorder="1" applyAlignment="1">
      <alignment vertical="center"/>
    </xf>
    <xf numFmtId="206" fontId="20" fillId="0" borderId="10" xfId="0" applyNumberFormat="1" applyFont="1" applyFill="1" applyBorder="1" applyAlignment="1">
      <alignment vertical="center"/>
    </xf>
    <xf numFmtId="216" fontId="20" fillId="0" borderId="0" xfId="0" applyNumberFormat="1" applyFont="1" applyFill="1" applyBorder="1" applyAlignment="1">
      <alignment vertical="center"/>
    </xf>
    <xf numFmtId="207" fontId="21" fillId="0" borderId="21" xfId="0" applyNumberFormat="1" applyFont="1" applyFill="1" applyBorder="1" applyAlignment="1">
      <alignment vertical="center" shrinkToFit="1"/>
    </xf>
    <xf numFmtId="207" fontId="21" fillId="0" borderId="21" xfId="0" applyNumberFormat="1" applyFont="1" applyFill="1" applyBorder="1" applyAlignment="1">
      <alignment horizontal="right" vertical="center"/>
    </xf>
    <xf numFmtId="208" fontId="21" fillId="0" borderId="21" xfId="0" applyNumberFormat="1" applyFont="1" applyFill="1" applyBorder="1" applyAlignment="1">
      <alignment horizontal="right" vertical="center"/>
    </xf>
    <xf numFmtId="208" fontId="21" fillId="0" borderId="21" xfId="0" applyNumberFormat="1" applyFont="1" applyFill="1" applyBorder="1" applyAlignment="1">
      <alignment vertical="center"/>
    </xf>
    <xf numFmtId="208" fontId="21" fillId="0" borderId="22" xfId="0" applyNumberFormat="1" applyFont="1" applyFill="1" applyBorder="1" applyAlignment="1">
      <alignment vertical="center"/>
    </xf>
    <xf numFmtId="0" fontId="20" fillId="0" borderId="24" xfId="0" applyFont="1" applyFill="1" applyBorder="1" applyAlignment="1">
      <alignment vertical="center"/>
    </xf>
    <xf numFmtId="0" fontId="20" fillId="0" borderId="26" xfId="0" applyFont="1" applyFill="1" applyBorder="1" applyAlignment="1">
      <alignment vertical="center"/>
    </xf>
    <xf numFmtId="0" fontId="20" fillId="0" borderId="112" xfId="0" applyFont="1" applyFill="1" applyBorder="1" applyAlignment="1">
      <alignment horizontal="center" vertical="center"/>
    </xf>
    <xf numFmtId="198" fontId="20" fillId="0" borderId="11" xfId="0" applyNumberFormat="1" applyFont="1" applyFill="1" applyBorder="1" applyAlignment="1">
      <alignment horizontal="center" vertical="center"/>
    </xf>
    <xf numFmtId="0" fontId="20" fillId="0" borderId="59" xfId="0" applyFont="1" applyFill="1" applyBorder="1" applyAlignment="1">
      <alignment horizontal="center" vertical="center"/>
    </xf>
    <xf numFmtId="209" fontId="20" fillId="0" borderId="0" xfId="0" applyNumberFormat="1" applyFont="1" applyFill="1" applyBorder="1" applyAlignment="1">
      <alignment vertical="center"/>
    </xf>
    <xf numFmtId="176" fontId="20" fillId="0" borderId="14" xfId="0" applyNumberFormat="1" applyFont="1" applyFill="1" applyBorder="1" applyAlignment="1">
      <alignment vertical="center"/>
    </xf>
    <xf numFmtId="176" fontId="20" fillId="0" borderId="10" xfId="0" applyNumberFormat="1" applyFont="1" applyFill="1" applyBorder="1" applyAlignment="1">
      <alignment vertical="center"/>
    </xf>
    <xf numFmtId="211" fontId="20" fillId="0" borderId="21" xfId="0" applyNumberFormat="1" applyFont="1" applyFill="1" applyBorder="1" applyAlignment="1">
      <alignment vertical="center"/>
    </xf>
    <xf numFmtId="208" fontId="20" fillId="0" borderId="21" xfId="0" applyNumberFormat="1" applyFont="1" applyFill="1" applyBorder="1" applyAlignment="1">
      <alignment vertical="center"/>
    </xf>
    <xf numFmtId="208" fontId="20" fillId="0" borderId="22" xfId="0" applyNumberFormat="1" applyFont="1" applyFill="1" applyBorder="1" applyAlignment="1">
      <alignment vertical="center"/>
    </xf>
    <xf numFmtId="0" fontId="19" fillId="0" borderId="0" xfId="0" applyFont="1" applyFill="1" applyBorder="1" applyAlignment="1">
      <alignment vertical="center"/>
    </xf>
    <xf numFmtId="0" fontId="20" fillId="0" borderId="19" xfId="0" applyFont="1" applyFill="1" applyBorder="1" applyAlignment="1">
      <alignment horizontal="centerContinuous" vertical="center" shrinkToFit="1"/>
    </xf>
    <xf numFmtId="176" fontId="20" fillId="0" borderId="11"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188" fontId="20" fillId="0" borderId="13" xfId="0" applyNumberFormat="1" applyFont="1" applyFill="1" applyBorder="1" applyAlignment="1">
      <alignment horizontal="center" vertical="center"/>
    </xf>
    <xf numFmtId="0" fontId="30" fillId="0" borderId="134" xfId="0" applyFont="1" applyFill="1" applyBorder="1" applyAlignment="1">
      <alignment horizontal="center" vertical="center"/>
    </xf>
    <xf numFmtId="0" fontId="20" fillId="0" borderId="135" xfId="0" applyFont="1" applyFill="1" applyBorder="1" applyAlignment="1">
      <alignment horizontal="center" vertical="center"/>
    </xf>
    <xf numFmtId="0" fontId="34" fillId="0" borderId="21" xfId="0" applyFont="1" applyFill="1" applyBorder="1"/>
    <xf numFmtId="0" fontId="30" fillId="0" borderId="136" xfId="0" applyFont="1" applyFill="1" applyBorder="1" applyAlignment="1">
      <alignment horizontal="center" vertical="center"/>
    </xf>
    <xf numFmtId="0" fontId="30" fillId="0" borderId="137" xfId="0" applyFont="1" applyFill="1" applyBorder="1" applyAlignment="1">
      <alignment horizontal="center" vertical="center"/>
    </xf>
    <xf numFmtId="0" fontId="20" fillId="0" borderId="138" xfId="0" applyFont="1" applyFill="1" applyBorder="1" applyAlignment="1">
      <alignment horizontal="center" vertical="center"/>
    </xf>
    <xf numFmtId="0" fontId="22" fillId="0" borderId="0" xfId="0" applyFont="1" applyFill="1" applyAlignment="1">
      <alignment vertical="center"/>
    </xf>
    <xf numFmtId="0" fontId="20" fillId="0" borderId="53" xfId="0" applyFont="1" applyFill="1" applyBorder="1" applyAlignment="1">
      <alignment horizontal="center" vertical="center"/>
    </xf>
    <xf numFmtId="0" fontId="21" fillId="0" borderId="40" xfId="0" applyFont="1" applyFill="1" applyBorder="1" applyAlignment="1">
      <alignment horizontal="center" vertical="center"/>
    </xf>
    <xf numFmtId="180" fontId="21" fillId="0" borderId="109" xfId="44" applyNumberFormat="1" applyFont="1" applyFill="1" applyBorder="1" applyAlignment="1">
      <alignment horizontal="right" vertical="center"/>
    </xf>
    <xf numFmtId="214" fontId="21" fillId="0" borderId="109" xfId="0" applyNumberFormat="1" applyFont="1" applyFill="1" applyBorder="1" applyAlignment="1">
      <alignment horizontal="right" vertical="center"/>
    </xf>
    <xf numFmtId="204" fontId="20" fillId="0" borderId="0" xfId="44" applyNumberFormat="1" applyFont="1" applyFill="1" applyBorder="1" applyAlignment="1">
      <alignment horizontal="right" vertical="center"/>
    </xf>
    <xf numFmtId="180" fontId="21" fillId="0" borderId="101" xfId="44" applyNumberFormat="1" applyFont="1" applyFill="1" applyBorder="1" applyAlignment="1">
      <alignment horizontal="right" vertical="center"/>
    </xf>
    <xf numFmtId="179" fontId="21" fillId="0" borderId="101"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203" fontId="20" fillId="0" borderId="0" xfId="0" applyNumberFormat="1" applyFont="1" applyFill="1" applyBorder="1" applyAlignment="1">
      <alignment horizontal="right" vertical="center"/>
    </xf>
    <xf numFmtId="203" fontId="21" fillId="0" borderId="101" xfId="0" applyNumberFormat="1" applyFont="1" applyFill="1" applyBorder="1" applyAlignment="1">
      <alignment horizontal="right" vertical="center"/>
    </xf>
    <xf numFmtId="179" fontId="21" fillId="0" borderId="101" xfId="0" applyNumberFormat="1" applyFont="1" applyFill="1" applyBorder="1" applyAlignment="1">
      <alignment horizontal="right" vertical="center"/>
    </xf>
    <xf numFmtId="187" fontId="20" fillId="0" borderId="29"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182" fontId="20" fillId="0" borderId="0" xfId="44" applyNumberFormat="1" applyFont="1" applyFill="1" applyBorder="1" applyAlignment="1">
      <alignment horizontal="right" vertical="center"/>
    </xf>
    <xf numFmtId="188" fontId="20" fillId="0" borderId="21" xfId="0" applyNumberFormat="1" applyFont="1" applyFill="1" applyBorder="1" applyAlignment="1">
      <alignment vertical="center"/>
    </xf>
    <xf numFmtId="191" fontId="21" fillId="0" borderId="109" xfId="44"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80" fontId="31" fillId="0" borderId="29" xfId="0" applyNumberFormat="1" applyFont="1" applyFill="1" applyBorder="1" applyAlignment="1">
      <alignment horizontal="right" vertical="center"/>
    </xf>
    <xf numFmtId="191" fontId="20" fillId="0" borderId="115" xfId="44"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5" fontId="21" fillId="0" borderId="101" xfId="44"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213" fontId="20" fillId="0" borderId="0" xfId="44" applyNumberFormat="1" applyFont="1" applyFill="1" applyBorder="1" applyAlignment="1">
      <alignment horizontal="right" vertical="center"/>
    </xf>
    <xf numFmtId="187" fontId="21" fillId="0" borderId="101" xfId="44" applyNumberFormat="1" applyFont="1" applyFill="1" applyBorder="1" applyAlignment="1">
      <alignment horizontal="right" vertical="center"/>
    </xf>
    <xf numFmtId="205" fontId="20" fillId="0" borderId="21" xfId="0" applyNumberFormat="1" applyFont="1" applyFill="1" applyBorder="1" applyAlignment="1">
      <alignment horizontal="right" vertical="center"/>
    </xf>
    <xf numFmtId="181" fontId="39" fillId="0" borderId="60" xfId="33" applyNumberFormat="1" applyFont="1" applyFill="1" applyBorder="1" applyAlignment="1" applyProtection="1">
      <alignment horizontal="right" vertical="center"/>
    </xf>
    <xf numFmtId="181" fontId="39" fillId="0" borderId="21" xfId="33" applyNumberFormat="1" applyFont="1" applyFill="1" applyBorder="1" applyAlignment="1" applyProtection="1">
      <alignment horizontal="right" vertical="center"/>
    </xf>
    <xf numFmtId="198" fontId="39" fillId="0" borderId="21" xfId="33" applyNumberFormat="1" applyFont="1" applyFill="1" applyBorder="1" applyAlignment="1" applyProtection="1">
      <alignment horizontal="right" vertical="center"/>
    </xf>
    <xf numFmtId="183" fontId="39" fillId="0" borderId="60" xfId="33" applyNumberFormat="1" applyFont="1" applyFill="1" applyBorder="1" applyAlignment="1" applyProtection="1">
      <alignment vertical="center" shrinkToFit="1"/>
    </xf>
    <xf numFmtId="183" fontId="39" fillId="0" borderId="21" xfId="33" applyNumberFormat="1" applyFont="1" applyFill="1" applyBorder="1" applyAlignment="1" applyProtection="1">
      <alignment vertical="center" shrinkToFit="1"/>
    </xf>
    <xf numFmtId="183" fontId="39" fillId="0" borderId="21" xfId="33" applyNumberFormat="1" applyFont="1" applyFill="1" applyBorder="1" applyAlignment="1" applyProtection="1">
      <alignment vertical="center"/>
    </xf>
    <xf numFmtId="178" fontId="39" fillId="0" borderId="21" xfId="0" applyNumberFormat="1" applyFont="1" applyFill="1" applyBorder="1" applyAlignment="1">
      <alignment vertical="center"/>
    </xf>
    <xf numFmtId="189" fontId="39" fillId="0" borderId="21" xfId="0" applyNumberFormat="1" applyFont="1" applyFill="1" applyBorder="1" applyAlignment="1">
      <alignment vertical="center"/>
    </xf>
    <xf numFmtId="177" fontId="39" fillId="0" borderId="35" xfId="0" applyNumberFormat="1" applyFont="1" applyFill="1" applyBorder="1" applyAlignment="1">
      <alignment vertical="center"/>
    </xf>
    <xf numFmtId="177" fontId="39" fillId="0" borderId="29" xfId="0" applyNumberFormat="1" applyFont="1" applyFill="1" applyBorder="1" applyAlignment="1">
      <alignment vertical="center"/>
    </xf>
    <xf numFmtId="177" fontId="39" fillId="0" borderId="30" xfId="0" applyNumberFormat="1" applyFont="1" applyFill="1" applyBorder="1" applyAlignment="1">
      <alignment vertical="center"/>
    </xf>
    <xf numFmtId="183" fontId="39" fillId="0" borderId="29" xfId="33" applyNumberFormat="1" applyFont="1" applyFill="1" applyBorder="1" applyAlignment="1" applyProtection="1">
      <alignment horizontal="right" vertical="center"/>
    </xf>
    <xf numFmtId="178" fontId="39" fillId="0" borderId="29" xfId="0" applyNumberFormat="1" applyFont="1" applyFill="1" applyBorder="1" applyAlignment="1">
      <alignment horizontal="right" vertical="center"/>
    </xf>
    <xf numFmtId="178" fontId="39" fillId="0" borderId="29" xfId="33" applyNumberFormat="1" applyFont="1" applyFill="1" applyBorder="1" applyAlignment="1" applyProtection="1">
      <alignment horizontal="right" vertical="center"/>
    </xf>
    <xf numFmtId="195" fontId="39" fillId="0" borderId="29" xfId="33" applyNumberFormat="1" applyFont="1" applyFill="1" applyBorder="1" applyAlignment="1" applyProtection="1">
      <alignment horizontal="right" vertical="center"/>
    </xf>
    <xf numFmtId="189" fontId="20" fillId="0" borderId="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1" xfId="0" applyFont="1" applyFill="1" applyBorder="1" applyAlignment="1">
      <alignment horizontal="center" vertical="center"/>
    </xf>
    <xf numFmtId="180" fontId="21" fillId="0" borderId="122" xfId="44" applyNumberFormat="1" applyFont="1" applyFill="1" applyBorder="1" applyAlignment="1">
      <alignment horizontal="right" vertical="center"/>
    </xf>
    <xf numFmtId="0" fontId="20" fillId="0" borderId="0" xfId="0" applyFont="1" applyFill="1" applyBorder="1" applyAlignment="1">
      <alignment vertical="center"/>
    </xf>
    <xf numFmtId="0" fontId="20" fillId="0" borderId="32" xfId="0" applyFont="1" applyFill="1" applyBorder="1" applyAlignment="1">
      <alignment horizontal="center" vertical="center" shrinkToFit="1"/>
    </xf>
    <xf numFmtId="0" fontId="20" fillId="0" borderId="13" xfId="0" applyFont="1" applyFill="1" applyBorder="1" applyAlignment="1">
      <alignment vertical="center" shrinkToFit="1"/>
    </xf>
    <xf numFmtId="0" fontId="20" fillId="0" borderId="40" xfId="0" applyFont="1" applyFill="1" applyBorder="1" applyAlignment="1">
      <alignment vertical="center" shrinkToFit="1"/>
    </xf>
    <xf numFmtId="183" fontId="20" fillId="0" borderId="0" xfId="0" applyNumberFormat="1" applyFont="1" applyFill="1" applyBorder="1" applyAlignment="1">
      <alignment horizontal="right" vertical="center" shrinkToFit="1"/>
    </xf>
    <xf numFmtId="183" fontId="20" fillId="0" borderId="27"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0"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97" fontId="20" fillId="0" borderId="27"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0" fontId="20" fillId="0" borderId="82"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68" xfId="0" applyFont="1" applyFill="1" applyBorder="1" applyAlignment="1">
      <alignment horizontal="distributed" vertical="center" justifyLastLine="1"/>
    </xf>
    <xf numFmtId="0" fontId="20" fillId="0" borderId="76" xfId="0" applyFont="1" applyFill="1" applyBorder="1" applyAlignment="1">
      <alignment horizontal="distributed" vertical="center" justifyLastLine="1"/>
    </xf>
    <xf numFmtId="0" fontId="19" fillId="0" borderId="0" xfId="0" applyFont="1" applyFill="1" applyBorder="1" applyAlignment="1">
      <alignment horizontal="center" vertical="center"/>
    </xf>
    <xf numFmtId="0" fontId="21" fillId="0" borderId="103" xfId="0" applyFont="1" applyFill="1" applyBorder="1" applyAlignment="1">
      <alignment vertical="center"/>
    </xf>
    <xf numFmtId="0" fontId="21" fillId="0" borderId="104" xfId="0" applyFont="1" applyFill="1" applyBorder="1" applyAlignment="1">
      <alignment vertical="center"/>
    </xf>
    <xf numFmtId="0" fontId="20" fillId="0" borderId="0" xfId="0" applyFont="1" applyFill="1" applyAlignment="1">
      <alignment horizontal="left"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18" fillId="0" borderId="57" xfId="0" applyFont="1" applyFill="1" applyBorder="1" applyAlignment="1">
      <alignment vertical="center"/>
    </xf>
    <xf numFmtId="0" fontId="18" fillId="0" borderId="88" xfId="0" applyFont="1" applyFill="1" applyBorder="1" applyAlignment="1">
      <alignment vertical="center"/>
    </xf>
    <xf numFmtId="0" fontId="21" fillId="0" borderId="125" xfId="0"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03" xfId="0" applyFont="1" applyFill="1" applyBorder="1" applyAlignment="1">
      <alignment horizontal="left" vertical="center"/>
    </xf>
    <xf numFmtId="0" fontId="21" fillId="0" borderId="10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69" xfId="0" applyFont="1" applyFill="1" applyBorder="1" applyAlignment="1">
      <alignment horizontal="center" vertical="center"/>
    </xf>
    <xf numFmtId="0" fontId="21" fillId="0" borderId="100" xfId="0" applyFont="1" applyFill="1" applyBorder="1" applyAlignment="1">
      <alignment vertical="center"/>
    </xf>
    <xf numFmtId="0" fontId="20" fillId="0" borderId="77" xfId="0" applyFont="1" applyFill="1" applyBorder="1" applyAlignment="1">
      <alignment horizontal="center"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62" xfId="0"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1" fillId="0" borderId="43"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8" fillId="0" borderId="24" xfId="0" applyFont="1" applyFill="1" applyBorder="1" applyAlignment="1">
      <alignment horizontal="distributed" vertical="center" justifyLastLine="1"/>
    </xf>
    <xf numFmtId="0" fontId="18" fillId="0" borderId="66" xfId="0" applyFont="1" applyFill="1" applyBorder="1" applyAlignment="1">
      <alignment horizontal="distributed" vertical="center" justifyLastLine="1"/>
    </xf>
    <xf numFmtId="0" fontId="18" fillId="0" borderId="43" xfId="0" applyFont="1" applyFill="1" applyBorder="1" applyAlignment="1"/>
    <xf numFmtId="0" fontId="21" fillId="0" borderId="108" xfId="0" applyFont="1" applyFill="1" applyBorder="1" applyAlignment="1">
      <alignment horizontal="center" vertical="center"/>
    </xf>
    <xf numFmtId="0" fontId="21" fillId="0" borderId="106" xfId="0" applyFont="1" applyFill="1" applyBorder="1" applyAlignment="1">
      <alignment horizontal="left" vertical="center"/>
    </xf>
    <xf numFmtId="0" fontId="18" fillId="0" borderId="67" xfId="0" applyFont="1" applyFill="1" applyBorder="1" applyAlignment="1"/>
    <xf numFmtId="0" fontId="18" fillId="0" borderId="62" xfId="0" applyFont="1" applyFill="1" applyBorder="1" applyAlignment="1"/>
    <xf numFmtId="0" fontId="18" fillId="0" borderId="68" xfId="0" applyFont="1" applyFill="1" applyBorder="1" applyAlignment="1">
      <alignment horizontal="distributed" vertical="center" justifyLastLine="1"/>
    </xf>
    <xf numFmtId="0" fontId="18" fillId="0" borderId="63" xfId="0" applyFont="1" applyFill="1" applyBorder="1" applyAlignment="1">
      <alignment horizontal="distributed" vertical="center" justifyLastLine="1"/>
    </xf>
    <xf numFmtId="0" fontId="21" fillId="0" borderId="107" xfId="0" applyFont="1" applyFill="1" applyBorder="1" applyAlignment="1">
      <alignment vertical="center"/>
    </xf>
    <xf numFmtId="0" fontId="21" fillId="0" borderId="108" xfId="0" applyFont="1" applyFill="1" applyBorder="1" applyAlignment="1">
      <alignment vertical="center"/>
    </xf>
    <xf numFmtId="0" fontId="21" fillId="0" borderId="99" xfId="0" applyFont="1" applyFill="1" applyBorder="1" applyAlignment="1">
      <alignment vertical="center"/>
    </xf>
    <xf numFmtId="189" fontId="20" fillId="0" borderId="122" xfId="0" applyNumberFormat="1" applyFont="1" applyFill="1" applyBorder="1" applyAlignment="1">
      <alignment horizontal="right" vertical="center"/>
    </xf>
    <xf numFmtId="0" fontId="21" fillId="0" borderId="41" xfId="0" applyFont="1" applyFill="1" applyBorder="1" applyAlignment="1">
      <alignment vertical="center"/>
    </xf>
    <xf numFmtId="191" fontId="20" fillId="0" borderId="0" xfId="44" applyNumberFormat="1" applyFont="1" applyFill="1" applyBorder="1" applyAlignment="1">
      <alignment horizontal="right" vertical="center"/>
    </xf>
    <xf numFmtId="0" fontId="30" fillId="0" borderId="19" xfId="0" applyFont="1" applyFill="1" applyBorder="1" applyAlignment="1">
      <alignment horizontal="center" vertical="center"/>
    </xf>
    <xf numFmtId="0" fontId="20" fillId="0" borderId="83"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30" fillId="0" borderId="68" xfId="0" applyFont="1" applyFill="1" applyBorder="1" applyAlignment="1">
      <alignment horizontal="center" vertical="center"/>
    </xf>
    <xf numFmtId="0" fontId="30" fillId="0" borderId="76"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0" fontId="20" fillId="0" borderId="92" xfId="0" applyFont="1" applyFill="1" applyBorder="1" applyAlignment="1">
      <alignment horizontal="center" vertical="center"/>
    </xf>
    <xf numFmtId="0" fontId="20" fillId="0" borderId="130" xfId="0" applyFont="1" applyFill="1" applyBorder="1" applyAlignment="1">
      <alignment horizontal="center" vertical="center"/>
    </xf>
    <xf numFmtId="0" fontId="30" fillId="0" borderId="119" xfId="0" applyFont="1" applyFill="1" applyBorder="1" applyAlignment="1">
      <alignment horizontal="center" vertical="center"/>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30" fillId="0" borderId="64" xfId="0" applyFont="1" applyFill="1" applyBorder="1" applyAlignment="1">
      <alignment horizontal="center" vertical="center"/>
    </xf>
    <xf numFmtId="0" fontId="30" fillId="0" borderId="120" xfId="0" applyFont="1" applyFill="1" applyBorder="1" applyAlignment="1">
      <alignment horizontal="center" vertical="center"/>
    </xf>
    <xf numFmtId="0" fontId="30" fillId="0" borderId="29" xfId="0" applyFont="1" applyFill="1" applyBorder="1" applyAlignment="1">
      <alignment horizontal="right" vertical="center"/>
    </xf>
    <xf numFmtId="0" fontId="30" fillId="0" borderId="129" xfId="0" applyFont="1" applyFill="1" applyBorder="1" applyAlignment="1">
      <alignment horizontal="center" vertical="center"/>
    </xf>
    <xf numFmtId="0" fontId="30" fillId="0" borderId="6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189" fontId="20"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0" fontId="20" fillId="0" borderId="52" xfId="0" applyFont="1" applyFill="1" applyBorder="1" applyAlignment="1">
      <alignment horizontal="left" vertical="center"/>
    </xf>
    <xf numFmtId="0" fontId="18" fillId="0" borderId="79" xfId="0" applyFont="1" applyFill="1" applyBorder="1" applyAlignment="1"/>
    <xf numFmtId="0" fontId="20" fillId="0" borderId="0" xfId="0" applyNumberFormat="1" applyFont="1" applyFill="1" applyBorder="1" applyAlignment="1" applyProtection="1">
      <alignment vertical="center"/>
    </xf>
    <xf numFmtId="0" fontId="20" fillId="0" borderId="50"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0"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0"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0"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80" xfId="0" applyFont="1" applyFill="1" applyBorder="1" applyAlignment="1">
      <alignment horizontal="distributed" vertical="center"/>
    </xf>
    <xf numFmtId="0" fontId="20" fillId="0" borderId="127" xfId="0" applyFont="1" applyFill="1" applyBorder="1" applyAlignment="1">
      <alignment horizontal="center" vertical="center"/>
    </xf>
    <xf numFmtId="0" fontId="20" fillId="0" borderId="121"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6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1" xfId="0" applyFont="1" applyFill="1" applyBorder="1" applyAlignment="1">
      <alignment horizontal="center" vertical="center"/>
    </xf>
    <xf numFmtId="0" fontId="21" fillId="0" borderId="131" xfId="0" applyFont="1" applyFill="1" applyBorder="1" applyAlignment="1">
      <alignment horizontal="center" vertical="center"/>
    </xf>
    <xf numFmtId="0" fontId="21" fillId="0" borderId="66"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21" fillId="0" borderId="41" xfId="0" applyFont="1" applyFill="1" applyBorder="1" applyAlignment="1">
      <alignment horizontal="center" vertical="center"/>
    </xf>
    <xf numFmtId="0" fontId="21" fillId="0" borderId="43"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15" xfId="0" applyFont="1" applyFill="1" applyBorder="1" applyAlignment="1">
      <alignment horizontal="center" vertical="center"/>
    </xf>
    <xf numFmtId="0" fontId="21" fillId="0" borderId="0" xfId="0" applyFont="1" applyFill="1" applyBorder="1" applyAlignment="1">
      <alignment horizontal="distributed" vertical="center"/>
    </xf>
    <xf numFmtId="0" fontId="20" fillId="0" borderId="84" xfId="0" applyFont="1" applyFill="1" applyBorder="1" applyAlignment="1">
      <alignment vertical="center"/>
    </xf>
    <xf numFmtId="0" fontId="20" fillId="0" borderId="85" xfId="0" applyFont="1" applyFill="1" applyBorder="1" applyAlignment="1">
      <alignment vertical="center"/>
    </xf>
    <xf numFmtId="0" fontId="20" fillId="0" borderId="86" xfId="0" applyFont="1" applyFill="1" applyBorder="1" applyAlignment="1">
      <alignment vertical="center"/>
    </xf>
    <xf numFmtId="0" fontId="20" fillId="0" borderId="87" xfId="0" applyFont="1" applyFill="1" applyBorder="1" applyAlignment="1">
      <alignment vertical="center"/>
    </xf>
    <xf numFmtId="0" fontId="21" fillId="0" borderId="57"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37" xfId="0" applyFont="1" applyFill="1" applyBorder="1" applyAlignment="1">
      <alignment horizontal="distributed" vertical="center"/>
    </xf>
    <xf numFmtId="207" fontId="20" fillId="0" borderId="0" xfId="0" applyNumberFormat="1" applyFont="1" applyFill="1" applyBorder="1" applyAlignment="1">
      <alignment horizontal="right" vertical="center"/>
    </xf>
    <xf numFmtId="0" fontId="20" fillId="0" borderId="91" xfId="0" applyFont="1" applyFill="1" applyBorder="1" applyAlignment="1">
      <alignment horizontal="right" vertical="center"/>
    </xf>
    <xf numFmtId="0" fontId="20" fillId="0" borderId="28" xfId="0" applyFont="1" applyFill="1" applyBorder="1" applyAlignment="1">
      <alignment horizontal="distributed" vertical="center"/>
    </xf>
    <xf numFmtId="207" fontId="20" fillId="0" borderId="0" xfId="33" applyNumberFormat="1" applyFont="1" applyFill="1" applyBorder="1" applyAlignment="1" applyProtection="1">
      <alignment horizontal="center"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4"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88" xfId="0" applyFont="1" applyFill="1" applyBorder="1" applyAlignment="1">
      <alignment horizontal="distributed" vertical="center"/>
    </xf>
    <xf numFmtId="208" fontId="20" fillId="0" borderId="0" xfId="0" applyNumberFormat="1" applyFont="1" applyFill="1" applyBorder="1" applyAlignment="1">
      <alignment horizontal="righ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13" xfId="0" applyFont="1" applyFill="1" applyBorder="1" applyAlignment="1">
      <alignment horizontal="distributed" vertical="center"/>
    </xf>
    <xf numFmtId="0" fontId="20" fillId="0" borderId="37" xfId="0" applyFont="1" applyFill="1" applyBorder="1" applyAlignment="1">
      <alignment horizontal="distributed" vertical="center"/>
    </xf>
    <xf numFmtId="208" fontId="20" fillId="0" borderId="77" xfId="0" applyNumberFormat="1" applyFont="1" applyFill="1" applyBorder="1" applyAlignment="1">
      <alignment horizontal="center" vertical="center"/>
    </xf>
    <xf numFmtId="208" fontId="20" fillId="0" borderId="47" xfId="0" applyNumberFormat="1" applyFont="1" applyFill="1" applyBorder="1" applyAlignment="1">
      <alignment horizontal="center" vertical="center"/>
    </xf>
    <xf numFmtId="190" fontId="20" fillId="0" borderId="47" xfId="0" applyNumberFormat="1" applyFont="1" applyFill="1" applyBorder="1" applyAlignment="1">
      <alignment horizontal="center" vertical="center"/>
    </xf>
    <xf numFmtId="0" fontId="20" fillId="0" borderId="89" xfId="0" applyFont="1" applyFill="1" applyBorder="1" applyAlignment="1">
      <alignment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0" fontId="20" fillId="0" borderId="23" xfId="0" applyFont="1" applyFill="1" applyBorder="1" applyAlignment="1">
      <alignment horizontal="right" vertical="center"/>
    </xf>
    <xf numFmtId="212" fontId="20" fillId="0" borderId="0" xfId="0" applyNumberFormat="1" applyFont="1" applyFill="1" applyBorder="1" applyAlignment="1">
      <alignment horizontal="right" vertical="center"/>
    </xf>
    <xf numFmtId="0" fontId="20" fillId="0" borderId="0" xfId="0" applyFont="1" applyFill="1" applyBorder="1" applyAlignment="1">
      <alignment horizontal="distributed" vertical="center" wrapText="1"/>
    </xf>
    <xf numFmtId="208" fontId="20" fillId="0" borderId="27" xfId="0" applyNumberFormat="1" applyFont="1" applyFill="1" applyBorder="1" applyAlignment="1">
      <alignment horizontal="right" vertical="center"/>
    </xf>
    <xf numFmtId="208" fontId="20" fillId="0" borderId="122" xfId="0" applyNumberFormat="1" applyFont="1" applyFill="1" applyBorder="1" applyAlignment="1">
      <alignment horizontal="right" vertical="center"/>
    </xf>
    <xf numFmtId="198" fontId="20" fillId="0" borderId="77" xfId="0" applyNumberFormat="1" applyFont="1" applyFill="1" applyBorder="1" applyAlignment="1">
      <alignment horizontal="center" vertical="center"/>
    </xf>
    <xf numFmtId="0" fontId="20" fillId="0" borderId="90" xfId="0" applyFont="1" applyFill="1" applyBorder="1" applyAlignment="1">
      <alignment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177" fontId="39" fillId="0" borderId="29" xfId="0" applyNumberFormat="1" applyFont="1" applyFill="1" applyBorder="1" applyAlignment="1">
      <alignment horizontal="right" vertical="center"/>
    </xf>
    <xf numFmtId="183" fontId="20" fillId="0" borderId="18"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0" xfId="0" applyNumberFormat="1" applyFont="1" applyFill="1" applyBorder="1" applyAlignment="1">
      <alignment horizontal="right" vertical="center"/>
    </xf>
    <xf numFmtId="178" fontId="20" fillId="0" borderId="114"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83" fontId="20" fillId="0" borderId="39" xfId="33" applyNumberFormat="1" applyFont="1" applyFill="1" applyBorder="1" applyAlignment="1" applyProtection="1">
      <alignment horizontal="center" vertical="center"/>
    </xf>
    <xf numFmtId="0" fontId="20" fillId="0" borderId="93"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56" xfId="0" applyFont="1" applyFill="1" applyBorder="1" applyAlignment="1">
      <alignment horizontal="center" vertical="center"/>
    </xf>
    <xf numFmtId="178" fontId="20" fillId="0" borderId="116" xfId="0" applyNumberFormat="1" applyFont="1" applyFill="1" applyBorder="1" applyAlignment="1">
      <alignment horizontal="right" vertical="center"/>
    </xf>
    <xf numFmtId="178" fontId="20" fillId="0" borderId="122" xfId="0" applyNumberFormat="1" applyFont="1" applyFill="1" applyBorder="1" applyAlignment="1">
      <alignment horizontal="right" vertical="center"/>
    </xf>
    <xf numFmtId="178" fontId="39" fillId="0" borderId="95" xfId="0" applyNumberFormat="1" applyFont="1" applyFill="1" applyBorder="1" applyAlignment="1">
      <alignment horizontal="right" vertical="center"/>
    </xf>
    <xf numFmtId="178" fontId="39" fillId="0" borderId="30" xfId="0" applyNumberFormat="1" applyFont="1" applyFill="1" applyBorder="1" applyAlignment="1">
      <alignment horizontal="right" vertical="center"/>
    </xf>
    <xf numFmtId="183" fontId="39" fillId="0" borderId="78" xfId="33" applyNumberFormat="1" applyFont="1" applyFill="1" applyBorder="1" applyAlignment="1" applyProtection="1">
      <alignment horizontal="center" vertical="center"/>
    </xf>
    <xf numFmtId="183" fontId="39" fillId="0" borderId="29" xfId="33" applyNumberFormat="1" applyFont="1" applyFill="1" applyBorder="1" applyAlignment="1" applyProtection="1">
      <alignment horizontal="center" vertical="center"/>
    </xf>
    <xf numFmtId="177" fontId="39" fillId="0" borderId="29" xfId="33" applyNumberFormat="1" applyFont="1" applyFill="1" applyBorder="1" applyAlignment="1" applyProtection="1">
      <alignment horizontal="right" vertical="center"/>
    </xf>
    <xf numFmtId="213" fontId="20" fillId="0" borderId="10" xfId="0" applyNumberFormat="1" applyFont="1" applyFill="1" applyBorder="1" applyAlignment="1">
      <alignment horizontal="right" vertical="center"/>
    </xf>
    <xf numFmtId="213" fontId="20" fillId="0" borderId="27" xfId="0" applyNumberFormat="1" applyFont="1" applyFill="1" applyBorder="1" applyAlignment="1">
      <alignment horizontal="right" vertical="center"/>
    </xf>
    <xf numFmtId="195" fontId="20" fillId="0" borderId="39"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177" fontId="20" fillId="0" borderId="0" xfId="33" applyNumberFormat="1" applyFont="1" applyFill="1" applyBorder="1" applyAlignment="1" applyProtection="1">
      <alignment horizontal="center" vertical="center"/>
    </xf>
    <xf numFmtId="189" fontId="20" fillId="0" borderId="116" xfId="0" applyNumberFormat="1" applyFont="1" applyFill="1" applyBorder="1" applyAlignment="1">
      <alignment horizontal="right" vertical="center"/>
    </xf>
    <xf numFmtId="177" fontId="39" fillId="0" borderId="29" xfId="33" applyNumberFormat="1" applyFont="1" applyFill="1" applyBorder="1" applyAlignment="1" applyProtection="1">
      <alignment horizontal="center" vertical="center"/>
    </xf>
    <xf numFmtId="195" fontId="39" fillId="0" borderId="35" xfId="33" applyNumberFormat="1" applyFont="1" applyFill="1" applyBorder="1" applyAlignment="1" applyProtection="1">
      <alignment horizontal="center" vertical="center"/>
    </xf>
    <xf numFmtId="195" fontId="39" fillId="0" borderId="29" xfId="33" applyNumberFormat="1" applyFont="1" applyFill="1" applyBorder="1" applyAlignment="1" applyProtection="1">
      <alignment horizontal="center" vertical="center"/>
    </xf>
    <xf numFmtId="189" fontId="39" fillId="0" borderId="29" xfId="0" applyNumberFormat="1" applyFont="1" applyFill="1" applyBorder="1" applyAlignment="1">
      <alignment horizontal="right" vertical="center"/>
    </xf>
    <xf numFmtId="189" fontId="39" fillId="0" borderId="30" xfId="0" applyNumberFormat="1" applyFont="1" applyFill="1" applyBorder="1" applyAlignment="1">
      <alignment horizontal="right" vertical="center"/>
    </xf>
    <xf numFmtId="195" fontId="20" fillId="0" borderId="18" xfId="33" applyNumberFormat="1" applyFont="1" applyFill="1" applyBorder="1" applyAlignment="1" applyProtection="1">
      <alignment horizontal="center" vertical="center"/>
    </xf>
    <xf numFmtId="0" fontId="20" fillId="0" borderId="21" xfId="0" applyFont="1" applyFill="1" applyBorder="1" applyAlignment="1">
      <alignment horizontal="left" vertical="center"/>
    </xf>
    <xf numFmtId="189" fontId="20" fillId="0" borderId="10" xfId="0" applyNumberFormat="1" applyFont="1" applyFill="1" applyBorder="1" applyAlignment="1">
      <alignment vertical="center"/>
    </xf>
    <xf numFmtId="189" fontId="39" fillId="0" borderId="21" xfId="0" applyNumberFormat="1" applyFont="1" applyFill="1" applyBorder="1" applyAlignment="1">
      <alignment horizontal="right" vertical="center"/>
    </xf>
    <xf numFmtId="189" fontId="39" fillId="0" borderId="22" xfId="0" applyNumberFormat="1" applyFont="1" applyFill="1" applyBorder="1" applyAlignment="1">
      <alignment horizontal="right" vertical="center"/>
    </xf>
    <xf numFmtId="0" fontId="20" fillId="0" borderId="96" xfId="0" applyFont="1" applyFill="1" applyBorder="1" applyAlignment="1">
      <alignment horizontal="center" vertical="center"/>
    </xf>
    <xf numFmtId="198" fontId="20" fillId="0" borderId="116" xfId="0" applyNumberFormat="1" applyFont="1" applyFill="1" applyBorder="1" applyAlignment="1">
      <alignment horizontal="right" vertical="center"/>
    </xf>
    <xf numFmtId="198" fontId="39" fillId="0" borderId="22" xfId="0" applyNumberFormat="1" applyFont="1" applyFill="1" applyBorder="1" applyAlignment="1">
      <alignment horizontal="right" vertical="center"/>
    </xf>
    <xf numFmtId="0" fontId="26"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平成24年</c:v>
                </c:pt>
                <c:pt idx="1">
                  <c:v>25年</c:v>
                </c:pt>
                <c:pt idx="2">
                  <c:v>26年</c:v>
                </c:pt>
                <c:pt idx="3">
                  <c:v>28年</c:v>
                </c:pt>
              </c:strCache>
            </c:strRef>
          </c:cat>
          <c:val>
            <c:numRef>
              <c:f>グラフ!$I$5:$L$5</c:f>
              <c:numCache>
                <c:formatCode>0.0_);[Red]\(0.0\)</c:formatCode>
                <c:ptCount val="4"/>
                <c:pt idx="0">
                  <c:v>93.1</c:v>
                </c:pt>
                <c:pt idx="1">
                  <c:v>93.6</c:v>
                </c:pt>
                <c:pt idx="2">
                  <c:v>97.1</c:v>
                </c:pt>
                <c:pt idx="3">
                  <c:v>102</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3"/>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平成24年</c:v>
                </c:pt>
                <c:pt idx="1">
                  <c:v>25年</c:v>
                </c:pt>
                <c:pt idx="2">
                  <c:v>26年</c:v>
                </c:pt>
                <c:pt idx="3">
                  <c:v>28年</c:v>
                </c:pt>
              </c:strCache>
            </c:strRef>
          </c:cat>
          <c:val>
            <c:numRef>
              <c:f>グラフ!$I$6:$L$6</c:f>
              <c:numCache>
                <c:formatCode>0.0_);[Red]\(0.0\)</c:formatCode>
                <c:ptCount val="4"/>
                <c:pt idx="0">
                  <c:v>99.3</c:v>
                </c:pt>
                <c:pt idx="1">
                  <c:v>99.2</c:v>
                </c:pt>
                <c:pt idx="2">
                  <c:v>99.9</c:v>
                </c:pt>
                <c:pt idx="3">
                  <c:v>100.1</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2"/>
              <c:layout>
                <c:manualLayout>
                  <c:x val="0"/>
                  <c:y val="8.63930885529157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平成24年</c:v>
                </c:pt>
                <c:pt idx="1">
                  <c:v>25年</c:v>
                </c:pt>
                <c:pt idx="2">
                  <c:v>26年</c:v>
                </c:pt>
                <c:pt idx="3">
                  <c:v>28年</c:v>
                </c:pt>
              </c:strCache>
            </c:strRef>
          </c:cat>
          <c:val>
            <c:numRef>
              <c:f>グラフ!$I$7:$L$7</c:f>
              <c:numCache>
                <c:formatCode>0.0_);[Red]\(0.0\)</c:formatCode>
                <c:ptCount val="4"/>
                <c:pt idx="0">
                  <c:v>97.2</c:v>
                </c:pt>
                <c:pt idx="1">
                  <c:v>99</c:v>
                </c:pt>
                <c:pt idx="2">
                  <c:v>102.9</c:v>
                </c:pt>
                <c:pt idx="3">
                  <c:v>95.8</c:v>
                </c:pt>
              </c:numCache>
            </c:numRef>
          </c:val>
        </c:ser>
        <c:dLbls>
          <c:showLegendKey val="0"/>
          <c:showVal val="0"/>
          <c:showCatName val="0"/>
          <c:showSerName val="0"/>
          <c:showPercent val="0"/>
          <c:showBubbleSize val="0"/>
        </c:dLbls>
        <c:gapWidth val="150"/>
        <c:axId val="435435424"/>
        <c:axId val="435436208"/>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1.7900524950512801E-2"/>
                  <c:y val="1.45152910018681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320419960410306E-2"/>
                  <c:y val="1.451529100186824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16020998020512E-3"/>
                  <c:y val="8.709174601120946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1480629940615361E-2"/>
                  <c:y val="1.74183492022419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c:v>
                </c:pt>
                <c:pt idx="1">
                  <c:v>25年</c:v>
                </c:pt>
                <c:pt idx="2">
                  <c:v>26年</c:v>
                </c:pt>
                <c:pt idx="3">
                  <c:v>28年</c:v>
                </c:pt>
              </c:strCache>
            </c:strRef>
          </c:cat>
          <c:val>
            <c:numRef>
              <c:f>グラフ!$I$8:$L$8</c:f>
              <c:numCache>
                <c:formatCode>0.0_);[Red]\(0.0\)</c:formatCode>
                <c:ptCount val="4"/>
                <c:pt idx="0">
                  <c:v>98.2</c:v>
                </c:pt>
                <c:pt idx="1">
                  <c:v>98.4</c:v>
                </c:pt>
                <c:pt idx="2">
                  <c:v>98.8</c:v>
                </c:pt>
                <c:pt idx="3">
                  <c:v>101</c:v>
                </c:pt>
              </c:numCache>
            </c:numRef>
          </c:val>
          <c:smooth val="0"/>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9.3870352840489113E-2"/>
                  <c:y val="-2.903058200373648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103056282069438"/>
                  <c:y val="5.806116400747297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平成24年</c:v>
                </c:pt>
                <c:pt idx="1">
                  <c:v>25年</c:v>
                </c:pt>
                <c:pt idx="2">
                  <c:v>26年</c:v>
                </c:pt>
                <c:pt idx="3">
                  <c:v>28年</c:v>
                </c:pt>
              </c:strCache>
            </c:strRef>
          </c:cat>
          <c:val>
            <c:numRef>
              <c:f>グラフ!$I$9:$L$9</c:f>
              <c:numCache>
                <c:formatCode>0.0_);[Red]\(0.0\)</c:formatCode>
                <c:ptCount val="4"/>
                <c:pt idx="0">
                  <c:v>98.3</c:v>
                </c:pt>
                <c:pt idx="1">
                  <c:v>99.8</c:v>
                </c:pt>
                <c:pt idx="2">
                  <c:v>102.3</c:v>
                </c:pt>
                <c:pt idx="3">
                  <c:v>99.1</c:v>
                </c:pt>
              </c:numCache>
            </c:numRef>
          </c:val>
          <c:smooth val="0"/>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2"/>
              <c:layout>
                <c:manualLayout>
                  <c:x val="-5.4157706093190032E-2"/>
                  <c:y val="2.70698344132469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504284004372802E-2"/>
                  <c:y val="4.064281480523108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平成24年</c:v>
                </c:pt>
                <c:pt idx="1">
                  <c:v>25年</c:v>
                </c:pt>
                <c:pt idx="2">
                  <c:v>26年</c:v>
                </c:pt>
                <c:pt idx="3">
                  <c:v>28年</c:v>
                </c:pt>
              </c:strCache>
            </c:strRef>
          </c:cat>
          <c:val>
            <c:numRef>
              <c:f>グラフ!$I$10:$L$10</c:f>
              <c:numCache>
                <c:formatCode>0.0_);[Red]\(0.0\)</c:formatCode>
                <c:ptCount val="4"/>
                <c:pt idx="0">
                  <c:v>95.9</c:v>
                </c:pt>
                <c:pt idx="1">
                  <c:v>95.9</c:v>
                </c:pt>
                <c:pt idx="2">
                  <c:v>98.6</c:v>
                </c:pt>
                <c:pt idx="3">
                  <c:v>101.5</c:v>
                </c:pt>
              </c:numCache>
            </c:numRef>
          </c:val>
          <c:smooth val="0"/>
        </c:ser>
        <c:dLbls>
          <c:showLegendKey val="0"/>
          <c:showVal val="0"/>
          <c:showCatName val="0"/>
          <c:showSerName val="0"/>
          <c:showPercent val="0"/>
          <c:showBubbleSize val="0"/>
        </c:dLbls>
        <c:marker val="1"/>
        <c:smooth val="0"/>
        <c:axId val="143577160"/>
        <c:axId val="143577552"/>
      </c:lineChart>
      <c:catAx>
        <c:axId val="4354354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5436208"/>
        <c:crossesAt val="100"/>
        <c:auto val="0"/>
        <c:lblAlgn val="ctr"/>
        <c:lblOffset val="100"/>
        <c:tickLblSkip val="1"/>
        <c:tickMarkSkip val="1"/>
        <c:noMultiLvlLbl val="0"/>
      </c:catAx>
      <c:valAx>
        <c:axId val="435436208"/>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5435424"/>
        <c:crosses val="autoZero"/>
        <c:crossBetween val="between"/>
        <c:majorUnit val="5"/>
      </c:valAx>
      <c:catAx>
        <c:axId val="14357716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143577552"/>
        <c:crossesAt val="80"/>
        <c:auto val="0"/>
        <c:lblAlgn val="ctr"/>
        <c:lblOffset val="100"/>
        <c:noMultiLvlLbl val="0"/>
      </c:catAx>
      <c:valAx>
        <c:axId val="143577552"/>
        <c:scaling>
          <c:orientation val="minMax"/>
          <c:max val="105"/>
          <c:min val="8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3577160"/>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平成25年度</c:v>
                </c:pt>
                <c:pt idx="1">
                  <c:v>26年度</c:v>
                </c:pt>
                <c:pt idx="2">
                  <c:v>27年度</c:v>
                </c:pt>
              </c:strCache>
            </c:strRef>
          </c:cat>
          <c:val>
            <c:numRef>
              <c:f>グラフ!$I$14:$K$14</c:f>
              <c:numCache>
                <c:formatCode>#,##0_ </c:formatCode>
                <c:ptCount val="3"/>
                <c:pt idx="0">
                  <c:v>88453861</c:v>
                </c:pt>
                <c:pt idx="1">
                  <c:v>89981753</c:v>
                </c:pt>
                <c:pt idx="2">
                  <c:v>93180243</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平成25年度</c:v>
                </c:pt>
                <c:pt idx="1">
                  <c:v>26年度</c:v>
                </c:pt>
                <c:pt idx="2">
                  <c:v>27年度</c:v>
                </c:pt>
              </c:strCache>
            </c:strRef>
          </c:cat>
          <c:val>
            <c:numRef>
              <c:f>グラフ!$I$15:$K$15</c:f>
              <c:numCache>
                <c:formatCode>#,##0_ </c:formatCode>
                <c:ptCount val="3"/>
                <c:pt idx="0">
                  <c:v>3724411</c:v>
                </c:pt>
                <c:pt idx="1">
                  <c:v>3939864</c:v>
                </c:pt>
                <c:pt idx="2">
                  <c:v>3982732</c:v>
                </c:pt>
              </c:numCache>
            </c:numRef>
          </c:val>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平成25年度</c:v>
                </c:pt>
                <c:pt idx="1">
                  <c:v>26年度</c:v>
                </c:pt>
                <c:pt idx="2">
                  <c:v>27年度</c:v>
                </c:pt>
              </c:strCache>
            </c:strRef>
          </c:cat>
          <c:val>
            <c:numRef>
              <c:f>グラフ!$I$16:$K$16</c:f>
              <c:numCache>
                <c:formatCode>#,##0;[Red]#,##0</c:formatCode>
                <c:ptCount val="3"/>
                <c:pt idx="0">
                  <c:v>14216783</c:v>
                </c:pt>
                <c:pt idx="1">
                  <c:v>14907334</c:v>
                </c:pt>
                <c:pt idx="2">
                  <c:v>15285122</c:v>
                </c:pt>
              </c:numCache>
            </c:numRef>
          </c:val>
        </c:ser>
        <c:dLbls>
          <c:showLegendKey val="0"/>
          <c:showVal val="0"/>
          <c:showCatName val="0"/>
          <c:showSerName val="0"/>
          <c:showPercent val="0"/>
          <c:showBubbleSize val="0"/>
        </c:dLbls>
        <c:gapWidth val="30"/>
        <c:overlap val="100"/>
        <c:axId val="143578336"/>
        <c:axId val="143575592"/>
      </c:barChart>
      <c:catAx>
        <c:axId val="14357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75592"/>
        <c:crossesAt val="0"/>
        <c:auto val="1"/>
        <c:lblAlgn val="ctr"/>
        <c:lblOffset val="100"/>
        <c:tickLblSkip val="1"/>
        <c:tickMarkSkip val="1"/>
        <c:noMultiLvlLbl val="0"/>
      </c:catAx>
      <c:valAx>
        <c:axId val="143575592"/>
        <c:scaling>
          <c:orientation val="minMax"/>
          <c:max val="115000000.00000001"/>
          <c:min val="7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78336"/>
        <c:crosses val="autoZero"/>
        <c:crossBetween val="between"/>
      </c:valAx>
      <c:spPr>
        <a:noFill/>
        <a:ln w="12700">
          <a:solidFill>
            <a:srgbClr val="000000"/>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平成23年度</c:v>
                </c:pt>
                <c:pt idx="1">
                  <c:v>24年度</c:v>
                </c:pt>
                <c:pt idx="2">
                  <c:v>25年度</c:v>
                </c:pt>
              </c:strCache>
            </c:strRef>
          </c:cat>
          <c:val>
            <c:numRef>
              <c:f>グラフ!$I$36:$K$36</c:f>
              <c:numCache>
                <c:formatCode>#,##0;[Red]#,##0</c:formatCode>
                <c:ptCount val="3"/>
                <c:pt idx="0">
                  <c:v>2261</c:v>
                </c:pt>
                <c:pt idx="1">
                  <c:v>2230</c:v>
                </c:pt>
                <c:pt idx="2">
                  <c:v>2317</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平成23年度</c:v>
                </c:pt>
                <c:pt idx="1">
                  <c:v>24年度</c:v>
                </c:pt>
                <c:pt idx="2">
                  <c:v>25年度</c:v>
                </c:pt>
              </c:strCache>
            </c:strRef>
          </c:cat>
          <c:val>
            <c:numRef>
              <c:f>グラフ!$I$37:$K$37</c:f>
              <c:numCache>
                <c:formatCode>#,##0;[Red]#,##0</c:formatCode>
                <c:ptCount val="3"/>
                <c:pt idx="0">
                  <c:v>2021</c:v>
                </c:pt>
                <c:pt idx="1">
                  <c:v>2020</c:v>
                </c:pt>
                <c:pt idx="2">
                  <c:v>2102</c:v>
                </c:pt>
              </c:numCache>
            </c:numRef>
          </c:val>
        </c:ser>
        <c:dLbls>
          <c:showLegendKey val="0"/>
          <c:showVal val="0"/>
          <c:showCatName val="0"/>
          <c:showSerName val="0"/>
          <c:showPercent val="0"/>
          <c:showBubbleSize val="0"/>
        </c:dLbls>
        <c:gapWidth val="30"/>
        <c:axId val="143576376"/>
        <c:axId val="440139152"/>
      </c:barChart>
      <c:catAx>
        <c:axId val="143576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0139152"/>
        <c:crossesAt val="0"/>
        <c:auto val="1"/>
        <c:lblAlgn val="ctr"/>
        <c:lblOffset val="100"/>
        <c:tickLblSkip val="1"/>
        <c:tickMarkSkip val="1"/>
        <c:noMultiLvlLbl val="0"/>
      </c:catAx>
      <c:valAx>
        <c:axId val="440139152"/>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76376"/>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平成23年度</c:v>
                </c:pt>
                <c:pt idx="1">
                  <c:v>24年度</c:v>
                </c:pt>
                <c:pt idx="2">
                  <c:v>25年度</c:v>
                </c:pt>
              </c:strCache>
            </c:strRef>
          </c:cat>
          <c:val>
            <c:numRef>
              <c:f>グラフ!$I$45:$K$45</c:f>
              <c:numCache>
                <c:formatCode>#,##0;[Red]#,##0</c:formatCode>
                <c:ptCount val="3"/>
                <c:pt idx="0">
                  <c:v>239049</c:v>
                </c:pt>
                <c:pt idx="1">
                  <c:v>239730</c:v>
                </c:pt>
                <c:pt idx="2">
                  <c:v>242890</c:v>
                </c:pt>
              </c:numCache>
            </c:numRef>
          </c:val>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平成23年度</c:v>
                </c:pt>
                <c:pt idx="1">
                  <c:v>24年度</c:v>
                </c:pt>
                <c:pt idx="2">
                  <c:v>25年度</c:v>
                </c:pt>
              </c:strCache>
            </c:strRef>
          </c:cat>
          <c:val>
            <c:numRef>
              <c:f>グラフ!$I$44:$K$44</c:f>
              <c:numCache>
                <c:formatCode>#,##0;[Red]#,##0</c:formatCode>
                <c:ptCount val="3"/>
                <c:pt idx="0">
                  <c:v>22188</c:v>
                </c:pt>
                <c:pt idx="1">
                  <c:v>25705</c:v>
                </c:pt>
                <c:pt idx="2">
                  <c:v>29012</c:v>
                </c:pt>
              </c:numCache>
            </c:numRef>
          </c:val>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2.8665766314039951E-3"/>
                  <c:y val="-1.29381013115756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665901403011492E-3"/>
                  <c:y val="-8.863660879339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平成23年度</c:v>
                </c:pt>
                <c:pt idx="1">
                  <c:v>24年度</c:v>
                </c:pt>
                <c:pt idx="2">
                  <c:v>25年度</c:v>
                </c:pt>
              </c:strCache>
            </c:strRef>
          </c:cat>
          <c:val>
            <c:numRef>
              <c:f>グラフ!$I$43:$K$43</c:f>
              <c:numCache>
                <c:formatCode>#,##0;[Red]#,##0</c:formatCode>
                <c:ptCount val="3"/>
                <c:pt idx="0">
                  <c:v>242</c:v>
                </c:pt>
                <c:pt idx="1">
                  <c:v>304</c:v>
                </c:pt>
                <c:pt idx="2">
                  <c:v>306</c:v>
                </c:pt>
              </c:numCache>
            </c:numRef>
          </c:val>
        </c:ser>
        <c:dLbls>
          <c:showLegendKey val="0"/>
          <c:showVal val="0"/>
          <c:showCatName val="0"/>
          <c:showSerName val="0"/>
          <c:showPercent val="0"/>
          <c:showBubbleSize val="0"/>
        </c:dLbls>
        <c:gapWidth val="30"/>
        <c:overlap val="100"/>
        <c:axId val="440136408"/>
        <c:axId val="440141896"/>
      </c:barChart>
      <c:catAx>
        <c:axId val="440136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0141896"/>
        <c:crossesAt val="0"/>
        <c:auto val="1"/>
        <c:lblAlgn val="ctr"/>
        <c:lblOffset val="100"/>
        <c:tickLblSkip val="1"/>
        <c:tickMarkSkip val="1"/>
        <c:noMultiLvlLbl val="0"/>
      </c:catAx>
      <c:valAx>
        <c:axId val="44014189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136408"/>
        <c:crosses val="autoZero"/>
        <c:crossBetween val="between"/>
        <c:majorUnit val="1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28</xdr:row>
      <xdr:rowOff>190500</xdr:rowOff>
    </xdr:from>
    <xdr:to>
      <xdr:col>4</xdr:col>
      <xdr:colOff>0</xdr:colOff>
      <xdr:row>31</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41</xdr:row>
      <xdr:rowOff>19050</xdr:rowOff>
    </xdr:from>
    <xdr:to>
      <xdr:col>6</xdr:col>
      <xdr:colOff>0</xdr:colOff>
      <xdr:row>43</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907329</xdr:colOff>
      <xdr:row>10</xdr:row>
      <xdr:rowOff>129164</xdr:rowOff>
    </xdr:from>
    <xdr:to>
      <xdr:col>4</xdr:col>
      <xdr:colOff>383454</xdr:colOff>
      <xdr:row>11</xdr:row>
      <xdr:rowOff>167264</xdr:rowOff>
    </xdr:to>
    <xdr:sp macro="" textlink="" fLocksText="0">
      <xdr:nvSpPr>
        <xdr:cNvPr id="11614" name="Text Box 6"/>
        <xdr:cNvSpPr txBox="1">
          <a:spLocks noChangeArrowheads="1"/>
        </xdr:cNvSpPr>
      </xdr:nvSpPr>
      <xdr:spPr bwMode="auto">
        <a:xfrm>
          <a:off x="4383954" y="1923039"/>
          <a:ext cx="635000" cy="2127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106,395,055</a:t>
          </a:r>
        </a:p>
      </xdr:txBody>
    </xdr:sp>
    <xdr:clientData/>
  </xdr:twoCellAnchor>
  <xdr:twoCellAnchor>
    <xdr:from>
      <xdr:col>4</xdr:col>
      <xdr:colOff>616816</xdr:colOff>
      <xdr:row>9</xdr:row>
      <xdr:rowOff>118052</xdr:rowOff>
    </xdr:from>
    <xdr:to>
      <xdr:col>5</xdr:col>
      <xdr:colOff>105641</xdr:colOff>
      <xdr:row>10</xdr:row>
      <xdr:rowOff>118052</xdr:rowOff>
    </xdr:to>
    <xdr:sp macro="" textlink="" fLocksText="0">
      <xdr:nvSpPr>
        <xdr:cNvPr id="11616" name="Text Box 6"/>
        <xdr:cNvSpPr txBox="1">
          <a:spLocks noChangeArrowheads="1"/>
        </xdr:cNvSpPr>
      </xdr:nvSpPr>
      <xdr:spPr bwMode="auto">
        <a:xfrm>
          <a:off x="5252316" y="1737302"/>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108,828,951</a:t>
          </a:r>
        </a:p>
      </xdr:txBody>
    </xdr:sp>
    <xdr:clientData/>
  </xdr:twoCellAnchor>
  <xdr:twoCellAnchor>
    <xdr:from>
      <xdr:col>5</xdr:col>
      <xdr:colOff>341313</xdr:colOff>
      <xdr:row>8</xdr:row>
      <xdr:rowOff>23813</xdr:rowOff>
    </xdr:from>
    <xdr:to>
      <xdr:col>5</xdr:col>
      <xdr:colOff>989013</xdr:colOff>
      <xdr:row>9</xdr:row>
      <xdr:rowOff>23813</xdr:rowOff>
    </xdr:to>
    <xdr:sp macro="" textlink="" fLocksText="0">
      <xdr:nvSpPr>
        <xdr:cNvPr id="10" name="Text Box 6"/>
        <xdr:cNvSpPr txBox="1">
          <a:spLocks noChangeArrowheads="1"/>
        </xdr:cNvSpPr>
      </xdr:nvSpPr>
      <xdr:spPr bwMode="auto">
        <a:xfrm>
          <a:off x="6135688" y="1468438"/>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112,448,097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sqref="A1:H1"/>
    </sheetView>
  </sheetViews>
  <sheetFormatPr defaultRowHeight="15.95" customHeight="1" x14ac:dyDescent="0.15"/>
  <cols>
    <col min="1" max="1" width="3.625" style="1" customWidth="1"/>
    <col min="2" max="2" width="22.75" style="1" customWidth="1"/>
    <col min="3" max="5" width="9.375" style="1" customWidth="1"/>
    <col min="6" max="6" width="9.375" style="92" customWidth="1"/>
    <col min="7" max="9" width="9.375" style="1" customWidth="1"/>
    <col min="10" max="10" width="9" style="1"/>
    <col min="11" max="11" width="16.125" style="1" customWidth="1"/>
    <col min="12" max="16384" width="9" style="1"/>
  </cols>
  <sheetData>
    <row r="1" spans="1:11" ht="19.5" customHeight="1" x14ac:dyDescent="0.15">
      <c r="A1" s="494" t="s">
        <v>0</v>
      </c>
      <c r="B1" s="494"/>
      <c r="C1" s="494"/>
      <c r="D1" s="494"/>
      <c r="E1" s="494"/>
      <c r="F1" s="494"/>
      <c r="G1" s="494"/>
      <c r="H1" s="494"/>
      <c r="I1" s="408"/>
    </row>
    <row r="2" spans="1:11" ht="15" customHeight="1" x14ac:dyDescent="0.15">
      <c r="A2" s="115"/>
      <c r="B2" s="13"/>
      <c r="C2" s="115"/>
      <c r="D2" s="115"/>
      <c r="E2" s="115"/>
      <c r="G2" s="115"/>
      <c r="H2" s="115"/>
      <c r="I2" s="116"/>
    </row>
    <row r="3" spans="1:11" ht="15" customHeight="1" thickBot="1" x14ac:dyDescent="0.2">
      <c r="A3" s="506" t="s">
        <v>386</v>
      </c>
      <c r="B3" s="506"/>
      <c r="C3" s="506"/>
      <c r="D3" s="506"/>
      <c r="E3" s="506"/>
      <c r="G3" s="115"/>
      <c r="H3" s="220" t="s">
        <v>422</v>
      </c>
      <c r="I3" s="217"/>
    </row>
    <row r="4" spans="1:11" ht="21.75" customHeight="1" thickBot="1" x14ac:dyDescent="0.2">
      <c r="A4" s="507" t="s">
        <v>1</v>
      </c>
      <c r="B4" s="508"/>
      <c r="C4" s="511" t="s">
        <v>2</v>
      </c>
      <c r="D4" s="512"/>
      <c r="E4" s="492" t="s">
        <v>268</v>
      </c>
      <c r="F4" s="493"/>
      <c r="G4" s="498" t="s">
        <v>3</v>
      </c>
      <c r="H4" s="490" t="s">
        <v>4</v>
      </c>
      <c r="I4" s="117"/>
      <c r="J4" s="4"/>
    </row>
    <row r="5" spans="1:11" ht="21.75" customHeight="1" x14ac:dyDescent="0.15">
      <c r="A5" s="509"/>
      <c r="B5" s="510"/>
      <c r="C5" s="302" t="s">
        <v>365</v>
      </c>
      <c r="D5" s="329" t="s">
        <v>385</v>
      </c>
      <c r="E5" s="409" t="s">
        <v>320</v>
      </c>
      <c r="F5" s="410" t="s">
        <v>5</v>
      </c>
      <c r="G5" s="499"/>
      <c r="H5" s="491"/>
      <c r="I5" s="117"/>
      <c r="J5" s="4"/>
    </row>
    <row r="6" spans="1:11" ht="6" customHeight="1" x14ac:dyDescent="0.15">
      <c r="A6" s="500"/>
      <c r="B6" s="501"/>
      <c r="C6" s="299"/>
      <c r="D6" s="325"/>
      <c r="E6" s="325"/>
      <c r="F6" s="411"/>
      <c r="G6" s="271"/>
      <c r="H6" s="95"/>
      <c r="I6" s="117"/>
      <c r="J6" s="4"/>
    </row>
    <row r="7" spans="1:11" ht="15" customHeight="1" x14ac:dyDescent="0.15">
      <c r="A7" s="502" t="s">
        <v>6</v>
      </c>
      <c r="B7" s="503"/>
      <c r="C7" s="222">
        <v>100</v>
      </c>
      <c r="D7" s="222">
        <v>100.3</v>
      </c>
      <c r="E7" s="422">
        <v>0.3</v>
      </c>
      <c r="F7" s="423">
        <v>0.28000000000000003</v>
      </c>
      <c r="G7" s="272">
        <v>10000</v>
      </c>
      <c r="H7" s="273">
        <v>585</v>
      </c>
      <c r="I7" s="117"/>
      <c r="J7" s="4"/>
    </row>
    <row r="8" spans="1:11" ht="15" customHeight="1" x14ac:dyDescent="0.15">
      <c r="A8" s="119" t="s">
        <v>321</v>
      </c>
      <c r="B8" s="219" t="s">
        <v>284</v>
      </c>
      <c r="C8" s="54">
        <v>100</v>
      </c>
      <c r="D8" s="330">
        <v>100.3</v>
      </c>
      <c r="E8" s="294">
        <v>0.3</v>
      </c>
      <c r="F8" s="424">
        <v>0.3</v>
      </c>
      <c r="G8" s="274">
        <v>8803</v>
      </c>
      <c r="H8" s="275">
        <v>584</v>
      </c>
      <c r="I8" s="117"/>
      <c r="J8" s="4"/>
    </row>
    <row r="9" spans="1:11" ht="15" customHeight="1" x14ac:dyDescent="0.15">
      <c r="A9" s="504" t="s">
        <v>322</v>
      </c>
      <c r="B9" s="505"/>
      <c r="C9" s="193">
        <v>100</v>
      </c>
      <c r="D9" s="193">
        <v>102</v>
      </c>
      <c r="E9" s="425">
        <v>2</v>
      </c>
      <c r="F9" s="426">
        <v>0.55000000000000004</v>
      </c>
      <c r="G9" s="276">
        <v>2760</v>
      </c>
      <c r="H9" s="277">
        <v>235</v>
      </c>
      <c r="I9" s="117"/>
      <c r="J9" s="4"/>
      <c r="K9" s="5"/>
    </row>
    <row r="10" spans="1:11" ht="15" customHeight="1" x14ac:dyDescent="0.15">
      <c r="A10" s="117"/>
      <c r="B10" s="219" t="s">
        <v>7</v>
      </c>
      <c r="C10" s="54">
        <v>100</v>
      </c>
      <c r="D10" s="330">
        <v>101.5</v>
      </c>
      <c r="E10" s="294">
        <v>1.5</v>
      </c>
      <c r="F10" s="427">
        <v>0.04</v>
      </c>
      <c r="G10" s="278">
        <v>240</v>
      </c>
      <c r="H10" s="275">
        <v>14</v>
      </c>
      <c r="I10" s="117"/>
      <c r="J10" s="4"/>
    </row>
    <row r="11" spans="1:11" ht="15" customHeight="1" x14ac:dyDescent="0.15">
      <c r="A11" s="117"/>
      <c r="B11" s="219" t="s">
        <v>8</v>
      </c>
      <c r="C11" s="54">
        <v>100</v>
      </c>
      <c r="D11" s="330">
        <v>100.1</v>
      </c>
      <c r="E11" s="294">
        <v>0.1</v>
      </c>
      <c r="F11" s="428">
        <v>0</v>
      </c>
      <c r="G11" s="278">
        <v>169</v>
      </c>
      <c r="H11" s="275">
        <v>30</v>
      </c>
      <c r="I11" s="117"/>
      <c r="J11" s="4"/>
    </row>
    <row r="12" spans="1:11" ht="15" customHeight="1" x14ac:dyDescent="0.15">
      <c r="A12" s="117"/>
      <c r="B12" s="83" t="s">
        <v>228</v>
      </c>
      <c r="C12" s="330">
        <v>100</v>
      </c>
      <c r="D12" s="330">
        <v>99.6</v>
      </c>
      <c r="E12" s="294">
        <v>-0.4</v>
      </c>
      <c r="F12" s="427">
        <v>0</v>
      </c>
      <c r="G12" s="278">
        <v>93</v>
      </c>
      <c r="H12" s="275">
        <v>15</v>
      </c>
      <c r="I12" s="117"/>
      <c r="J12" s="4"/>
    </row>
    <row r="13" spans="1:11" ht="15" customHeight="1" x14ac:dyDescent="0.15">
      <c r="A13" s="117"/>
      <c r="B13" s="219" t="s">
        <v>9</v>
      </c>
      <c r="C13" s="330">
        <v>100</v>
      </c>
      <c r="D13" s="330">
        <v>99</v>
      </c>
      <c r="E13" s="294">
        <v>-1</v>
      </c>
      <c r="F13" s="429">
        <v>-0.02</v>
      </c>
      <c r="G13" s="278">
        <v>241</v>
      </c>
      <c r="H13" s="275">
        <v>9</v>
      </c>
      <c r="I13" s="117"/>
      <c r="J13" s="4"/>
    </row>
    <row r="14" spans="1:11" ht="15" customHeight="1" x14ac:dyDescent="0.15">
      <c r="A14" s="117"/>
      <c r="B14" s="219" t="s">
        <v>10</v>
      </c>
      <c r="C14" s="330">
        <v>100</v>
      </c>
      <c r="D14" s="330">
        <v>101.2</v>
      </c>
      <c r="E14" s="294">
        <v>1.2</v>
      </c>
      <c r="F14" s="427">
        <v>0.02</v>
      </c>
      <c r="G14" s="278">
        <v>124</v>
      </c>
      <c r="H14" s="275">
        <v>8</v>
      </c>
      <c r="I14" s="117"/>
      <c r="J14" s="4"/>
    </row>
    <row r="15" spans="1:11" ht="15" customHeight="1" x14ac:dyDescent="0.15">
      <c r="A15" s="117"/>
      <c r="B15" s="246" t="s">
        <v>342</v>
      </c>
      <c r="C15" s="330">
        <v>100</v>
      </c>
      <c r="D15" s="330">
        <v>106.3</v>
      </c>
      <c r="E15" s="294">
        <v>6.3</v>
      </c>
      <c r="F15" s="427">
        <v>0.19</v>
      </c>
      <c r="G15" s="278">
        <v>309</v>
      </c>
      <c r="H15" s="275">
        <v>45</v>
      </c>
      <c r="I15" s="117"/>
      <c r="J15" s="4"/>
    </row>
    <row r="16" spans="1:11" ht="15" customHeight="1" x14ac:dyDescent="0.15">
      <c r="A16" s="117"/>
      <c r="B16" s="83" t="s">
        <v>323</v>
      </c>
      <c r="C16" s="330">
        <v>100</v>
      </c>
      <c r="D16" s="196">
        <v>109.2</v>
      </c>
      <c r="E16" s="294">
        <v>9.1999999999999993</v>
      </c>
      <c r="F16" s="427">
        <v>0.2</v>
      </c>
      <c r="G16" s="278">
        <v>213</v>
      </c>
      <c r="H16" s="275">
        <v>30</v>
      </c>
      <c r="I16" s="117"/>
      <c r="J16" s="4"/>
    </row>
    <row r="17" spans="1:10" ht="15" customHeight="1" x14ac:dyDescent="0.15">
      <c r="A17" s="117"/>
      <c r="B17" s="219" t="s">
        <v>11</v>
      </c>
      <c r="C17" s="330">
        <v>100</v>
      </c>
      <c r="D17" s="330">
        <v>108</v>
      </c>
      <c r="E17" s="294">
        <v>8</v>
      </c>
      <c r="F17" s="428">
        <v>0.09</v>
      </c>
      <c r="G17" s="278">
        <v>115</v>
      </c>
      <c r="H17" s="275">
        <v>18</v>
      </c>
      <c r="I17" s="117"/>
      <c r="J17" s="4"/>
    </row>
    <row r="18" spans="1:10" ht="15" customHeight="1" x14ac:dyDescent="0.15">
      <c r="A18" s="117"/>
      <c r="B18" s="83" t="s">
        <v>324</v>
      </c>
      <c r="C18" s="330">
        <v>100</v>
      </c>
      <c r="D18" s="330">
        <v>108.4</v>
      </c>
      <c r="E18" s="294">
        <v>8.4</v>
      </c>
      <c r="F18" s="427">
        <v>0.09</v>
      </c>
      <c r="G18" s="278">
        <v>108</v>
      </c>
      <c r="H18" s="275">
        <v>17</v>
      </c>
      <c r="I18" s="117"/>
      <c r="J18" s="4"/>
    </row>
    <row r="19" spans="1:10" ht="15" customHeight="1" x14ac:dyDescent="0.15">
      <c r="A19" s="117"/>
      <c r="B19" s="219" t="s">
        <v>12</v>
      </c>
      <c r="C19" s="330">
        <v>100</v>
      </c>
      <c r="D19" s="330">
        <v>100.3</v>
      </c>
      <c r="E19" s="294">
        <v>0.3</v>
      </c>
      <c r="F19" s="429">
        <v>0</v>
      </c>
      <c r="G19" s="278">
        <v>123</v>
      </c>
      <c r="H19" s="275">
        <v>20</v>
      </c>
      <c r="I19" s="117"/>
      <c r="J19" s="4"/>
    </row>
    <row r="20" spans="1:10" ht="15" customHeight="1" x14ac:dyDescent="0.15">
      <c r="A20" s="117"/>
      <c r="B20" s="219" t="s">
        <v>13</v>
      </c>
      <c r="C20" s="330">
        <v>100</v>
      </c>
      <c r="D20" s="330">
        <v>102.1</v>
      </c>
      <c r="E20" s="294">
        <v>2.1</v>
      </c>
      <c r="F20" s="427">
        <v>0.05</v>
      </c>
      <c r="G20" s="278">
        <v>230</v>
      </c>
      <c r="H20" s="275">
        <v>17</v>
      </c>
      <c r="I20" s="117"/>
      <c r="J20" s="4"/>
    </row>
    <row r="21" spans="1:10" ht="15" customHeight="1" x14ac:dyDescent="0.15">
      <c r="A21" s="117"/>
      <c r="B21" s="219" t="s">
        <v>14</v>
      </c>
      <c r="C21" s="330">
        <v>100</v>
      </c>
      <c r="D21" s="330">
        <v>101.4</v>
      </c>
      <c r="E21" s="294">
        <v>1.4</v>
      </c>
      <c r="F21" s="427">
        <v>0.05</v>
      </c>
      <c r="G21" s="278">
        <v>372</v>
      </c>
      <c r="H21" s="275">
        <v>24</v>
      </c>
      <c r="I21" s="117"/>
      <c r="J21" s="4"/>
    </row>
    <row r="22" spans="1:10" ht="15" customHeight="1" x14ac:dyDescent="0.15">
      <c r="A22" s="117"/>
      <c r="B22" s="219" t="s">
        <v>15</v>
      </c>
      <c r="C22" s="330">
        <v>100</v>
      </c>
      <c r="D22" s="330">
        <v>100.4</v>
      </c>
      <c r="E22" s="294">
        <v>0.4</v>
      </c>
      <c r="F22" s="427">
        <v>0.01</v>
      </c>
      <c r="G22" s="278">
        <v>183</v>
      </c>
      <c r="H22" s="275">
        <v>15</v>
      </c>
      <c r="I22" s="117"/>
      <c r="J22" s="4"/>
    </row>
    <row r="23" spans="1:10" ht="15" customHeight="1" x14ac:dyDescent="0.15">
      <c r="A23" s="117"/>
      <c r="B23" s="219" t="s">
        <v>16</v>
      </c>
      <c r="C23" s="330">
        <v>100</v>
      </c>
      <c r="D23" s="330">
        <v>99.6</v>
      </c>
      <c r="E23" s="294">
        <v>-0.4</v>
      </c>
      <c r="F23" s="428">
        <v>0</v>
      </c>
      <c r="G23" s="278">
        <v>109</v>
      </c>
      <c r="H23" s="275">
        <v>9</v>
      </c>
      <c r="I23" s="117"/>
      <c r="J23" s="4"/>
    </row>
    <row r="24" spans="1:10" ht="15" customHeight="1" x14ac:dyDescent="0.15">
      <c r="A24" s="117"/>
      <c r="B24" s="219" t="s">
        <v>17</v>
      </c>
      <c r="C24" s="330">
        <v>100</v>
      </c>
      <c r="D24" s="330">
        <v>102.3</v>
      </c>
      <c r="E24" s="294">
        <v>2.2999999999999998</v>
      </c>
      <c r="F24" s="427">
        <v>0.12</v>
      </c>
      <c r="G24" s="278">
        <v>544</v>
      </c>
      <c r="H24" s="275">
        <v>26</v>
      </c>
      <c r="I24" s="117"/>
      <c r="J24" s="4"/>
    </row>
    <row r="25" spans="1:10" ht="15" customHeight="1" x14ac:dyDescent="0.15">
      <c r="A25" s="495" t="s">
        <v>18</v>
      </c>
      <c r="B25" s="496"/>
      <c r="C25" s="193">
        <v>100</v>
      </c>
      <c r="D25" s="193">
        <v>100.1</v>
      </c>
      <c r="E25" s="425">
        <v>0.1</v>
      </c>
      <c r="F25" s="430">
        <v>0.02</v>
      </c>
      <c r="G25" s="276">
        <v>2078</v>
      </c>
      <c r="H25" s="279">
        <v>20</v>
      </c>
      <c r="I25" s="117"/>
      <c r="J25" s="4"/>
    </row>
    <row r="26" spans="1:10" ht="15" customHeight="1" x14ac:dyDescent="0.15">
      <c r="A26" s="117"/>
      <c r="B26" s="244" t="s">
        <v>344</v>
      </c>
      <c r="C26" s="54">
        <v>100</v>
      </c>
      <c r="D26" s="330">
        <v>100.4</v>
      </c>
      <c r="E26" s="294">
        <v>0.4</v>
      </c>
      <c r="F26" s="427">
        <v>0.04</v>
      </c>
      <c r="G26" s="278">
        <v>881</v>
      </c>
      <c r="H26" s="280">
        <v>19</v>
      </c>
      <c r="I26" s="117"/>
      <c r="J26" s="4"/>
    </row>
    <row r="27" spans="1:10" ht="15" customHeight="1" x14ac:dyDescent="0.15">
      <c r="A27" s="117"/>
      <c r="B27" s="246" t="s">
        <v>19</v>
      </c>
      <c r="C27" s="54">
        <v>100</v>
      </c>
      <c r="D27" s="330">
        <v>99.8</v>
      </c>
      <c r="E27" s="294">
        <v>-0.2</v>
      </c>
      <c r="F27" s="427">
        <v>-0.03</v>
      </c>
      <c r="G27" s="278">
        <v>1972</v>
      </c>
      <c r="H27" s="280">
        <v>4</v>
      </c>
      <c r="I27" s="117"/>
      <c r="J27" s="4"/>
    </row>
    <row r="28" spans="1:10" ht="15" customHeight="1" x14ac:dyDescent="0.15">
      <c r="A28" s="117"/>
      <c r="B28" s="244" t="s">
        <v>343</v>
      </c>
      <c r="C28" s="54">
        <v>100</v>
      </c>
      <c r="D28" s="330">
        <v>99.8</v>
      </c>
      <c r="E28" s="294">
        <v>-0.2</v>
      </c>
      <c r="F28" s="427">
        <v>-0.02</v>
      </c>
      <c r="G28" s="278">
        <v>775</v>
      </c>
      <c r="H28" s="280">
        <v>3</v>
      </c>
      <c r="I28" s="117"/>
      <c r="J28" s="4"/>
    </row>
    <row r="29" spans="1:10" ht="15" customHeight="1" x14ac:dyDescent="0.15">
      <c r="A29" s="117"/>
      <c r="B29" s="219" t="s">
        <v>20</v>
      </c>
      <c r="C29" s="54">
        <v>100</v>
      </c>
      <c r="D29" s="330">
        <v>104.8</v>
      </c>
      <c r="E29" s="294">
        <v>4.8</v>
      </c>
      <c r="F29" s="429">
        <v>0.05</v>
      </c>
      <c r="G29" s="278">
        <v>106</v>
      </c>
      <c r="H29" s="280">
        <v>16</v>
      </c>
      <c r="I29" s="117"/>
      <c r="J29" s="4"/>
    </row>
    <row r="30" spans="1:10" ht="15" customHeight="1" x14ac:dyDescent="0.15">
      <c r="A30" s="495" t="s">
        <v>21</v>
      </c>
      <c r="B30" s="496"/>
      <c r="C30" s="193">
        <v>100</v>
      </c>
      <c r="D30" s="193">
        <v>95.8</v>
      </c>
      <c r="E30" s="425">
        <v>-4.2</v>
      </c>
      <c r="F30" s="426">
        <v>-0.35</v>
      </c>
      <c r="G30" s="276">
        <v>820</v>
      </c>
      <c r="H30" s="279">
        <v>6</v>
      </c>
      <c r="I30" s="117"/>
      <c r="J30" s="4"/>
    </row>
    <row r="31" spans="1:10" ht="15" customHeight="1" x14ac:dyDescent="0.15">
      <c r="A31" s="117"/>
      <c r="B31" s="219" t="s">
        <v>22</v>
      </c>
      <c r="C31" s="54">
        <v>100</v>
      </c>
      <c r="D31" s="330">
        <v>94.7</v>
      </c>
      <c r="E31" s="294">
        <v>-5.3</v>
      </c>
      <c r="F31" s="427">
        <v>-0.22</v>
      </c>
      <c r="G31" s="278">
        <v>414</v>
      </c>
      <c r="H31" s="280">
        <v>1</v>
      </c>
      <c r="I31" s="117"/>
      <c r="J31" s="4"/>
    </row>
    <row r="32" spans="1:10" ht="15" customHeight="1" x14ac:dyDescent="0.15">
      <c r="A32" s="117"/>
      <c r="B32" s="219" t="s">
        <v>23</v>
      </c>
      <c r="C32" s="54">
        <v>100</v>
      </c>
      <c r="D32" s="330">
        <v>94.9</v>
      </c>
      <c r="E32" s="294">
        <v>-5.0999999999999996</v>
      </c>
      <c r="F32" s="427">
        <v>-0.1</v>
      </c>
      <c r="G32" s="278">
        <v>185</v>
      </c>
      <c r="H32" s="280">
        <v>2</v>
      </c>
      <c r="I32" s="117"/>
      <c r="J32" s="4"/>
    </row>
    <row r="33" spans="1:11" ht="15" customHeight="1" x14ac:dyDescent="0.15">
      <c r="A33" s="117"/>
      <c r="B33" s="246" t="s">
        <v>351</v>
      </c>
      <c r="C33" s="54">
        <v>100</v>
      </c>
      <c r="D33" s="330">
        <v>86.1</v>
      </c>
      <c r="E33" s="294">
        <v>-13.9</v>
      </c>
      <c r="F33" s="427">
        <v>-0.03</v>
      </c>
      <c r="G33" s="278">
        <v>22</v>
      </c>
      <c r="H33" s="280">
        <v>1</v>
      </c>
      <c r="I33" s="117"/>
      <c r="J33" s="4"/>
    </row>
    <row r="34" spans="1:11" ht="15" customHeight="1" x14ac:dyDescent="0.15">
      <c r="A34" s="117"/>
      <c r="B34" s="219" t="s">
        <v>25</v>
      </c>
      <c r="C34" s="23">
        <v>100</v>
      </c>
      <c r="D34" s="23">
        <v>100</v>
      </c>
      <c r="E34" s="294">
        <v>0</v>
      </c>
      <c r="F34" s="428">
        <v>0</v>
      </c>
      <c r="G34" s="278">
        <v>200</v>
      </c>
      <c r="H34" s="280">
        <v>2</v>
      </c>
      <c r="I34" s="117"/>
      <c r="J34" s="4"/>
    </row>
    <row r="35" spans="1:11" ht="15" customHeight="1" x14ac:dyDescent="0.15">
      <c r="A35" s="495" t="s">
        <v>325</v>
      </c>
      <c r="B35" s="496"/>
      <c r="C35" s="193">
        <v>100</v>
      </c>
      <c r="D35" s="193">
        <v>99.2</v>
      </c>
      <c r="E35" s="425">
        <v>-0.8</v>
      </c>
      <c r="F35" s="431">
        <v>-0.03</v>
      </c>
      <c r="G35" s="276">
        <v>394</v>
      </c>
      <c r="H35" s="279">
        <v>48</v>
      </c>
      <c r="I35" s="117"/>
      <c r="J35" s="4"/>
    </row>
    <row r="36" spans="1:11" ht="15" customHeight="1" x14ac:dyDescent="0.15">
      <c r="A36" s="117"/>
      <c r="B36" s="219" t="s">
        <v>27</v>
      </c>
      <c r="C36" s="54">
        <v>100</v>
      </c>
      <c r="D36" s="330">
        <v>99.7</v>
      </c>
      <c r="E36" s="294">
        <v>-0.3</v>
      </c>
      <c r="F36" s="427">
        <v>0</v>
      </c>
      <c r="G36" s="278">
        <v>138</v>
      </c>
      <c r="H36" s="280">
        <v>13</v>
      </c>
      <c r="I36" s="117"/>
      <c r="J36" s="4"/>
    </row>
    <row r="37" spans="1:11" ht="15" customHeight="1" x14ac:dyDescent="0.15">
      <c r="A37" s="117"/>
      <c r="B37" s="219" t="s">
        <v>28</v>
      </c>
      <c r="C37" s="54">
        <v>100</v>
      </c>
      <c r="D37" s="330">
        <v>102.3</v>
      </c>
      <c r="E37" s="294">
        <v>2.2999999999999998</v>
      </c>
      <c r="F37" s="427">
        <v>0.01</v>
      </c>
      <c r="G37" s="278">
        <v>32</v>
      </c>
      <c r="H37" s="280">
        <v>4</v>
      </c>
      <c r="I37" s="117"/>
      <c r="J37" s="4"/>
    </row>
    <row r="38" spans="1:11" ht="15" customHeight="1" x14ac:dyDescent="0.15">
      <c r="A38" s="117"/>
      <c r="B38" s="219" t="s">
        <v>29</v>
      </c>
      <c r="C38" s="55">
        <v>100</v>
      </c>
      <c r="D38" s="55">
        <v>88.5</v>
      </c>
      <c r="E38" s="294">
        <v>-11.5</v>
      </c>
      <c r="F38" s="429">
        <v>-0.03</v>
      </c>
      <c r="G38" s="278">
        <v>26</v>
      </c>
      <c r="H38" s="280">
        <v>5</v>
      </c>
      <c r="I38" s="117"/>
      <c r="J38" s="4"/>
    </row>
    <row r="39" spans="1:11" ht="15" customHeight="1" x14ac:dyDescent="0.15">
      <c r="A39" s="117"/>
      <c r="B39" s="219" t="s">
        <v>30</v>
      </c>
      <c r="C39" s="55">
        <v>100</v>
      </c>
      <c r="D39" s="55">
        <v>102.2</v>
      </c>
      <c r="E39" s="294">
        <v>2.2000000000000002</v>
      </c>
      <c r="F39" s="427">
        <v>0.02</v>
      </c>
      <c r="G39" s="278">
        <v>71</v>
      </c>
      <c r="H39" s="280">
        <v>11</v>
      </c>
      <c r="I39" s="117"/>
      <c r="J39" s="4"/>
    </row>
    <row r="40" spans="1:11" ht="15" customHeight="1" x14ac:dyDescent="0.15">
      <c r="A40" s="117"/>
      <c r="B40" s="219" t="s">
        <v>31</v>
      </c>
      <c r="C40" s="55">
        <v>100</v>
      </c>
      <c r="D40" s="55">
        <v>98.4</v>
      </c>
      <c r="E40" s="294">
        <v>-1.6</v>
      </c>
      <c r="F40" s="428">
        <v>-0.02</v>
      </c>
      <c r="G40" s="278">
        <v>112</v>
      </c>
      <c r="H40" s="280">
        <v>11</v>
      </c>
      <c r="I40" s="117"/>
      <c r="J40" s="4"/>
    </row>
    <row r="41" spans="1:11" ht="15" customHeight="1" x14ac:dyDescent="0.15">
      <c r="A41" s="117"/>
      <c r="B41" s="219" t="s">
        <v>32</v>
      </c>
      <c r="C41" s="55">
        <v>100</v>
      </c>
      <c r="D41" s="55">
        <v>98.8</v>
      </c>
      <c r="E41" s="294">
        <v>-1.2</v>
      </c>
      <c r="F41" s="427">
        <v>0</v>
      </c>
      <c r="G41" s="278">
        <v>15</v>
      </c>
      <c r="H41" s="280">
        <v>4</v>
      </c>
      <c r="I41" s="117"/>
      <c r="J41" s="4"/>
    </row>
    <row r="42" spans="1:11" ht="15" customHeight="1" x14ac:dyDescent="0.15">
      <c r="A42" s="495" t="s">
        <v>33</v>
      </c>
      <c r="B42" s="496"/>
      <c r="C42" s="194">
        <v>100</v>
      </c>
      <c r="D42" s="194">
        <v>101.6</v>
      </c>
      <c r="E42" s="425">
        <v>1.6</v>
      </c>
      <c r="F42" s="426">
        <v>0.06</v>
      </c>
      <c r="G42" s="276">
        <v>361</v>
      </c>
      <c r="H42" s="279">
        <v>65</v>
      </c>
      <c r="I42" s="117"/>
      <c r="J42" s="4"/>
    </row>
    <row r="43" spans="1:11" ht="15" customHeight="1" x14ac:dyDescent="0.15">
      <c r="A43" s="117"/>
      <c r="B43" s="219" t="s">
        <v>34</v>
      </c>
      <c r="C43" s="55">
        <v>100</v>
      </c>
      <c r="D43" s="55">
        <v>100.9</v>
      </c>
      <c r="E43" s="294">
        <v>0.9</v>
      </c>
      <c r="F43" s="427">
        <v>0.01</v>
      </c>
      <c r="G43" s="278">
        <v>160</v>
      </c>
      <c r="H43" s="280">
        <v>28</v>
      </c>
      <c r="I43" s="117"/>
      <c r="J43" s="4"/>
    </row>
    <row r="44" spans="1:11" ht="15" customHeight="1" x14ac:dyDescent="0.15">
      <c r="A44" s="117"/>
      <c r="B44" s="83" t="s">
        <v>326</v>
      </c>
      <c r="C44" s="55">
        <v>100</v>
      </c>
      <c r="D44" s="55">
        <v>102.1</v>
      </c>
      <c r="E44" s="294">
        <v>2.1</v>
      </c>
      <c r="F44" s="429">
        <v>0</v>
      </c>
      <c r="G44" s="278">
        <v>4</v>
      </c>
      <c r="H44" s="280">
        <v>2</v>
      </c>
      <c r="I44" s="117"/>
      <c r="J44" s="4"/>
    </row>
    <row r="45" spans="1:11" ht="15" customHeight="1" x14ac:dyDescent="0.15">
      <c r="A45" s="117"/>
      <c r="B45" s="83" t="s">
        <v>327</v>
      </c>
      <c r="C45" s="55">
        <v>100</v>
      </c>
      <c r="D45" s="55">
        <v>100.8</v>
      </c>
      <c r="E45" s="294">
        <v>0.8</v>
      </c>
      <c r="F45" s="427">
        <v>0.01</v>
      </c>
      <c r="G45" s="278">
        <v>156</v>
      </c>
      <c r="H45" s="280">
        <v>26</v>
      </c>
      <c r="I45" s="117"/>
      <c r="J45" s="4"/>
      <c r="K45" s="7"/>
    </row>
    <row r="46" spans="1:11" ht="6" customHeight="1" thickBot="1" x14ac:dyDescent="0.2">
      <c r="A46" s="120"/>
      <c r="B46" s="121"/>
      <c r="C46" s="281"/>
      <c r="D46" s="281"/>
      <c r="E46" s="432"/>
      <c r="F46" s="433"/>
      <c r="G46" s="282"/>
      <c r="H46" s="283"/>
      <c r="I46" s="117"/>
      <c r="J46" s="4"/>
    </row>
    <row r="47" spans="1:11" ht="15" customHeight="1" x14ac:dyDescent="0.15">
      <c r="A47" s="115"/>
      <c r="B47" s="216"/>
      <c r="C47" s="122"/>
      <c r="D47" s="122"/>
      <c r="E47" s="88"/>
      <c r="F47" s="93"/>
      <c r="G47" s="88"/>
      <c r="H47" s="249" t="s">
        <v>328</v>
      </c>
      <c r="I47" s="3"/>
      <c r="J47" s="4"/>
    </row>
    <row r="48" spans="1:11" s="2" customFormat="1" ht="16.5" customHeight="1" x14ac:dyDescent="0.15">
      <c r="A48" s="497" t="s">
        <v>329</v>
      </c>
      <c r="B48" s="497"/>
      <c r="C48" s="13"/>
      <c r="D48" s="13"/>
      <c r="E48" s="13"/>
      <c r="F48" s="15"/>
      <c r="G48" s="13"/>
      <c r="H48" s="13"/>
      <c r="I48" s="13"/>
    </row>
    <row r="49" spans="1:9" s="2" customFormat="1" ht="12.75" customHeight="1" x14ac:dyDescent="0.15">
      <c r="A49" s="13"/>
      <c r="B49" s="497" t="s">
        <v>330</v>
      </c>
      <c r="C49" s="497"/>
      <c r="D49" s="497"/>
      <c r="E49" s="497"/>
      <c r="F49" s="15"/>
      <c r="G49" s="13"/>
      <c r="H49" s="13"/>
      <c r="I49" s="13"/>
    </row>
    <row r="50" spans="1:9" s="2" customFormat="1" ht="6" customHeight="1" x14ac:dyDescent="0.15">
      <c r="A50" s="13"/>
      <c r="B50" s="497"/>
      <c r="C50" s="13"/>
      <c r="D50" s="13"/>
      <c r="E50" s="13"/>
      <c r="F50" s="15"/>
      <c r="G50" s="13"/>
      <c r="H50" s="13"/>
      <c r="I50" s="13"/>
    </row>
    <row r="51" spans="1:9" s="2" customFormat="1" ht="15.75" customHeight="1" x14ac:dyDescent="0.15">
      <c r="A51" s="13"/>
      <c r="B51" s="497"/>
      <c r="C51" s="13"/>
      <c r="D51" s="13"/>
      <c r="E51" s="13"/>
      <c r="F51" s="15"/>
      <c r="G51" s="13"/>
      <c r="H51" s="13"/>
      <c r="I51" s="13"/>
    </row>
    <row r="52" spans="1:9" ht="15.95" customHeight="1" x14ac:dyDescent="0.15">
      <c r="B52" s="2"/>
      <c r="C52" s="115"/>
      <c r="D52" s="115"/>
      <c r="E52" s="115"/>
      <c r="G52" s="115"/>
      <c r="H52" s="116"/>
    </row>
    <row r="53" spans="1:9" ht="15.95" customHeight="1" x14ac:dyDescent="0.15">
      <c r="B53" s="2"/>
      <c r="C53" s="115"/>
      <c r="D53" s="115"/>
      <c r="E53" s="115"/>
      <c r="G53" s="115"/>
      <c r="H53" s="115"/>
    </row>
    <row r="54" spans="1:9" ht="15.95" customHeight="1" x14ac:dyDescent="0.15">
      <c r="B54" s="2"/>
      <c r="C54" s="115"/>
      <c r="D54" s="115"/>
      <c r="E54" s="115"/>
      <c r="G54" s="115"/>
      <c r="H54" s="116"/>
    </row>
  </sheetData>
  <sheetProtection selectLockedCells="1" selectUnlockedCells="1"/>
  <mergeCells count="17">
    <mergeCell ref="C49:E49"/>
    <mergeCell ref="B49:B51"/>
    <mergeCell ref="G4:G5"/>
    <mergeCell ref="A48:B48"/>
    <mergeCell ref="A35:B35"/>
    <mergeCell ref="A42:B42"/>
    <mergeCell ref="A6:B6"/>
    <mergeCell ref="A7:B7"/>
    <mergeCell ref="A9:B9"/>
    <mergeCell ref="A4:B5"/>
    <mergeCell ref="C4:D4"/>
    <mergeCell ref="H4:H5"/>
    <mergeCell ref="E4:F4"/>
    <mergeCell ref="A1:H1"/>
    <mergeCell ref="A25:B25"/>
    <mergeCell ref="A30:B30"/>
    <mergeCell ref="A3:E3"/>
  </mergeCells>
  <phoneticPr fontId="29"/>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115" zoomScaleNormal="100" zoomScaleSheetLayoutView="115" workbookViewId="0">
      <pane ySplit="4" topLeftCell="A5" activePane="bottomLeft" state="frozen"/>
      <selection pane="bottomLeft" activeCell="A2" sqref="A2:E2"/>
    </sheetView>
  </sheetViews>
  <sheetFormatPr defaultRowHeight="15.95" customHeight="1" x14ac:dyDescent="0.15"/>
  <cols>
    <col min="1" max="1" width="3.625" style="13" customWidth="1"/>
    <col min="2" max="2" width="22.875" style="13" customWidth="1"/>
    <col min="3" max="3" width="9.375" style="200" customWidth="1"/>
    <col min="4" max="5" width="9.375" style="13" customWidth="1"/>
    <col min="6" max="6" width="9.375" style="14" customWidth="1"/>
    <col min="7" max="7" width="9.375" style="15" customWidth="1"/>
    <col min="8" max="9" width="9.375" style="13" customWidth="1"/>
    <col min="10" max="16384" width="9" style="19"/>
  </cols>
  <sheetData>
    <row r="1" spans="1:11" ht="5.0999999999999996" customHeight="1" x14ac:dyDescent="0.15">
      <c r="A1" s="516"/>
      <c r="B1" s="516"/>
      <c r="C1" s="516"/>
      <c r="D1" s="516"/>
      <c r="E1" s="516"/>
      <c r="I1" s="3"/>
      <c r="J1" s="13"/>
      <c r="K1" s="13"/>
    </row>
    <row r="2" spans="1:11" ht="15" customHeight="1" thickBot="1" x14ac:dyDescent="0.2">
      <c r="A2" s="516" t="s">
        <v>252</v>
      </c>
      <c r="B2" s="516"/>
      <c r="C2" s="516"/>
      <c r="D2" s="516"/>
      <c r="E2" s="516"/>
      <c r="H2" s="3" t="s">
        <v>423</v>
      </c>
      <c r="I2" s="110"/>
      <c r="J2" s="13"/>
      <c r="K2" s="13"/>
    </row>
    <row r="3" spans="1:11" ht="21" customHeight="1" thickBot="1" x14ac:dyDescent="0.2">
      <c r="A3" s="510" t="s">
        <v>1</v>
      </c>
      <c r="B3" s="510"/>
      <c r="C3" s="517" t="s">
        <v>2</v>
      </c>
      <c r="D3" s="517"/>
      <c r="E3" s="492" t="s">
        <v>268</v>
      </c>
      <c r="F3" s="493"/>
      <c r="G3" s="513" t="s">
        <v>3</v>
      </c>
      <c r="H3" s="515" t="s">
        <v>4</v>
      </c>
      <c r="J3" s="200"/>
    </row>
    <row r="4" spans="1:11" ht="21" customHeight="1" x14ac:dyDescent="0.15">
      <c r="A4" s="510"/>
      <c r="B4" s="510"/>
      <c r="C4" s="118" t="s">
        <v>365</v>
      </c>
      <c r="D4" s="118" t="s">
        <v>385</v>
      </c>
      <c r="E4" s="409" t="s">
        <v>288</v>
      </c>
      <c r="F4" s="410" t="s">
        <v>5</v>
      </c>
      <c r="G4" s="499"/>
      <c r="H4" s="515"/>
      <c r="J4" s="200"/>
    </row>
    <row r="5" spans="1:11" ht="5.25" customHeight="1" x14ac:dyDescent="0.15">
      <c r="A5" s="518"/>
      <c r="B5" s="518"/>
      <c r="C5" s="299"/>
      <c r="D5" s="325"/>
      <c r="E5" s="325"/>
      <c r="F5" s="412"/>
      <c r="G5" s="271"/>
      <c r="H5" s="11"/>
      <c r="J5" s="200"/>
    </row>
    <row r="6" spans="1:11" ht="15" customHeight="1" x14ac:dyDescent="0.15">
      <c r="A6" s="70"/>
      <c r="B6" s="250" t="s">
        <v>289</v>
      </c>
      <c r="C6" s="57">
        <v>100</v>
      </c>
      <c r="D6" s="57">
        <v>100</v>
      </c>
      <c r="E6" s="294">
        <v>0</v>
      </c>
      <c r="F6" s="434">
        <v>0</v>
      </c>
      <c r="G6" s="278">
        <v>106</v>
      </c>
      <c r="H6" s="284">
        <v>20</v>
      </c>
      <c r="J6" s="200"/>
    </row>
    <row r="7" spans="1:11" ht="15" customHeight="1" x14ac:dyDescent="0.15">
      <c r="A7" s="70"/>
      <c r="B7" s="250" t="s">
        <v>290</v>
      </c>
      <c r="C7" s="57">
        <v>100</v>
      </c>
      <c r="D7" s="57">
        <v>99.6</v>
      </c>
      <c r="E7" s="294">
        <v>-0.4</v>
      </c>
      <c r="F7" s="434">
        <v>0</v>
      </c>
      <c r="G7" s="278">
        <v>78</v>
      </c>
      <c r="H7" s="284">
        <v>13</v>
      </c>
      <c r="J7" s="200"/>
    </row>
    <row r="8" spans="1:11" ht="15" customHeight="1" x14ac:dyDescent="0.15">
      <c r="A8" s="70"/>
      <c r="B8" s="83" t="s">
        <v>355</v>
      </c>
      <c r="C8" s="57">
        <v>100</v>
      </c>
      <c r="D8" s="57">
        <v>101.2</v>
      </c>
      <c r="E8" s="294">
        <v>1.2</v>
      </c>
      <c r="F8" s="434">
        <v>0</v>
      </c>
      <c r="G8" s="278">
        <v>28</v>
      </c>
      <c r="H8" s="284">
        <v>7</v>
      </c>
      <c r="J8" s="200"/>
    </row>
    <row r="9" spans="1:11" ht="15" customHeight="1" x14ac:dyDescent="0.15">
      <c r="A9" s="70"/>
      <c r="B9" s="250" t="s">
        <v>38</v>
      </c>
      <c r="C9" s="57">
        <v>100</v>
      </c>
      <c r="D9" s="57">
        <v>106.9</v>
      </c>
      <c r="E9" s="294">
        <v>6.9</v>
      </c>
      <c r="F9" s="427">
        <v>0.04</v>
      </c>
      <c r="G9" s="278">
        <v>54</v>
      </c>
      <c r="H9" s="284">
        <v>6</v>
      </c>
      <c r="J9" s="200"/>
    </row>
    <row r="10" spans="1:11" ht="15" customHeight="1" x14ac:dyDescent="0.15">
      <c r="A10" s="70"/>
      <c r="B10" s="250" t="s">
        <v>237</v>
      </c>
      <c r="C10" s="57">
        <v>100</v>
      </c>
      <c r="D10" s="57">
        <v>103.2</v>
      </c>
      <c r="E10" s="294">
        <v>3.2</v>
      </c>
      <c r="F10" s="427">
        <v>0.01</v>
      </c>
      <c r="G10" s="278">
        <v>24</v>
      </c>
      <c r="H10" s="284">
        <v>7</v>
      </c>
      <c r="J10" s="200"/>
    </row>
    <row r="11" spans="1:11" ht="15" customHeight="1" x14ac:dyDescent="0.15">
      <c r="A11" s="70"/>
      <c r="B11" s="250" t="s">
        <v>39</v>
      </c>
      <c r="C11" s="57">
        <v>100</v>
      </c>
      <c r="D11" s="57">
        <v>100</v>
      </c>
      <c r="E11" s="294">
        <v>0</v>
      </c>
      <c r="F11" s="427">
        <v>0</v>
      </c>
      <c r="G11" s="278">
        <v>16</v>
      </c>
      <c r="H11" s="284">
        <v>4</v>
      </c>
      <c r="J11" s="200"/>
    </row>
    <row r="12" spans="1:11" ht="15" customHeight="1" x14ac:dyDescent="0.15">
      <c r="A12" s="514" t="s">
        <v>40</v>
      </c>
      <c r="B12" s="514"/>
      <c r="C12" s="195">
        <v>100</v>
      </c>
      <c r="D12" s="195">
        <v>101</v>
      </c>
      <c r="E12" s="425">
        <v>1</v>
      </c>
      <c r="F12" s="426">
        <v>0.04</v>
      </c>
      <c r="G12" s="276">
        <v>402</v>
      </c>
      <c r="H12" s="285">
        <v>29</v>
      </c>
      <c r="J12" s="200"/>
    </row>
    <row r="13" spans="1:11" ht="15" customHeight="1" x14ac:dyDescent="0.15">
      <c r="A13" s="70"/>
      <c r="B13" s="56" t="s">
        <v>41</v>
      </c>
      <c r="C13" s="57">
        <v>100</v>
      </c>
      <c r="D13" s="57">
        <v>99.9</v>
      </c>
      <c r="E13" s="294">
        <v>-0.1</v>
      </c>
      <c r="F13" s="427">
        <v>0</v>
      </c>
      <c r="G13" s="278">
        <v>130</v>
      </c>
      <c r="H13" s="284">
        <v>13</v>
      </c>
      <c r="J13" s="200"/>
    </row>
    <row r="14" spans="1:11" ht="15" customHeight="1" x14ac:dyDescent="0.15">
      <c r="A14" s="70"/>
      <c r="B14" s="250" t="s">
        <v>42</v>
      </c>
      <c r="C14" s="57">
        <v>100</v>
      </c>
      <c r="D14" s="57">
        <v>101.7</v>
      </c>
      <c r="E14" s="294">
        <v>1.7</v>
      </c>
      <c r="F14" s="427">
        <v>0.01</v>
      </c>
      <c r="G14" s="278">
        <v>63</v>
      </c>
      <c r="H14" s="284">
        <v>11</v>
      </c>
      <c r="J14" s="200"/>
    </row>
    <row r="15" spans="1:11" ht="15" customHeight="1" x14ac:dyDescent="0.15">
      <c r="A15" s="70"/>
      <c r="B15" s="250" t="s">
        <v>43</v>
      </c>
      <c r="C15" s="57">
        <v>100</v>
      </c>
      <c r="D15" s="57">
        <v>101.5</v>
      </c>
      <c r="E15" s="294">
        <v>1.5</v>
      </c>
      <c r="F15" s="427">
        <v>0.03</v>
      </c>
      <c r="G15" s="278">
        <v>209</v>
      </c>
      <c r="H15" s="284">
        <v>5</v>
      </c>
      <c r="J15" s="200"/>
    </row>
    <row r="16" spans="1:11" ht="15" customHeight="1" x14ac:dyDescent="0.15">
      <c r="A16" s="514" t="s">
        <v>44</v>
      </c>
      <c r="B16" s="514"/>
      <c r="C16" s="195">
        <v>100</v>
      </c>
      <c r="D16" s="195">
        <v>99.1</v>
      </c>
      <c r="E16" s="425">
        <v>-0.9</v>
      </c>
      <c r="F16" s="426">
        <v>-0.14000000000000001</v>
      </c>
      <c r="G16" s="276">
        <v>1441</v>
      </c>
      <c r="H16" s="285">
        <v>43</v>
      </c>
      <c r="J16" s="200"/>
    </row>
    <row r="17" spans="1:10" ht="15" customHeight="1" x14ac:dyDescent="0.15">
      <c r="A17" s="70"/>
      <c r="B17" s="250" t="s">
        <v>45</v>
      </c>
      <c r="C17" s="57">
        <v>100</v>
      </c>
      <c r="D17" s="57">
        <v>99.4</v>
      </c>
      <c r="E17" s="294">
        <v>-0.6</v>
      </c>
      <c r="F17" s="427">
        <v>-0.01</v>
      </c>
      <c r="G17" s="278">
        <v>201</v>
      </c>
      <c r="H17" s="284">
        <v>14</v>
      </c>
      <c r="J17" s="200"/>
    </row>
    <row r="18" spans="1:10" ht="15" customHeight="1" x14ac:dyDescent="0.15">
      <c r="A18" s="70"/>
      <c r="B18" s="250" t="s">
        <v>46</v>
      </c>
      <c r="C18" s="57">
        <v>100</v>
      </c>
      <c r="D18" s="57">
        <v>99</v>
      </c>
      <c r="E18" s="294">
        <v>-1</v>
      </c>
      <c r="F18" s="427">
        <v>-7.0000000000000007E-2</v>
      </c>
      <c r="G18" s="278">
        <v>726</v>
      </c>
      <c r="H18" s="284">
        <v>22</v>
      </c>
      <c r="J18" s="200"/>
    </row>
    <row r="19" spans="1:10" ht="15" customHeight="1" x14ac:dyDescent="0.15">
      <c r="A19" s="70"/>
      <c r="B19" s="250" t="s">
        <v>47</v>
      </c>
      <c r="C19" s="57">
        <v>100</v>
      </c>
      <c r="D19" s="57">
        <v>99</v>
      </c>
      <c r="E19" s="294">
        <v>-1</v>
      </c>
      <c r="F19" s="427">
        <v>-0.05</v>
      </c>
      <c r="G19" s="278">
        <v>514</v>
      </c>
      <c r="H19" s="284">
        <v>7</v>
      </c>
      <c r="J19" s="200"/>
    </row>
    <row r="20" spans="1:10" ht="15" customHeight="1" x14ac:dyDescent="0.15">
      <c r="A20" s="514" t="s">
        <v>48</v>
      </c>
      <c r="B20" s="514"/>
      <c r="C20" s="195">
        <v>100</v>
      </c>
      <c r="D20" s="195">
        <v>101.5</v>
      </c>
      <c r="E20" s="425">
        <v>1.5</v>
      </c>
      <c r="F20" s="426">
        <v>0.05</v>
      </c>
      <c r="G20" s="276">
        <v>331</v>
      </c>
      <c r="H20" s="285">
        <v>16</v>
      </c>
      <c r="J20" s="200"/>
    </row>
    <row r="21" spans="1:10" ht="15" customHeight="1" x14ac:dyDescent="0.15">
      <c r="A21" s="70"/>
      <c r="B21" s="250" t="s">
        <v>49</v>
      </c>
      <c r="C21" s="57">
        <v>100</v>
      </c>
      <c r="D21" s="57">
        <v>102.9</v>
      </c>
      <c r="E21" s="294">
        <v>2.9</v>
      </c>
      <c r="F21" s="427">
        <v>0.05</v>
      </c>
      <c r="G21" s="278">
        <v>184</v>
      </c>
      <c r="H21" s="284">
        <v>11</v>
      </c>
      <c r="J21" s="200"/>
    </row>
    <row r="22" spans="1:10" ht="15" customHeight="1" x14ac:dyDescent="0.15">
      <c r="A22" s="70"/>
      <c r="B22" s="250" t="s">
        <v>50</v>
      </c>
      <c r="C22" s="57">
        <v>100</v>
      </c>
      <c r="D22" s="57">
        <v>100.4</v>
      </c>
      <c r="E22" s="294">
        <v>0.4</v>
      </c>
      <c r="F22" s="427">
        <v>0</v>
      </c>
      <c r="G22" s="278">
        <v>12</v>
      </c>
      <c r="H22" s="284">
        <v>2</v>
      </c>
      <c r="J22" s="200"/>
    </row>
    <row r="23" spans="1:10" ht="15" customHeight="1" x14ac:dyDescent="0.15">
      <c r="A23" s="70"/>
      <c r="B23" s="250" t="s">
        <v>51</v>
      </c>
      <c r="C23" s="57">
        <v>100</v>
      </c>
      <c r="D23" s="57">
        <v>99.6</v>
      </c>
      <c r="E23" s="294">
        <v>-0.4</v>
      </c>
      <c r="F23" s="427">
        <v>-0.01</v>
      </c>
      <c r="G23" s="278">
        <v>135</v>
      </c>
      <c r="H23" s="284">
        <v>3</v>
      </c>
      <c r="J23" s="200"/>
    </row>
    <row r="24" spans="1:10" ht="15" customHeight="1" x14ac:dyDescent="0.15">
      <c r="A24" s="514" t="s">
        <v>52</v>
      </c>
      <c r="B24" s="514"/>
      <c r="C24" s="195">
        <v>100</v>
      </c>
      <c r="D24" s="195">
        <v>100.8</v>
      </c>
      <c r="E24" s="425">
        <v>0.8</v>
      </c>
      <c r="F24" s="426">
        <v>7.0000000000000007E-2</v>
      </c>
      <c r="G24" s="276">
        <v>866</v>
      </c>
      <c r="H24" s="285">
        <v>79</v>
      </c>
      <c r="J24" s="200"/>
    </row>
    <row r="25" spans="1:10" ht="15" customHeight="1" x14ac:dyDescent="0.15">
      <c r="A25" s="70"/>
      <c r="B25" s="250" t="s">
        <v>345</v>
      </c>
      <c r="C25" s="57">
        <v>100</v>
      </c>
      <c r="D25" s="57">
        <v>101.1</v>
      </c>
      <c r="E25" s="294">
        <v>1.1000000000000001</v>
      </c>
      <c r="F25" s="427">
        <v>0.01</v>
      </c>
      <c r="G25" s="278">
        <v>75</v>
      </c>
      <c r="H25" s="284">
        <v>11</v>
      </c>
      <c r="J25" s="200"/>
    </row>
    <row r="26" spans="1:10" ht="15" customHeight="1" x14ac:dyDescent="0.15">
      <c r="A26" s="70"/>
      <c r="B26" s="250" t="s">
        <v>54</v>
      </c>
      <c r="C26" s="57">
        <v>100</v>
      </c>
      <c r="D26" s="57">
        <v>98.3</v>
      </c>
      <c r="E26" s="294">
        <v>-1.7</v>
      </c>
      <c r="F26" s="427">
        <v>-0.03</v>
      </c>
      <c r="G26" s="278">
        <v>162</v>
      </c>
      <c r="H26" s="284">
        <v>31</v>
      </c>
      <c r="J26" s="200"/>
    </row>
    <row r="27" spans="1:10" ht="15" customHeight="1" x14ac:dyDescent="0.15">
      <c r="A27" s="70"/>
      <c r="B27" s="250" t="s">
        <v>55</v>
      </c>
      <c r="C27" s="57">
        <v>100</v>
      </c>
      <c r="D27" s="57">
        <v>100.3</v>
      </c>
      <c r="E27" s="294">
        <v>0.3</v>
      </c>
      <c r="F27" s="427">
        <v>0</v>
      </c>
      <c r="G27" s="278">
        <v>131</v>
      </c>
      <c r="H27" s="284">
        <v>7</v>
      </c>
      <c r="J27" s="200"/>
    </row>
    <row r="28" spans="1:10" ht="15" customHeight="1" x14ac:dyDescent="0.15">
      <c r="A28" s="70"/>
      <c r="B28" s="250" t="s">
        <v>56</v>
      </c>
      <c r="C28" s="57">
        <v>100</v>
      </c>
      <c r="D28" s="57">
        <v>101.7</v>
      </c>
      <c r="E28" s="294">
        <v>1.7</v>
      </c>
      <c r="F28" s="427">
        <v>0.08</v>
      </c>
      <c r="G28" s="278">
        <v>499</v>
      </c>
      <c r="H28" s="284">
        <v>30</v>
      </c>
      <c r="J28" s="200"/>
    </row>
    <row r="29" spans="1:10" ht="15" customHeight="1" x14ac:dyDescent="0.15">
      <c r="A29" s="514" t="s">
        <v>57</v>
      </c>
      <c r="B29" s="514"/>
      <c r="C29" s="195">
        <v>100</v>
      </c>
      <c r="D29" s="195">
        <v>100.2</v>
      </c>
      <c r="E29" s="425">
        <v>0.2</v>
      </c>
      <c r="F29" s="426">
        <v>0.01</v>
      </c>
      <c r="G29" s="276">
        <v>547</v>
      </c>
      <c r="H29" s="285">
        <v>44</v>
      </c>
      <c r="J29" s="200"/>
    </row>
    <row r="30" spans="1:10" ht="15" customHeight="1" x14ac:dyDescent="0.15">
      <c r="A30" s="70"/>
      <c r="B30" s="250" t="s">
        <v>58</v>
      </c>
      <c r="C30" s="57">
        <v>100</v>
      </c>
      <c r="D30" s="57">
        <v>100.4</v>
      </c>
      <c r="E30" s="294">
        <v>0.4</v>
      </c>
      <c r="F30" s="427">
        <v>0</v>
      </c>
      <c r="G30" s="278">
        <v>78</v>
      </c>
      <c r="H30" s="284">
        <v>6</v>
      </c>
      <c r="J30" s="200"/>
    </row>
    <row r="31" spans="1:10" ht="15" customHeight="1" x14ac:dyDescent="0.15">
      <c r="A31" s="70"/>
      <c r="B31" s="250" t="s">
        <v>59</v>
      </c>
      <c r="C31" s="57">
        <v>100</v>
      </c>
      <c r="D31" s="57">
        <v>99.4</v>
      </c>
      <c r="E31" s="294">
        <v>-0.6</v>
      </c>
      <c r="F31" s="427">
        <v>-0.01</v>
      </c>
      <c r="G31" s="278">
        <v>141</v>
      </c>
      <c r="H31" s="284">
        <v>21</v>
      </c>
      <c r="J31" s="200"/>
    </row>
    <row r="32" spans="1:10" ht="15" customHeight="1" x14ac:dyDescent="0.15">
      <c r="A32" s="70"/>
      <c r="B32" s="250" t="s">
        <v>346</v>
      </c>
      <c r="C32" s="57">
        <v>100</v>
      </c>
      <c r="D32" s="57">
        <v>98.4</v>
      </c>
      <c r="E32" s="294">
        <v>-1.6</v>
      </c>
      <c r="F32" s="427">
        <v>-0.01</v>
      </c>
      <c r="G32" s="278">
        <v>50</v>
      </c>
      <c r="H32" s="284">
        <v>8</v>
      </c>
      <c r="J32" s="200"/>
    </row>
    <row r="33" spans="1:11" ht="15" customHeight="1" x14ac:dyDescent="0.15">
      <c r="A33" s="70"/>
      <c r="B33" s="250" t="s">
        <v>60</v>
      </c>
      <c r="C33" s="57">
        <v>100</v>
      </c>
      <c r="D33" s="57">
        <v>101.2</v>
      </c>
      <c r="E33" s="294">
        <v>1.2</v>
      </c>
      <c r="F33" s="427">
        <v>0</v>
      </c>
      <c r="G33" s="278">
        <v>40</v>
      </c>
      <c r="H33" s="284">
        <v>2</v>
      </c>
      <c r="J33" s="200"/>
    </row>
    <row r="34" spans="1:11" ht="15" customHeight="1" x14ac:dyDescent="0.15">
      <c r="A34" s="70"/>
      <c r="B34" s="250" t="s">
        <v>347</v>
      </c>
      <c r="C34" s="57">
        <v>100</v>
      </c>
      <c r="D34" s="57">
        <v>100.9</v>
      </c>
      <c r="E34" s="294">
        <v>0.9</v>
      </c>
      <c r="F34" s="427">
        <v>0.02</v>
      </c>
      <c r="G34" s="278">
        <v>239</v>
      </c>
      <c r="H34" s="284">
        <v>7</v>
      </c>
      <c r="J34" s="200"/>
    </row>
    <row r="35" spans="1:11" ht="15" customHeight="1" x14ac:dyDescent="0.15">
      <c r="A35" s="521" t="s">
        <v>61</v>
      </c>
      <c r="B35" s="521"/>
      <c r="C35" s="6"/>
      <c r="D35" s="6"/>
      <c r="E35" s="294"/>
      <c r="F35" s="6"/>
      <c r="G35" s="6"/>
      <c r="H35" s="286"/>
      <c r="J35" s="200"/>
    </row>
    <row r="36" spans="1:11" ht="15" customHeight="1" x14ac:dyDescent="0.15">
      <c r="A36" s="70"/>
      <c r="B36" s="250" t="s">
        <v>62</v>
      </c>
      <c r="C36" s="57">
        <v>100</v>
      </c>
      <c r="D36" s="57">
        <v>106.8</v>
      </c>
      <c r="E36" s="294">
        <v>6.8</v>
      </c>
      <c r="F36" s="427">
        <v>0.28000000000000003</v>
      </c>
      <c r="G36" s="278">
        <v>415</v>
      </c>
      <c r="H36" s="284">
        <v>62</v>
      </c>
      <c r="J36" s="200"/>
    </row>
    <row r="37" spans="1:11" ht="15" customHeight="1" x14ac:dyDescent="0.15">
      <c r="A37" s="70"/>
      <c r="B37" s="250" t="s">
        <v>291</v>
      </c>
      <c r="C37" s="57">
        <v>100</v>
      </c>
      <c r="D37" s="57">
        <v>100</v>
      </c>
      <c r="E37" s="294">
        <v>0</v>
      </c>
      <c r="F37" s="427">
        <v>0</v>
      </c>
      <c r="G37" s="278">
        <v>9585</v>
      </c>
      <c r="H37" s="284">
        <v>523</v>
      </c>
      <c r="J37" s="200"/>
    </row>
    <row r="38" spans="1:11" ht="15" customHeight="1" x14ac:dyDescent="0.15">
      <c r="A38" s="70"/>
      <c r="B38" s="250" t="s">
        <v>64</v>
      </c>
      <c r="C38" s="520">
        <v>100</v>
      </c>
      <c r="D38" s="520">
        <v>100</v>
      </c>
      <c r="E38" s="519">
        <v>0</v>
      </c>
      <c r="F38" s="526">
        <v>0.02</v>
      </c>
      <c r="G38" s="525">
        <v>8387</v>
      </c>
      <c r="H38" s="524">
        <v>522</v>
      </c>
      <c r="J38" s="200"/>
    </row>
    <row r="39" spans="1:11" ht="18" customHeight="1" x14ac:dyDescent="0.15">
      <c r="A39" s="70"/>
      <c r="B39" s="250" t="s">
        <v>63</v>
      </c>
      <c r="C39" s="520"/>
      <c r="D39" s="520"/>
      <c r="E39" s="519"/>
      <c r="F39" s="526"/>
      <c r="G39" s="525"/>
      <c r="H39" s="524"/>
      <c r="J39" s="200"/>
      <c r="K39" s="13"/>
    </row>
    <row r="40" spans="1:11" ht="5.25" customHeight="1" thickBot="1" x14ac:dyDescent="0.2">
      <c r="A40" s="87"/>
      <c r="B40" s="12"/>
      <c r="C40" s="84"/>
      <c r="D40" s="84"/>
      <c r="E40" s="84"/>
      <c r="F40" s="435"/>
      <c r="G40" s="287"/>
      <c r="H40" s="288"/>
      <c r="J40" s="13"/>
      <c r="K40" s="13"/>
    </row>
    <row r="41" spans="1:11" ht="18" customHeight="1" x14ac:dyDescent="0.15">
      <c r="B41" s="247"/>
      <c r="C41" s="247"/>
      <c r="D41" s="247"/>
      <c r="E41" s="247"/>
      <c r="F41" s="85"/>
      <c r="G41" s="86"/>
      <c r="H41" s="3" t="s">
        <v>36</v>
      </c>
      <c r="I41" s="3"/>
      <c r="J41" s="13"/>
      <c r="K41" s="13"/>
    </row>
    <row r="42" spans="1:11" ht="12.75" customHeight="1" x14ac:dyDescent="0.15">
      <c r="B42" s="247"/>
      <c r="C42" s="247"/>
      <c r="D42" s="247"/>
      <c r="E42" s="247"/>
      <c r="F42" s="85"/>
      <c r="G42" s="86"/>
      <c r="I42" s="3"/>
      <c r="J42" s="13"/>
      <c r="K42" s="13"/>
    </row>
    <row r="43" spans="1:11" ht="12.75" customHeight="1" x14ac:dyDescent="0.15">
      <c r="A43" s="506" t="s">
        <v>292</v>
      </c>
      <c r="B43" s="506"/>
      <c r="C43" s="247"/>
      <c r="D43" s="247"/>
      <c r="E43" s="247"/>
      <c r="F43" s="85"/>
      <c r="G43" s="86"/>
      <c r="I43" s="3"/>
      <c r="J43" s="13"/>
      <c r="K43" s="13"/>
    </row>
    <row r="44" spans="1:11" ht="24.75" customHeight="1" x14ac:dyDescent="0.15">
      <c r="B44" s="527" t="s">
        <v>348</v>
      </c>
      <c r="C44" s="527"/>
      <c r="D44" s="527"/>
      <c r="E44" s="527"/>
      <c r="F44" s="527"/>
      <c r="G44" s="527"/>
      <c r="H44" s="527"/>
      <c r="I44" s="168"/>
      <c r="J44" s="13"/>
      <c r="K44" s="13"/>
    </row>
    <row r="45" spans="1:11" ht="7.5" customHeight="1" x14ac:dyDescent="0.15">
      <c r="B45" s="248"/>
      <c r="C45" s="248"/>
      <c r="D45" s="248"/>
      <c r="E45" s="248"/>
      <c r="F45" s="248"/>
      <c r="G45" s="248"/>
      <c r="H45" s="248"/>
      <c r="I45" s="199"/>
      <c r="J45" s="13"/>
      <c r="K45" s="13"/>
    </row>
    <row r="46" spans="1:11" ht="15.75" customHeight="1" x14ac:dyDescent="0.15">
      <c r="B46" s="13" t="s">
        <v>293</v>
      </c>
      <c r="C46" s="13" t="s">
        <v>294</v>
      </c>
      <c r="E46" s="13" t="s">
        <v>295</v>
      </c>
      <c r="F46" s="523" t="s">
        <v>231</v>
      </c>
      <c r="G46" s="523"/>
      <c r="H46" s="523"/>
      <c r="J46" s="13"/>
      <c r="K46" s="13"/>
    </row>
    <row r="47" spans="1:11" ht="12" customHeight="1" x14ac:dyDescent="0.15">
      <c r="B47" s="13" t="s">
        <v>296</v>
      </c>
      <c r="C47" s="497" t="s">
        <v>230</v>
      </c>
      <c r="D47" s="497"/>
      <c r="E47" s="497"/>
      <c r="F47" s="523" t="s">
        <v>297</v>
      </c>
      <c r="G47" s="523"/>
      <c r="H47" s="523"/>
      <c r="J47" s="13"/>
      <c r="K47" s="13"/>
    </row>
    <row r="48" spans="1:11" ht="12" customHeight="1" x14ac:dyDescent="0.15">
      <c r="B48" s="13" t="s">
        <v>229</v>
      </c>
      <c r="E48" s="200"/>
      <c r="H48" s="13" t="s">
        <v>287</v>
      </c>
      <c r="J48" s="13"/>
      <c r="K48" s="13"/>
    </row>
    <row r="49" spans="1:11" ht="12" customHeight="1" x14ac:dyDescent="0.15">
      <c r="B49" s="13" t="s">
        <v>298</v>
      </c>
      <c r="C49" s="522" t="s">
        <v>299</v>
      </c>
      <c r="D49" s="522"/>
      <c r="E49" s="522"/>
      <c r="F49" s="522"/>
      <c r="G49" s="522"/>
      <c r="J49" s="13"/>
      <c r="K49" s="13"/>
    </row>
    <row r="50" spans="1:11" ht="12" customHeight="1" x14ac:dyDescent="0.15">
      <c r="C50" s="13"/>
      <c r="J50" s="13"/>
      <c r="K50" s="13"/>
    </row>
    <row r="51" spans="1:11" ht="12.75" customHeight="1" x14ac:dyDescent="0.15">
      <c r="A51" s="497" t="s">
        <v>65</v>
      </c>
      <c r="B51" s="497"/>
      <c r="C51" s="13"/>
      <c r="J51" s="13"/>
      <c r="K51" s="13"/>
    </row>
    <row r="52" spans="1:11" ht="13.5" customHeight="1" x14ac:dyDescent="0.15">
      <c r="B52" s="497" t="s">
        <v>300</v>
      </c>
      <c r="C52" s="497"/>
      <c r="D52" s="497"/>
      <c r="E52" s="497"/>
      <c r="F52" s="497"/>
      <c r="G52" s="497"/>
      <c r="H52" s="497"/>
      <c r="J52" s="13"/>
      <c r="K52" s="13"/>
    </row>
    <row r="53" spans="1:11" ht="7.5" customHeight="1" x14ac:dyDescent="0.15">
      <c r="C53" s="13"/>
      <c r="J53" s="13"/>
      <c r="K53" s="13"/>
    </row>
    <row r="54" spans="1:11" ht="12" customHeight="1" x14ac:dyDescent="0.15">
      <c r="B54" s="522" t="s">
        <v>301</v>
      </c>
      <c r="C54" s="497" t="s">
        <v>232</v>
      </c>
      <c r="D54" s="497"/>
      <c r="E54" s="497"/>
      <c r="J54" s="13"/>
      <c r="K54" s="13"/>
    </row>
    <row r="55" spans="1:11" ht="5.25" customHeight="1" x14ac:dyDescent="0.15">
      <c r="B55" s="522"/>
      <c r="C55" s="197"/>
      <c r="D55" s="197"/>
      <c r="E55" s="197"/>
      <c r="J55" s="13"/>
      <c r="K55" s="13"/>
    </row>
    <row r="56" spans="1:11" ht="12" customHeight="1" x14ac:dyDescent="0.15">
      <c r="B56" s="522"/>
      <c r="C56" s="200" t="s">
        <v>302</v>
      </c>
      <c r="J56" s="13"/>
      <c r="K56" s="13"/>
    </row>
    <row r="57" spans="1:11" ht="12" customHeight="1" x14ac:dyDescent="0.15">
      <c r="B57" s="13" t="s">
        <v>303</v>
      </c>
      <c r="C57" s="497"/>
      <c r="D57" s="497"/>
      <c r="E57" s="497"/>
      <c r="J57" s="13"/>
      <c r="K57" s="13"/>
    </row>
    <row r="58" spans="1:11" ht="15.95" customHeight="1" x14ac:dyDescent="0.15">
      <c r="C58" s="13"/>
      <c r="J58" s="13"/>
      <c r="K58" s="13"/>
    </row>
    <row r="59" spans="1:11" ht="15.95" customHeight="1" x14ac:dyDescent="0.15">
      <c r="C59" s="13"/>
      <c r="J59" s="13"/>
      <c r="K59" s="13"/>
    </row>
  </sheetData>
  <sheetProtection selectLockedCells="1" selectUnlockedCell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9"/>
  <printOptions horizontalCentered="1"/>
  <pageMargins left="0.59055118110236227" right="0.59055118110236227" top="0.59055118110236227" bottom="0.59055118110236227" header="0.39370078740157483" footer="0.39370078740157483"/>
  <pageSetup paperSize="9" firstPageNumber="173"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A2" sqref="A2:E2"/>
    </sheetView>
  </sheetViews>
  <sheetFormatPr defaultRowHeight="16.5" customHeight="1" x14ac:dyDescent="0.15"/>
  <cols>
    <col min="1" max="1" width="3.625" style="123" customWidth="1"/>
    <col min="2" max="2" width="23.375" style="123" customWidth="1"/>
    <col min="3" max="7" width="10.875" style="123" customWidth="1"/>
    <col min="8" max="16384" width="9" style="123"/>
  </cols>
  <sheetData>
    <row r="1" spans="1:8" ht="5.0999999999999996" customHeight="1" x14ac:dyDescent="0.15">
      <c r="A1" s="516"/>
      <c r="B1" s="516"/>
      <c r="C1" s="516"/>
      <c r="D1" s="516"/>
      <c r="E1" s="516"/>
      <c r="F1" s="115"/>
      <c r="G1" s="115"/>
      <c r="H1" s="115"/>
    </row>
    <row r="2" spans="1:8" ht="15" customHeight="1" thickBot="1" x14ac:dyDescent="0.2">
      <c r="A2" s="516" t="s">
        <v>387</v>
      </c>
      <c r="B2" s="516"/>
      <c r="C2" s="516"/>
      <c r="D2" s="516"/>
      <c r="E2" s="516"/>
      <c r="F2" s="115"/>
      <c r="G2" s="110" t="s">
        <v>423</v>
      </c>
      <c r="H2" s="115"/>
    </row>
    <row r="3" spans="1:8" ht="20.100000000000001" customHeight="1" thickBot="1" x14ac:dyDescent="0.2">
      <c r="A3" s="510" t="s">
        <v>66</v>
      </c>
      <c r="B3" s="510"/>
      <c r="C3" s="124"/>
      <c r="D3" s="125" t="s">
        <v>67</v>
      </c>
      <c r="E3" s="126"/>
      <c r="F3" s="528" t="s">
        <v>239</v>
      </c>
      <c r="G3" s="529"/>
      <c r="H3" s="200"/>
    </row>
    <row r="4" spans="1:8" ht="20.100000000000001" customHeight="1" thickBot="1" x14ac:dyDescent="0.2">
      <c r="A4" s="510"/>
      <c r="B4" s="510"/>
      <c r="C4" s="127" t="s">
        <v>365</v>
      </c>
      <c r="D4" s="127" t="s">
        <v>388</v>
      </c>
      <c r="E4" s="10" t="s">
        <v>68</v>
      </c>
      <c r="F4" s="413" t="s">
        <v>365</v>
      </c>
      <c r="G4" s="416" t="s">
        <v>385</v>
      </c>
      <c r="H4" s="200"/>
    </row>
    <row r="5" spans="1:8" ht="20.100000000000001" customHeight="1" x14ac:dyDescent="0.15">
      <c r="A5" s="510"/>
      <c r="B5" s="510"/>
      <c r="C5" s="128" t="s">
        <v>69</v>
      </c>
      <c r="D5" s="128" t="s">
        <v>69</v>
      </c>
      <c r="E5" s="128" t="s">
        <v>238</v>
      </c>
      <c r="F5" s="414" t="s">
        <v>69</v>
      </c>
      <c r="G5" s="328" t="s">
        <v>69</v>
      </c>
      <c r="H5" s="200"/>
    </row>
    <row r="6" spans="1:8" ht="5.25" customHeight="1" x14ac:dyDescent="0.15">
      <c r="A6" s="530"/>
      <c r="B6" s="530"/>
      <c r="C6" s="299"/>
      <c r="D6" s="325"/>
      <c r="E6" s="325"/>
      <c r="F6" s="325"/>
      <c r="G6" s="11"/>
      <c r="H6" s="200"/>
    </row>
    <row r="7" spans="1:8" s="130" customFormat="1" ht="15" customHeight="1" x14ac:dyDescent="0.15">
      <c r="A7" s="531" t="s">
        <v>70</v>
      </c>
      <c r="B7" s="531"/>
      <c r="C7" s="223">
        <v>100</v>
      </c>
      <c r="D7" s="223">
        <v>100.1</v>
      </c>
      <c r="E7" s="436">
        <v>0.1</v>
      </c>
      <c r="F7" s="223">
        <v>100</v>
      </c>
      <c r="G7" s="289">
        <v>99.9</v>
      </c>
      <c r="H7" s="129"/>
    </row>
    <row r="8" spans="1:8" ht="15" customHeight="1" x14ac:dyDescent="0.15">
      <c r="A8" s="70"/>
      <c r="B8" s="208" t="s">
        <v>284</v>
      </c>
      <c r="C8" s="57">
        <v>100</v>
      </c>
      <c r="D8" s="57">
        <v>100.2</v>
      </c>
      <c r="E8" s="439">
        <v>0.2</v>
      </c>
      <c r="F8" s="321">
        <v>100</v>
      </c>
      <c r="G8" s="326">
        <v>99.9</v>
      </c>
      <c r="H8" s="200"/>
    </row>
    <row r="9" spans="1:8" ht="15" customHeight="1" x14ac:dyDescent="0.15">
      <c r="A9" s="530"/>
      <c r="B9" s="530"/>
      <c r="C9" s="57"/>
      <c r="D9" s="57"/>
      <c r="E9" s="440"/>
      <c r="F9" s="321"/>
      <c r="G9" s="326"/>
      <c r="H9" s="200"/>
    </row>
    <row r="10" spans="1:8" ht="15" customHeight="1" x14ac:dyDescent="0.15">
      <c r="A10" s="532" t="s">
        <v>71</v>
      </c>
      <c r="B10" s="505"/>
      <c r="C10" s="195">
        <v>100</v>
      </c>
      <c r="D10" s="195">
        <v>101.9</v>
      </c>
      <c r="E10" s="441">
        <v>1.9</v>
      </c>
      <c r="F10" s="195">
        <v>100</v>
      </c>
      <c r="G10" s="290">
        <v>101.7</v>
      </c>
      <c r="H10" s="200"/>
    </row>
    <row r="11" spans="1:8" ht="15" customHeight="1" x14ac:dyDescent="0.15">
      <c r="A11" s="131"/>
      <c r="B11" s="208" t="s">
        <v>7</v>
      </c>
      <c r="C11" s="57">
        <v>100</v>
      </c>
      <c r="D11" s="57">
        <v>103</v>
      </c>
      <c r="E11" s="442">
        <v>3</v>
      </c>
      <c r="F11" s="321">
        <v>100</v>
      </c>
      <c r="G11" s="326">
        <v>101.7</v>
      </c>
      <c r="H11" s="200"/>
    </row>
    <row r="12" spans="1:8" ht="15" customHeight="1" x14ac:dyDescent="0.15">
      <c r="A12" s="131"/>
      <c r="B12" s="208" t="s">
        <v>8</v>
      </c>
      <c r="C12" s="57">
        <v>100</v>
      </c>
      <c r="D12" s="57">
        <v>100.2</v>
      </c>
      <c r="E12" s="442">
        <v>0.2</v>
      </c>
      <c r="F12" s="321">
        <v>100</v>
      </c>
      <c r="G12" s="326">
        <v>101.8</v>
      </c>
      <c r="H12" s="200"/>
    </row>
    <row r="13" spans="1:8" ht="15" customHeight="1" x14ac:dyDescent="0.15">
      <c r="A13" s="131"/>
      <c r="B13" s="83" t="s">
        <v>233</v>
      </c>
      <c r="C13" s="57">
        <v>100</v>
      </c>
      <c r="D13" s="57">
        <v>99.8</v>
      </c>
      <c r="E13" s="294">
        <v>-0.2</v>
      </c>
      <c r="F13" s="321">
        <v>100</v>
      </c>
      <c r="G13" s="326">
        <v>101.9</v>
      </c>
      <c r="H13" s="200"/>
    </row>
    <row r="14" spans="1:8" ht="15" customHeight="1" x14ac:dyDescent="0.15">
      <c r="A14" s="131"/>
      <c r="B14" s="208" t="s">
        <v>9</v>
      </c>
      <c r="C14" s="57">
        <v>100</v>
      </c>
      <c r="D14" s="57">
        <v>100.6</v>
      </c>
      <c r="E14" s="437">
        <v>0.6</v>
      </c>
      <c r="F14" s="321">
        <v>100</v>
      </c>
      <c r="G14" s="326">
        <v>101.6</v>
      </c>
      <c r="H14" s="200"/>
    </row>
    <row r="15" spans="1:8" ht="15" customHeight="1" x14ac:dyDescent="0.15">
      <c r="A15" s="131"/>
      <c r="B15" s="208" t="s">
        <v>10</v>
      </c>
      <c r="C15" s="57">
        <v>100</v>
      </c>
      <c r="D15" s="57">
        <v>101.3</v>
      </c>
      <c r="E15" s="294">
        <v>1.3</v>
      </c>
      <c r="F15" s="321">
        <v>100</v>
      </c>
      <c r="G15" s="326">
        <v>100.3</v>
      </c>
      <c r="H15" s="200"/>
    </row>
    <row r="16" spans="1:8" ht="15" customHeight="1" x14ac:dyDescent="0.15">
      <c r="A16" s="131"/>
      <c r="B16" s="243" t="s">
        <v>340</v>
      </c>
      <c r="C16" s="57">
        <v>100</v>
      </c>
      <c r="D16" s="57">
        <v>105.5</v>
      </c>
      <c r="E16" s="442">
        <v>5.5</v>
      </c>
      <c r="F16" s="321">
        <v>100</v>
      </c>
      <c r="G16" s="326">
        <v>103.7</v>
      </c>
      <c r="H16" s="200"/>
    </row>
    <row r="17" spans="1:8" ht="15" customHeight="1" x14ac:dyDescent="0.15">
      <c r="A17" s="131"/>
      <c r="B17" s="83" t="s">
        <v>304</v>
      </c>
      <c r="C17" s="57">
        <v>100</v>
      </c>
      <c r="D17" s="57">
        <v>107.7</v>
      </c>
      <c r="E17" s="442">
        <v>7.7</v>
      </c>
      <c r="F17" s="321">
        <v>100</v>
      </c>
      <c r="G17" s="326">
        <v>105</v>
      </c>
      <c r="H17" s="200"/>
    </row>
    <row r="18" spans="1:8" ht="15" customHeight="1" x14ac:dyDescent="0.15">
      <c r="A18" s="131"/>
      <c r="B18" s="208" t="s">
        <v>11</v>
      </c>
      <c r="C18" s="57">
        <v>100</v>
      </c>
      <c r="D18" s="57">
        <v>106.2</v>
      </c>
      <c r="E18" s="443">
        <v>6.2</v>
      </c>
      <c r="F18" s="321">
        <v>100</v>
      </c>
      <c r="G18" s="326">
        <v>106.8</v>
      </c>
      <c r="H18" s="200"/>
    </row>
    <row r="19" spans="1:8" ht="15" customHeight="1" x14ac:dyDescent="0.15">
      <c r="A19" s="131"/>
      <c r="B19" s="83" t="s">
        <v>305</v>
      </c>
      <c r="C19" s="57">
        <v>100</v>
      </c>
      <c r="D19" s="57">
        <v>106.8</v>
      </c>
      <c r="E19" s="443">
        <v>6.8</v>
      </c>
      <c r="F19" s="321">
        <v>100</v>
      </c>
      <c r="G19" s="326">
        <v>107</v>
      </c>
      <c r="H19" s="200"/>
    </row>
    <row r="20" spans="1:8" ht="15" customHeight="1" x14ac:dyDescent="0.15">
      <c r="A20" s="131"/>
      <c r="B20" s="208" t="s">
        <v>72</v>
      </c>
      <c r="C20" s="57">
        <v>100</v>
      </c>
      <c r="D20" s="57">
        <v>100</v>
      </c>
      <c r="E20" s="443">
        <v>0</v>
      </c>
      <c r="F20" s="321">
        <v>100</v>
      </c>
      <c r="G20" s="326">
        <v>100.7</v>
      </c>
      <c r="H20" s="200"/>
    </row>
    <row r="21" spans="1:8" ht="15" customHeight="1" x14ac:dyDescent="0.15">
      <c r="A21" s="131"/>
      <c r="B21" s="208" t="s">
        <v>13</v>
      </c>
      <c r="C21" s="57">
        <v>100</v>
      </c>
      <c r="D21" s="57">
        <v>102.2</v>
      </c>
      <c r="E21" s="442">
        <v>2.2000000000000002</v>
      </c>
      <c r="F21" s="321">
        <v>100</v>
      </c>
      <c r="G21" s="326">
        <v>102.5</v>
      </c>
      <c r="H21" s="200"/>
    </row>
    <row r="22" spans="1:8" ht="15" customHeight="1" x14ac:dyDescent="0.15">
      <c r="A22" s="131"/>
      <c r="B22" s="208" t="s">
        <v>14</v>
      </c>
      <c r="C22" s="57">
        <v>100</v>
      </c>
      <c r="D22" s="57">
        <v>100.9</v>
      </c>
      <c r="E22" s="444">
        <v>0.9</v>
      </c>
      <c r="F22" s="321">
        <v>100</v>
      </c>
      <c r="G22" s="326">
        <v>101.4</v>
      </c>
      <c r="H22" s="200"/>
    </row>
    <row r="23" spans="1:8" ht="15" customHeight="1" x14ac:dyDescent="0.15">
      <c r="A23" s="131"/>
      <c r="B23" s="208" t="s">
        <v>15</v>
      </c>
      <c r="C23" s="57">
        <v>100</v>
      </c>
      <c r="D23" s="57">
        <v>100.3</v>
      </c>
      <c r="E23" s="442">
        <v>0.3</v>
      </c>
      <c r="F23" s="321">
        <v>100</v>
      </c>
      <c r="G23" s="326">
        <v>100.3</v>
      </c>
      <c r="H23" s="200"/>
    </row>
    <row r="24" spans="1:8" ht="15" customHeight="1" x14ac:dyDescent="0.15">
      <c r="A24" s="131"/>
      <c r="B24" s="208" t="s">
        <v>16</v>
      </c>
      <c r="C24" s="57">
        <v>100</v>
      </c>
      <c r="D24" s="57">
        <v>99.8</v>
      </c>
      <c r="E24" s="442">
        <v>-0.2</v>
      </c>
      <c r="F24" s="321">
        <v>100</v>
      </c>
      <c r="G24" s="326">
        <v>99.6</v>
      </c>
      <c r="H24" s="200"/>
    </row>
    <row r="25" spans="1:8" ht="15" customHeight="1" x14ac:dyDescent="0.15">
      <c r="A25" s="131"/>
      <c r="B25" s="208" t="s">
        <v>17</v>
      </c>
      <c r="C25" s="57">
        <v>100</v>
      </c>
      <c r="D25" s="57">
        <v>102</v>
      </c>
      <c r="E25" s="294">
        <v>2</v>
      </c>
      <c r="F25" s="321">
        <v>100</v>
      </c>
      <c r="G25" s="326">
        <v>100.8</v>
      </c>
      <c r="H25" s="200"/>
    </row>
    <row r="26" spans="1:8" ht="15" customHeight="1" x14ac:dyDescent="0.15">
      <c r="A26" s="131"/>
      <c r="B26" s="132"/>
      <c r="C26" s="58"/>
      <c r="D26" s="58"/>
      <c r="E26" s="440"/>
      <c r="F26" s="321"/>
      <c r="G26" s="326"/>
      <c r="H26" s="200"/>
    </row>
    <row r="27" spans="1:8" s="130" customFormat="1" ht="15" customHeight="1" x14ac:dyDescent="0.15">
      <c r="A27" s="532" t="s">
        <v>306</v>
      </c>
      <c r="B27" s="505"/>
      <c r="C27" s="195">
        <v>100</v>
      </c>
      <c r="D27" s="195">
        <v>100.1</v>
      </c>
      <c r="E27" s="445">
        <v>0.1</v>
      </c>
      <c r="F27" s="195">
        <v>100</v>
      </c>
      <c r="G27" s="290">
        <v>99.9</v>
      </c>
      <c r="H27" s="129"/>
    </row>
    <row r="28" spans="1:8" ht="15" customHeight="1" x14ac:dyDescent="0.15">
      <c r="A28" s="131"/>
      <c r="B28" s="208" t="s">
        <v>285</v>
      </c>
      <c r="C28" s="57">
        <v>100</v>
      </c>
      <c r="D28" s="57">
        <v>100.2</v>
      </c>
      <c r="E28" s="443">
        <v>0.2</v>
      </c>
      <c r="F28" s="321">
        <v>100</v>
      </c>
      <c r="G28" s="326">
        <v>100.4</v>
      </c>
      <c r="H28" s="200"/>
    </row>
    <row r="29" spans="1:8" ht="15" customHeight="1" x14ac:dyDescent="0.15">
      <c r="A29" s="131"/>
      <c r="B29" s="208" t="s">
        <v>19</v>
      </c>
      <c r="C29" s="57">
        <v>100</v>
      </c>
      <c r="D29" s="57">
        <v>100</v>
      </c>
      <c r="E29" s="294">
        <v>0</v>
      </c>
      <c r="F29" s="321">
        <v>100</v>
      </c>
      <c r="G29" s="326">
        <v>99.7</v>
      </c>
      <c r="H29" s="200"/>
    </row>
    <row r="30" spans="1:8" ht="15" customHeight="1" x14ac:dyDescent="0.15">
      <c r="A30" s="131"/>
      <c r="B30" s="244" t="s">
        <v>352</v>
      </c>
      <c r="C30" s="57">
        <v>100</v>
      </c>
      <c r="D30" s="57">
        <v>100</v>
      </c>
      <c r="E30" s="443">
        <v>0</v>
      </c>
      <c r="F30" s="321">
        <v>100</v>
      </c>
      <c r="G30" s="326">
        <v>99.7</v>
      </c>
      <c r="H30" s="200"/>
    </row>
    <row r="31" spans="1:8" ht="15" customHeight="1" x14ac:dyDescent="0.15">
      <c r="A31" s="131"/>
      <c r="B31" s="208" t="s">
        <v>73</v>
      </c>
      <c r="C31" s="57">
        <v>100</v>
      </c>
      <c r="D31" s="57">
        <v>102.3</v>
      </c>
      <c r="E31" s="443">
        <v>2.2999999999999998</v>
      </c>
      <c r="F31" s="321">
        <v>100</v>
      </c>
      <c r="G31" s="326">
        <v>101</v>
      </c>
      <c r="H31" s="200"/>
    </row>
    <row r="32" spans="1:8" ht="15" customHeight="1" x14ac:dyDescent="0.15">
      <c r="A32" s="131"/>
      <c r="B32" s="132"/>
      <c r="C32" s="57"/>
      <c r="D32" s="57"/>
      <c r="E32" s="440"/>
      <c r="F32" s="321"/>
      <c r="G32" s="326"/>
      <c r="H32" s="200"/>
    </row>
    <row r="33" spans="1:8" s="130" customFormat="1" ht="15" customHeight="1" x14ac:dyDescent="0.15">
      <c r="A33" s="514" t="s">
        <v>21</v>
      </c>
      <c r="B33" s="514"/>
      <c r="C33" s="195">
        <v>100</v>
      </c>
      <c r="D33" s="195">
        <v>96.2</v>
      </c>
      <c r="E33" s="441">
        <v>-3.8</v>
      </c>
      <c r="F33" s="195">
        <v>100</v>
      </c>
      <c r="G33" s="290">
        <v>92.7</v>
      </c>
      <c r="H33" s="129"/>
    </row>
    <row r="34" spans="1:8" ht="15" customHeight="1" x14ac:dyDescent="0.15">
      <c r="A34" s="131"/>
      <c r="B34" s="208" t="s">
        <v>22</v>
      </c>
      <c r="C34" s="57">
        <v>100</v>
      </c>
      <c r="D34" s="57">
        <v>94.7</v>
      </c>
      <c r="E34" s="442">
        <v>-5.3</v>
      </c>
      <c r="F34" s="321">
        <v>100</v>
      </c>
      <c r="G34" s="326">
        <v>92.1</v>
      </c>
      <c r="H34" s="200"/>
    </row>
    <row r="35" spans="1:8" ht="15" customHeight="1" x14ac:dyDescent="0.15">
      <c r="A35" s="131"/>
      <c r="B35" s="208" t="s">
        <v>23</v>
      </c>
      <c r="C35" s="57">
        <v>100</v>
      </c>
      <c r="D35" s="57">
        <v>96.9</v>
      </c>
      <c r="E35" s="442">
        <v>-3.1</v>
      </c>
      <c r="F35" s="321">
        <v>100</v>
      </c>
      <c r="G35" s="326">
        <v>90.4</v>
      </c>
      <c r="H35" s="200"/>
    </row>
    <row r="36" spans="1:8" ht="15" customHeight="1" x14ac:dyDescent="0.15">
      <c r="A36" s="131"/>
      <c r="B36" s="208" t="s">
        <v>24</v>
      </c>
      <c r="C36" s="57">
        <v>100</v>
      </c>
      <c r="D36" s="57">
        <v>89.6</v>
      </c>
      <c r="E36" s="442">
        <v>-10.4</v>
      </c>
      <c r="F36" s="321">
        <v>100</v>
      </c>
      <c r="G36" s="326">
        <v>77.7</v>
      </c>
      <c r="H36" s="200"/>
    </row>
    <row r="37" spans="1:8" ht="15" customHeight="1" x14ac:dyDescent="0.15">
      <c r="A37" s="131"/>
      <c r="B37" s="208" t="s">
        <v>25</v>
      </c>
      <c r="C37" s="57">
        <v>100</v>
      </c>
      <c r="D37" s="57">
        <v>100</v>
      </c>
      <c r="E37" s="442">
        <v>0</v>
      </c>
      <c r="F37" s="321">
        <v>100</v>
      </c>
      <c r="G37" s="326">
        <v>100.4</v>
      </c>
      <c r="H37" s="200"/>
    </row>
    <row r="38" spans="1:8" ht="15" customHeight="1" x14ac:dyDescent="0.15">
      <c r="A38" s="131"/>
      <c r="B38" s="132"/>
      <c r="C38" s="58"/>
      <c r="D38" s="58"/>
      <c r="E38" s="440"/>
      <c r="F38" s="321"/>
      <c r="G38" s="326"/>
      <c r="H38" s="200"/>
    </row>
    <row r="39" spans="1:8" s="130" customFormat="1" ht="15" customHeight="1" x14ac:dyDescent="0.15">
      <c r="A39" s="514" t="s">
        <v>26</v>
      </c>
      <c r="B39" s="514"/>
      <c r="C39" s="195">
        <v>100</v>
      </c>
      <c r="D39" s="195">
        <v>97.8</v>
      </c>
      <c r="E39" s="441">
        <v>-2.2000000000000002</v>
      </c>
      <c r="F39" s="195">
        <v>100</v>
      </c>
      <c r="G39" s="290">
        <v>99.6</v>
      </c>
      <c r="H39" s="129"/>
    </row>
    <row r="40" spans="1:8" ht="15" customHeight="1" x14ac:dyDescent="0.15">
      <c r="A40" s="131"/>
      <c r="B40" s="208" t="s">
        <v>74</v>
      </c>
      <c r="C40" s="57">
        <v>100</v>
      </c>
      <c r="D40" s="57">
        <v>99.1</v>
      </c>
      <c r="E40" s="442">
        <v>-0.9</v>
      </c>
      <c r="F40" s="321">
        <v>100</v>
      </c>
      <c r="G40" s="326">
        <v>96.5</v>
      </c>
      <c r="H40" s="200"/>
    </row>
    <row r="41" spans="1:8" ht="15" customHeight="1" x14ac:dyDescent="0.15">
      <c r="A41" s="131"/>
      <c r="B41" s="208" t="s">
        <v>28</v>
      </c>
      <c r="C41" s="57">
        <v>100</v>
      </c>
      <c r="D41" s="57">
        <v>96</v>
      </c>
      <c r="E41" s="442">
        <v>-4</v>
      </c>
      <c r="F41" s="321">
        <v>100</v>
      </c>
      <c r="G41" s="326">
        <v>96</v>
      </c>
      <c r="H41" s="200"/>
    </row>
    <row r="42" spans="1:8" ht="15" customHeight="1" x14ac:dyDescent="0.15">
      <c r="A42" s="131"/>
      <c r="B42" s="208" t="s">
        <v>29</v>
      </c>
      <c r="C42" s="57">
        <v>100</v>
      </c>
      <c r="D42" s="57">
        <v>93.9</v>
      </c>
      <c r="E42" s="442">
        <v>-6.1</v>
      </c>
      <c r="F42" s="321">
        <v>100</v>
      </c>
      <c r="G42" s="326">
        <v>101.4</v>
      </c>
      <c r="H42" s="200"/>
    </row>
    <row r="43" spans="1:8" ht="15" customHeight="1" x14ac:dyDescent="0.15">
      <c r="A43" s="131"/>
      <c r="B43" s="208" t="s">
        <v>30</v>
      </c>
      <c r="C43" s="57">
        <v>100</v>
      </c>
      <c r="D43" s="57">
        <v>98.8</v>
      </c>
      <c r="E43" s="442">
        <v>-1.2</v>
      </c>
      <c r="F43" s="321">
        <v>100</v>
      </c>
      <c r="G43" s="326">
        <v>104.7</v>
      </c>
      <c r="H43" s="200"/>
    </row>
    <row r="44" spans="1:8" ht="15" customHeight="1" x14ac:dyDescent="0.15">
      <c r="A44" s="131"/>
      <c r="B44" s="208" t="s">
        <v>31</v>
      </c>
      <c r="C44" s="57">
        <v>100</v>
      </c>
      <c r="D44" s="57">
        <v>96.9</v>
      </c>
      <c r="E44" s="442">
        <v>-3.1</v>
      </c>
      <c r="F44" s="321">
        <v>100</v>
      </c>
      <c r="G44" s="326">
        <v>99.7</v>
      </c>
      <c r="H44" s="200"/>
    </row>
    <row r="45" spans="1:8" ht="15" customHeight="1" x14ac:dyDescent="0.15">
      <c r="A45" s="131"/>
      <c r="B45" s="208" t="s">
        <v>32</v>
      </c>
      <c r="C45" s="57">
        <v>100</v>
      </c>
      <c r="D45" s="57">
        <v>99.1</v>
      </c>
      <c r="E45" s="442">
        <v>-0.9</v>
      </c>
      <c r="F45" s="321">
        <v>100</v>
      </c>
      <c r="G45" s="326">
        <v>100</v>
      </c>
      <c r="H45" s="200"/>
    </row>
    <row r="46" spans="1:8" ht="5.25" customHeight="1" thickBot="1" x14ac:dyDescent="0.2">
      <c r="A46" s="133"/>
      <c r="B46" s="134"/>
      <c r="C46" s="25"/>
      <c r="D46" s="25"/>
      <c r="E46" s="446"/>
      <c r="F46" s="415"/>
      <c r="G46" s="291"/>
      <c r="H46" s="200"/>
    </row>
    <row r="47" spans="1:8" ht="16.5" customHeight="1" x14ac:dyDescent="0.15">
      <c r="B47" s="115"/>
      <c r="C47" s="115"/>
      <c r="D47" s="115"/>
      <c r="E47" s="115"/>
      <c r="F47" s="115"/>
      <c r="G47" s="115"/>
    </row>
    <row r="48" spans="1:8" ht="16.5" customHeight="1" x14ac:dyDescent="0.15">
      <c r="B48" s="13"/>
      <c r="C48" s="115"/>
      <c r="D48" s="115"/>
      <c r="E48" s="115"/>
      <c r="F48" s="115"/>
      <c r="G48" s="115"/>
    </row>
    <row r="49" spans="2:7" ht="16.5" customHeight="1" x14ac:dyDescent="0.15">
      <c r="B49" s="13"/>
      <c r="C49" s="115"/>
      <c r="D49" s="115"/>
      <c r="E49" s="115"/>
      <c r="F49" s="115"/>
      <c r="G49" s="115"/>
    </row>
    <row r="50" spans="2:7" ht="16.5" customHeight="1" x14ac:dyDescent="0.15">
      <c r="B50" s="13"/>
      <c r="C50" s="115"/>
      <c r="D50" s="115"/>
      <c r="E50" s="115"/>
      <c r="F50" s="115"/>
      <c r="G50" s="115"/>
    </row>
  </sheetData>
  <sheetProtection selectLockedCells="1" selectUnlockedCells="1"/>
  <mergeCells count="11">
    <mergeCell ref="A39:B39"/>
    <mergeCell ref="A7:B7"/>
    <mergeCell ref="A9:B9"/>
    <mergeCell ref="A10:B10"/>
    <mergeCell ref="A27:B27"/>
    <mergeCell ref="A33:B33"/>
    <mergeCell ref="F3:G3"/>
    <mergeCell ref="A1:E1"/>
    <mergeCell ref="A2:E2"/>
    <mergeCell ref="A3:B5"/>
    <mergeCell ref="A6:B6"/>
  </mergeCells>
  <phoneticPr fontId="29"/>
  <printOptions horizontalCentered="1"/>
  <pageMargins left="0.59055118110236227" right="0.59055118110236227" top="0.59055118110236227" bottom="0.59055118110236227" header="0.39370078740157483" footer="0.39370078740157483"/>
  <pageSetup paperSize="9" firstPageNumber="174"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A2" sqref="A2:E2"/>
    </sheetView>
  </sheetViews>
  <sheetFormatPr defaultRowHeight="15.95" customHeight="1" x14ac:dyDescent="0.15"/>
  <cols>
    <col min="1" max="1" width="3.625" style="123" customWidth="1"/>
    <col min="2" max="2" width="23.125" style="123" customWidth="1"/>
    <col min="3" max="7" width="10.875" style="123" customWidth="1"/>
    <col min="8" max="16384" width="9" style="123"/>
  </cols>
  <sheetData>
    <row r="1" spans="1:12" ht="5.0999999999999996" customHeight="1" x14ac:dyDescent="0.15">
      <c r="A1" s="516"/>
      <c r="B1" s="516"/>
      <c r="C1" s="516"/>
      <c r="D1" s="516"/>
      <c r="E1" s="516"/>
      <c r="F1" s="115"/>
      <c r="G1" s="115"/>
      <c r="H1" s="115"/>
    </row>
    <row r="2" spans="1:12" ht="15" customHeight="1" thickBot="1" x14ac:dyDescent="0.2">
      <c r="A2" s="516" t="s">
        <v>307</v>
      </c>
      <c r="B2" s="516"/>
      <c r="C2" s="516"/>
      <c r="D2" s="516"/>
      <c r="E2" s="516"/>
      <c r="F2" s="115"/>
      <c r="G2" s="3" t="s">
        <v>423</v>
      </c>
      <c r="H2" s="115"/>
    </row>
    <row r="3" spans="1:12" ht="20.100000000000001" customHeight="1" thickBot="1" x14ac:dyDescent="0.2">
      <c r="A3" s="507" t="s">
        <v>66</v>
      </c>
      <c r="B3" s="508"/>
      <c r="C3" s="173"/>
      <c r="D3" s="135" t="s">
        <v>67</v>
      </c>
      <c r="E3" s="136"/>
      <c r="F3" s="535" t="s">
        <v>239</v>
      </c>
      <c r="G3" s="536"/>
      <c r="H3" s="200"/>
    </row>
    <row r="4" spans="1:12" ht="20.100000000000001" customHeight="1" thickBot="1" x14ac:dyDescent="0.2">
      <c r="A4" s="509"/>
      <c r="B4" s="510"/>
      <c r="C4" s="127" t="s">
        <v>365</v>
      </c>
      <c r="D4" s="127" t="s">
        <v>388</v>
      </c>
      <c r="E4" s="127" t="s">
        <v>68</v>
      </c>
      <c r="F4" s="413" t="s">
        <v>365</v>
      </c>
      <c r="G4" s="417" t="s">
        <v>388</v>
      </c>
      <c r="H4" s="200"/>
    </row>
    <row r="5" spans="1:12" ht="20.100000000000001" customHeight="1" x14ac:dyDescent="0.15">
      <c r="A5" s="509"/>
      <c r="B5" s="510"/>
      <c r="C5" s="128" t="s">
        <v>69</v>
      </c>
      <c r="D5" s="128" t="s">
        <v>69</v>
      </c>
      <c r="E5" s="128" t="s">
        <v>238</v>
      </c>
      <c r="F5" s="414" t="s">
        <v>69</v>
      </c>
      <c r="G5" s="418" t="s">
        <v>69</v>
      </c>
      <c r="H5" s="200"/>
    </row>
    <row r="6" spans="1:12" ht="5.25" customHeight="1" x14ac:dyDescent="0.15">
      <c r="A6" s="533"/>
      <c r="B6" s="534"/>
      <c r="C6" s="299"/>
      <c r="D6" s="325"/>
      <c r="E6" s="325"/>
      <c r="F6" s="325"/>
      <c r="G6" s="95"/>
      <c r="H6" s="200"/>
    </row>
    <row r="7" spans="1:12" s="130" customFormat="1" ht="15" customHeight="1" x14ac:dyDescent="0.15">
      <c r="A7" s="537" t="s">
        <v>76</v>
      </c>
      <c r="B7" s="538"/>
      <c r="C7" s="223">
        <v>100</v>
      </c>
      <c r="D7" s="223">
        <v>101.1</v>
      </c>
      <c r="E7" s="436">
        <v>1.1000000000000001</v>
      </c>
      <c r="F7" s="223">
        <v>100</v>
      </c>
      <c r="G7" s="292">
        <v>101.8</v>
      </c>
      <c r="H7" s="129"/>
      <c r="L7" s="419"/>
    </row>
    <row r="8" spans="1:12" ht="15" customHeight="1" x14ac:dyDescent="0.15">
      <c r="A8" s="174"/>
      <c r="B8" s="208" t="s">
        <v>34</v>
      </c>
      <c r="C8" s="295">
        <v>100</v>
      </c>
      <c r="D8" s="321">
        <v>100.4</v>
      </c>
      <c r="E8" s="437">
        <v>0.4</v>
      </c>
      <c r="F8" s="321">
        <v>100</v>
      </c>
      <c r="G8" s="327">
        <v>101.6</v>
      </c>
      <c r="H8" s="200"/>
    </row>
    <row r="9" spans="1:12" ht="15" customHeight="1" x14ac:dyDescent="0.15">
      <c r="A9" s="174"/>
      <c r="B9" s="83" t="s">
        <v>308</v>
      </c>
      <c r="C9" s="295">
        <v>100</v>
      </c>
      <c r="D9" s="321">
        <v>102.2</v>
      </c>
      <c r="E9" s="437">
        <v>2.2000000000000002</v>
      </c>
      <c r="F9" s="321">
        <v>100</v>
      </c>
      <c r="G9" s="327">
        <v>100</v>
      </c>
      <c r="H9" s="200"/>
    </row>
    <row r="10" spans="1:12" ht="15" customHeight="1" x14ac:dyDescent="0.15">
      <c r="A10" s="174"/>
      <c r="B10" s="83" t="s">
        <v>309</v>
      </c>
      <c r="C10" s="295">
        <v>100</v>
      </c>
      <c r="D10" s="321">
        <v>100.4</v>
      </c>
      <c r="E10" s="437">
        <v>0.4</v>
      </c>
      <c r="F10" s="321">
        <v>100</v>
      </c>
      <c r="G10" s="327">
        <v>101.7</v>
      </c>
      <c r="H10" s="200"/>
    </row>
    <row r="11" spans="1:12" ht="15" customHeight="1" x14ac:dyDescent="0.15">
      <c r="A11" s="174"/>
      <c r="B11" s="208" t="s">
        <v>37</v>
      </c>
      <c r="C11" s="295">
        <v>100</v>
      </c>
      <c r="D11" s="321">
        <v>100.2</v>
      </c>
      <c r="E11" s="294">
        <v>0.2</v>
      </c>
      <c r="F11" s="321">
        <v>100</v>
      </c>
      <c r="G11" s="327">
        <v>101.3</v>
      </c>
      <c r="H11" s="200"/>
    </row>
    <row r="12" spans="1:12" ht="15" customHeight="1" x14ac:dyDescent="0.15">
      <c r="A12" s="174"/>
      <c r="B12" s="208" t="s">
        <v>310</v>
      </c>
      <c r="C12" s="295">
        <v>100</v>
      </c>
      <c r="D12" s="321">
        <v>100.1</v>
      </c>
      <c r="E12" s="294">
        <v>0.1</v>
      </c>
      <c r="F12" s="321">
        <v>100</v>
      </c>
      <c r="G12" s="327">
        <v>100.9</v>
      </c>
      <c r="H12" s="200"/>
    </row>
    <row r="13" spans="1:12" ht="15" customHeight="1" x14ac:dyDescent="0.15">
      <c r="A13" s="174"/>
      <c r="B13" s="83" t="s">
        <v>311</v>
      </c>
      <c r="C13" s="295">
        <v>100</v>
      </c>
      <c r="D13" s="321">
        <v>100.4</v>
      </c>
      <c r="E13" s="294">
        <v>0.4</v>
      </c>
      <c r="F13" s="321">
        <v>100</v>
      </c>
      <c r="G13" s="327">
        <v>102.3</v>
      </c>
      <c r="H13" s="200"/>
    </row>
    <row r="14" spans="1:12" ht="15" customHeight="1" x14ac:dyDescent="0.15">
      <c r="A14" s="174"/>
      <c r="B14" s="208" t="s">
        <v>38</v>
      </c>
      <c r="C14" s="295">
        <v>100</v>
      </c>
      <c r="D14" s="321">
        <v>103</v>
      </c>
      <c r="E14" s="294">
        <v>3</v>
      </c>
      <c r="F14" s="321">
        <v>100</v>
      </c>
      <c r="G14" s="327">
        <v>104.2</v>
      </c>
      <c r="H14" s="200"/>
    </row>
    <row r="15" spans="1:12" ht="15" customHeight="1" x14ac:dyDescent="0.15">
      <c r="A15" s="174"/>
      <c r="B15" s="257" t="s">
        <v>356</v>
      </c>
      <c r="C15" s="295">
        <v>100</v>
      </c>
      <c r="D15" s="321">
        <v>104.1</v>
      </c>
      <c r="E15" s="294">
        <v>4.0999999999999996</v>
      </c>
      <c r="F15" s="321">
        <v>100</v>
      </c>
      <c r="G15" s="327">
        <v>101</v>
      </c>
      <c r="H15" s="200"/>
    </row>
    <row r="16" spans="1:12" ht="15" customHeight="1" x14ac:dyDescent="0.15">
      <c r="A16" s="174"/>
      <c r="B16" s="208" t="s">
        <v>77</v>
      </c>
      <c r="C16" s="295">
        <v>100</v>
      </c>
      <c r="D16" s="321">
        <v>100.2</v>
      </c>
      <c r="E16" s="437">
        <v>0.2</v>
      </c>
      <c r="F16" s="321">
        <v>100</v>
      </c>
      <c r="G16" s="327">
        <v>100.8</v>
      </c>
      <c r="H16" s="200"/>
    </row>
    <row r="17" spans="1:8" ht="15" customHeight="1" x14ac:dyDescent="0.15">
      <c r="A17" s="174"/>
      <c r="B17" s="175"/>
      <c r="C17" s="295"/>
      <c r="D17" s="321"/>
      <c r="E17" s="437"/>
      <c r="F17" s="321"/>
      <c r="G17" s="327"/>
      <c r="H17" s="200"/>
    </row>
    <row r="18" spans="1:8" s="130" customFormat="1" ht="15" customHeight="1" x14ac:dyDescent="0.15">
      <c r="A18" s="539" t="s">
        <v>40</v>
      </c>
      <c r="B18" s="514"/>
      <c r="C18" s="195">
        <v>100</v>
      </c>
      <c r="D18" s="195">
        <v>100.9</v>
      </c>
      <c r="E18" s="425">
        <v>0.9</v>
      </c>
      <c r="F18" s="195">
        <v>100</v>
      </c>
      <c r="G18" s="293">
        <v>100.9</v>
      </c>
      <c r="H18" s="129"/>
    </row>
    <row r="19" spans="1:8" ht="15" customHeight="1" x14ac:dyDescent="0.15">
      <c r="A19" s="174"/>
      <c r="B19" s="59" t="s">
        <v>41</v>
      </c>
      <c r="C19" s="295">
        <v>100</v>
      </c>
      <c r="D19" s="321">
        <v>99.1</v>
      </c>
      <c r="E19" s="294">
        <v>-0.9</v>
      </c>
      <c r="F19" s="321">
        <v>100</v>
      </c>
      <c r="G19" s="327">
        <v>99.9</v>
      </c>
      <c r="H19" s="200"/>
    </row>
    <row r="20" spans="1:8" ht="15" customHeight="1" x14ac:dyDescent="0.15">
      <c r="A20" s="174"/>
      <c r="B20" s="208" t="s">
        <v>42</v>
      </c>
      <c r="C20" s="295">
        <v>100</v>
      </c>
      <c r="D20" s="321">
        <v>102.1</v>
      </c>
      <c r="E20" s="294">
        <v>2.1</v>
      </c>
      <c r="F20" s="321">
        <v>100</v>
      </c>
      <c r="G20" s="327">
        <v>100.9</v>
      </c>
      <c r="H20" s="200"/>
    </row>
    <row r="21" spans="1:8" ht="15" customHeight="1" x14ac:dyDescent="0.15">
      <c r="A21" s="174"/>
      <c r="B21" s="208" t="s">
        <v>43</v>
      </c>
      <c r="C21" s="295">
        <v>100</v>
      </c>
      <c r="D21" s="321">
        <v>101.6</v>
      </c>
      <c r="E21" s="437">
        <v>1.6</v>
      </c>
      <c r="F21" s="321">
        <v>100</v>
      </c>
      <c r="G21" s="327">
        <v>101.4</v>
      </c>
      <c r="H21" s="200"/>
    </row>
    <row r="22" spans="1:8" ht="15" customHeight="1" x14ac:dyDescent="0.15">
      <c r="A22" s="174"/>
      <c r="B22" s="132"/>
      <c r="C22" s="295"/>
      <c r="D22" s="321"/>
      <c r="E22" s="437"/>
      <c r="F22" s="321"/>
      <c r="G22" s="327"/>
      <c r="H22" s="200"/>
    </row>
    <row r="23" spans="1:8" s="130" customFormat="1" ht="15" customHeight="1" x14ac:dyDescent="0.15">
      <c r="A23" s="539" t="s">
        <v>353</v>
      </c>
      <c r="B23" s="514"/>
      <c r="C23" s="195">
        <v>100</v>
      </c>
      <c r="D23" s="195">
        <v>98.7</v>
      </c>
      <c r="E23" s="425">
        <v>-1.3</v>
      </c>
      <c r="F23" s="195">
        <v>100</v>
      </c>
      <c r="G23" s="293">
        <v>98</v>
      </c>
      <c r="H23" s="129"/>
    </row>
    <row r="24" spans="1:8" ht="15" customHeight="1" x14ac:dyDescent="0.15">
      <c r="A24" s="174"/>
      <c r="B24" s="208" t="s">
        <v>45</v>
      </c>
      <c r="C24" s="295">
        <v>100</v>
      </c>
      <c r="D24" s="321">
        <v>99</v>
      </c>
      <c r="E24" s="294">
        <v>-1</v>
      </c>
      <c r="F24" s="321">
        <v>100</v>
      </c>
      <c r="G24" s="327">
        <v>99.9</v>
      </c>
      <c r="H24" s="200"/>
    </row>
    <row r="25" spans="1:8" ht="15" customHeight="1" x14ac:dyDescent="0.15">
      <c r="A25" s="174"/>
      <c r="B25" s="208" t="s">
        <v>46</v>
      </c>
      <c r="C25" s="295">
        <v>100</v>
      </c>
      <c r="D25" s="321">
        <v>98.5</v>
      </c>
      <c r="E25" s="294">
        <v>-1.5</v>
      </c>
      <c r="F25" s="321">
        <v>100</v>
      </c>
      <c r="G25" s="327">
        <v>97</v>
      </c>
      <c r="H25" s="200"/>
    </row>
    <row r="26" spans="1:8" ht="15" customHeight="1" x14ac:dyDescent="0.15">
      <c r="A26" s="174"/>
      <c r="B26" s="208" t="s">
        <v>47</v>
      </c>
      <c r="C26" s="295">
        <v>100</v>
      </c>
      <c r="D26" s="321">
        <v>99.1</v>
      </c>
      <c r="E26" s="294">
        <v>-0.9</v>
      </c>
      <c r="F26" s="321">
        <v>100</v>
      </c>
      <c r="G26" s="327">
        <v>99.1</v>
      </c>
      <c r="H26" s="200"/>
    </row>
    <row r="27" spans="1:8" ht="15" customHeight="1" x14ac:dyDescent="0.15">
      <c r="A27" s="174"/>
      <c r="B27" s="132"/>
      <c r="C27" s="295"/>
      <c r="D27" s="321"/>
      <c r="E27" s="437"/>
      <c r="F27" s="321"/>
      <c r="G27" s="327"/>
      <c r="H27" s="200"/>
    </row>
    <row r="28" spans="1:8" s="130" customFormat="1" ht="15" customHeight="1" x14ac:dyDescent="0.15">
      <c r="A28" s="539" t="s">
        <v>48</v>
      </c>
      <c r="B28" s="514"/>
      <c r="C28" s="195">
        <v>100</v>
      </c>
      <c r="D28" s="195">
        <v>101.6</v>
      </c>
      <c r="E28" s="425">
        <v>1.6</v>
      </c>
      <c r="F28" s="195">
        <v>100</v>
      </c>
      <c r="G28" s="293">
        <v>101.6</v>
      </c>
      <c r="H28" s="129"/>
    </row>
    <row r="29" spans="1:8" ht="15" customHeight="1" x14ac:dyDescent="0.15">
      <c r="A29" s="174"/>
      <c r="B29" s="208" t="s">
        <v>49</v>
      </c>
      <c r="C29" s="295">
        <v>100</v>
      </c>
      <c r="D29" s="321">
        <v>103.2</v>
      </c>
      <c r="E29" s="294">
        <v>3.2</v>
      </c>
      <c r="F29" s="321">
        <v>100</v>
      </c>
      <c r="G29" s="327">
        <v>101.8</v>
      </c>
      <c r="H29" s="200"/>
    </row>
    <row r="30" spans="1:8" ht="15" customHeight="1" x14ac:dyDescent="0.15">
      <c r="A30" s="174"/>
      <c r="B30" s="208" t="s">
        <v>50</v>
      </c>
      <c r="C30" s="295">
        <v>100</v>
      </c>
      <c r="D30" s="321">
        <v>100.2</v>
      </c>
      <c r="E30" s="437">
        <v>0.2</v>
      </c>
      <c r="F30" s="321">
        <v>100</v>
      </c>
      <c r="G30" s="327">
        <v>100.4</v>
      </c>
      <c r="H30" s="200"/>
    </row>
    <row r="31" spans="1:8" ht="15" customHeight="1" x14ac:dyDescent="0.15">
      <c r="A31" s="174"/>
      <c r="B31" s="208" t="s">
        <v>51</v>
      </c>
      <c r="C31" s="295">
        <v>100</v>
      </c>
      <c r="D31" s="321">
        <v>98.8</v>
      </c>
      <c r="E31" s="294">
        <v>-1.2</v>
      </c>
      <c r="F31" s="321">
        <v>100</v>
      </c>
      <c r="G31" s="327">
        <v>101.2</v>
      </c>
      <c r="H31" s="200"/>
    </row>
    <row r="32" spans="1:8" ht="15" customHeight="1" x14ac:dyDescent="0.15">
      <c r="A32" s="174"/>
      <c r="B32" s="132"/>
      <c r="C32" s="295"/>
      <c r="D32" s="321"/>
      <c r="E32" s="437"/>
      <c r="F32" s="321"/>
      <c r="G32" s="327"/>
      <c r="H32" s="200"/>
    </row>
    <row r="33" spans="1:8" s="130" customFormat="1" ht="15" customHeight="1" x14ac:dyDescent="0.15">
      <c r="A33" s="539" t="s">
        <v>78</v>
      </c>
      <c r="B33" s="514"/>
      <c r="C33" s="195">
        <v>100</v>
      </c>
      <c r="D33" s="195">
        <v>100.5</v>
      </c>
      <c r="E33" s="425">
        <v>0.5</v>
      </c>
      <c r="F33" s="195">
        <v>100</v>
      </c>
      <c r="G33" s="293">
        <v>101</v>
      </c>
      <c r="H33" s="129"/>
    </row>
    <row r="34" spans="1:8" ht="15" customHeight="1" x14ac:dyDescent="0.15">
      <c r="A34" s="174"/>
      <c r="B34" s="208" t="s">
        <v>53</v>
      </c>
      <c r="C34" s="295">
        <v>100</v>
      </c>
      <c r="D34" s="321">
        <v>101.5</v>
      </c>
      <c r="E34" s="294">
        <v>1.5</v>
      </c>
      <c r="F34" s="321">
        <v>100</v>
      </c>
      <c r="G34" s="327">
        <v>101</v>
      </c>
      <c r="H34" s="200"/>
    </row>
    <row r="35" spans="1:8" ht="15" customHeight="1" x14ac:dyDescent="0.15">
      <c r="A35" s="174"/>
      <c r="B35" s="208" t="s">
        <v>54</v>
      </c>
      <c r="C35" s="295">
        <v>100</v>
      </c>
      <c r="D35" s="321">
        <v>98.5</v>
      </c>
      <c r="E35" s="294">
        <v>-1.5</v>
      </c>
      <c r="F35" s="321">
        <v>100</v>
      </c>
      <c r="G35" s="327">
        <v>100.9</v>
      </c>
      <c r="H35" s="200"/>
    </row>
    <row r="36" spans="1:8" ht="15" customHeight="1" x14ac:dyDescent="0.15">
      <c r="A36" s="174"/>
      <c r="B36" s="208" t="s">
        <v>55</v>
      </c>
      <c r="C36" s="295">
        <v>100</v>
      </c>
      <c r="D36" s="321">
        <v>100.3</v>
      </c>
      <c r="E36" s="437">
        <v>0.3</v>
      </c>
      <c r="F36" s="321">
        <v>100</v>
      </c>
      <c r="G36" s="327">
        <v>100.3</v>
      </c>
      <c r="H36" s="200"/>
    </row>
    <row r="37" spans="1:8" ht="15" customHeight="1" x14ac:dyDescent="0.15">
      <c r="A37" s="174"/>
      <c r="B37" s="208" t="s">
        <v>56</v>
      </c>
      <c r="C37" s="295">
        <v>100</v>
      </c>
      <c r="D37" s="321">
        <v>101.3</v>
      </c>
      <c r="E37" s="294">
        <v>1.3</v>
      </c>
      <c r="F37" s="321">
        <v>100</v>
      </c>
      <c r="G37" s="327">
        <v>101.1</v>
      </c>
      <c r="H37" s="200"/>
    </row>
    <row r="38" spans="1:8" ht="15" customHeight="1" x14ac:dyDescent="0.15">
      <c r="A38" s="174"/>
      <c r="B38" s="132"/>
      <c r="C38" s="295"/>
      <c r="D38" s="321"/>
      <c r="E38" s="437"/>
      <c r="F38" s="321"/>
      <c r="G38" s="327"/>
      <c r="H38" s="200"/>
    </row>
    <row r="39" spans="1:8" s="130" customFormat="1" ht="15" customHeight="1" x14ac:dyDescent="0.15">
      <c r="A39" s="539" t="s">
        <v>79</v>
      </c>
      <c r="B39" s="514"/>
      <c r="C39" s="195">
        <v>100</v>
      </c>
      <c r="D39" s="195">
        <v>100.3</v>
      </c>
      <c r="E39" s="425">
        <v>0.3</v>
      </c>
      <c r="F39" s="195">
        <v>100</v>
      </c>
      <c r="G39" s="293">
        <v>100.7</v>
      </c>
      <c r="H39" s="129"/>
    </row>
    <row r="40" spans="1:8" ht="15" customHeight="1" x14ac:dyDescent="0.15">
      <c r="A40" s="174"/>
      <c r="B40" s="208" t="s">
        <v>58</v>
      </c>
      <c r="C40" s="295">
        <v>100</v>
      </c>
      <c r="D40" s="321">
        <v>100.4</v>
      </c>
      <c r="E40" s="294">
        <v>0.4</v>
      </c>
      <c r="F40" s="321">
        <v>100</v>
      </c>
      <c r="G40" s="327">
        <v>100.2</v>
      </c>
      <c r="H40" s="200"/>
    </row>
    <row r="41" spans="1:8" ht="15" customHeight="1" x14ac:dyDescent="0.15">
      <c r="A41" s="174"/>
      <c r="B41" s="208" t="s">
        <v>59</v>
      </c>
      <c r="C41" s="295">
        <v>100</v>
      </c>
      <c r="D41" s="321">
        <v>99.5</v>
      </c>
      <c r="E41" s="294">
        <v>-0.5</v>
      </c>
      <c r="F41" s="321">
        <v>100</v>
      </c>
      <c r="G41" s="327">
        <v>100.1</v>
      </c>
      <c r="H41" s="200"/>
    </row>
    <row r="42" spans="1:8" ht="15" customHeight="1" x14ac:dyDescent="0.15">
      <c r="A42" s="174"/>
      <c r="B42" s="251" t="s">
        <v>354</v>
      </c>
      <c r="C42" s="295">
        <v>100</v>
      </c>
      <c r="D42" s="321">
        <v>98.3</v>
      </c>
      <c r="E42" s="294">
        <v>-1.7</v>
      </c>
      <c r="F42" s="321">
        <v>100</v>
      </c>
      <c r="G42" s="327">
        <v>101.3</v>
      </c>
      <c r="H42" s="200"/>
    </row>
    <row r="43" spans="1:8" ht="15" customHeight="1" x14ac:dyDescent="0.15">
      <c r="A43" s="174"/>
      <c r="B43" s="208" t="s">
        <v>60</v>
      </c>
      <c r="C43" s="295">
        <v>100</v>
      </c>
      <c r="D43" s="321">
        <v>101.2</v>
      </c>
      <c r="E43" s="437">
        <v>1.2</v>
      </c>
      <c r="F43" s="321">
        <v>100</v>
      </c>
      <c r="G43" s="327">
        <v>101.2</v>
      </c>
      <c r="H43" s="200"/>
    </row>
    <row r="44" spans="1:8" ht="15" customHeight="1" x14ac:dyDescent="0.15">
      <c r="A44" s="174"/>
      <c r="B44" s="245" t="s">
        <v>350</v>
      </c>
      <c r="C44" s="295">
        <v>100</v>
      </c>
      <c r="D44" s="321">
        <v>100.9</v>
      </c>
      <c r="E44" s="294">
        <v>0.9</v>
      </c>
      <c r="F44" s="321">
        <v>100</v>
      </c>
      <c r="G44" s="327">
        <v>101</v>
      </c>
      <c r="H44" s="200"/>
    </row>
    <row r="45" spans="1:8" ht="15" customHeight="1" x14ac:dyDescent="0.15">
      <c r="A45" s="174"/>
      <c r="B45" s="132"/>
      <c r="C45" s="295"/>
      <c r="D45" s="321"/>
      <c r="E45" s="437"/>
      <c r="F45" s="321"/>
      <c r="G45" s="327"/>
      <c r="H45" s="200"/>
    </row>
    <row r="46" spans="1:8" ht="15" customHeight="1" x14ac:dyDescent="0.15">
      <c r="A46" s="541" t="s">
        <v>61</v>
      </c>
      <c r="B46" s="521"/>
      <c r="C46" s="295"/>
      <c r="D46" s="321"/>
      <c r="E46" s="437"/>
      <c r="F46" s="321"/>
      <c r="G46" s="327"/>
      <c r="H46" s="200"/>
    </row>
    <row r="47" spans="1:8" ht="15" customHeight="1" x14ac:dyDescent="0.15">
      <c r="A47" s="174"/>
      <c r="B47" s="208" t="s">
        <v>62</v>
      </c>
      <c r="C47" s="295">
        <v>100</v>
      </c>
      <c r="D47" s="321">
        <v>105.6</v>
      </c>
      <c r="E47" s="294">
        <v>5.6</v>
      </c>
      <c r="F47" s="321">
        <v>100</v>
      </c>
      <c r="G47" s="327">
        <v>104.6</v>
      </c>
      <c r="H47" s="200"/>
    </row>
    <row r="48" spans="1:8" ht="15" customHeight="1" x14ac:dyDescent="0.15">
      <c r="A48" s="174"/>
      <c r="B48" s="208" t="s">
        <v>63</v>
      </c>
      <c r="C48" s="295">
        <v>100</v>
      </c>
      <c r="D48" s="321">
        <v>99.9</v>
      </c>
      <c r="E48" s="437">
        <v>-0.1</v>
      </c>
      <c r="F48" s="321">
        <v>100</v>
      </c>
      <c r="G48" s="327">
        <v>99.7</v>
      </c>
      <c r="H48" s="200"/>
    </row>
    <row r="49" spans="1:8" ht="15" customHeight="1" x14ac:dyDescent="0.15">
      <c r="A49" s="174"/>
      <c r="B49" s="208" t="s">
        <v>64</v>
      </c>
      <c r="C49" s="520">
        <v>100</v>
      </c>
      <c r="D49" s="520">
        <v>99.9</v>
      </c>
      <c r="E49" s="542">
        <v>-0.1</v>
      </c>
      <c r="F49" s="520">
        <v>100</v>
      </c>
      <c r="G49" s="540">
        <v>99.7</v>
      </c>
      <c r="H49" s="200"/>
    </row>
    <row r="50" spans="1:8" ht="15" customHeight="1" x14ac:dyDescent="0.15">
      <c r="A50" s="174"/>
      <c r="B50" s="208" t="s">
        <v>63</v>
      </c>
      <c r="C50" s="520"/>
      <c r="D50" s="520"/>
      <c r="E50" s="542"/>
      <c r="F50" s="520"/>
      <c r="G50" s="540"/>
      <c r="H50" s="200"/>
    </row>
    <row r="51" spans="1:8" ht="5.25" customHeight="1" thickBot="1" x14ac:dyDescent="0.2">
      <c r="A51" s="176"/>
      <c r="B51" s="137"/>
      <c r="C51" s="96"/>
      <c r="D51" s="438"/>
      <c r="E51" s="438"/>
      <c r="F51" s="96"/>
      <c r="G51" s="138"/>
      <c r="H51" s="200"/>
    </row>
    <row r="52" spans="1:8" ht="15" customHeight="1" x14ac:dyDescent="0.15">
      <c r="B52" s="115"/>
      <c r="C52" s="115"/>
      <c r="D52" s="115"/>
      <c r="E52" s="115"/>
      <c r="F52" s="115"/>
      <c r="G52" s="177" t="s">
        <v>80</v>
      </c>
      <c r="H52" s="115"/>
    </row>
    <row r="53" spans="1:8" ht="15" customHeight="1" x14ac:dyDescent="0.15">
      <c r="B53" s="13"/>
      <c r="C53" s="115"/>
      <c r="D53" s="115"/>
      <c r="E53" s="115"/>
      <c r="F53" s="115"/>
      <c r="G53" s="3" t="s">
        <v>81</v>
      </c>
      <c r="H53" s="115"/>
    </row>
  </sheetData>
  <sheetProtection selectLockedCells="1" selectUnlockedCell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9"/>
  <printOptions horizontalCentered="1"/>
  <pageMargins left="0.59055118110236227" right="0.59055118110236227" top="0.59055118110236227" bottom="0.59055118110236227" header="0.39370078740157483" footer="0.39370078740157483"/>
  <pageSetup paperSize="9" firstPageNumber="175"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00" zoomScaleSheetLayoutView="100" workbookViewId="0">
      <selection activeCell="B2" sqref="B2"/>
    </sheetView>
  </sheetViews>
  <sheetFormatPr defaultRowHeight="20.100000000000001" customHeight="1" x14ac:dyDescent="0.15"/>
  <cols>
    <col min="1" max="1" width="1.875" style="13" customWidth="1"/>
    <col min="2" max="2" width="15.625" style="13" customWidth="1"/>
    <col min="3" max="3" width="7.375" style="13" customWidth="1"/>
    <col min="4" max="4" width="7.5" style="13" customWidth="1"/>
    <col min="5" max="5" width="7.375" style="13" customWidth="1"/>
    <col min="6" max="6" width="7.625" style="13" customWidth="1"/>
    <col min="7" max="7" width="7.375" style="13" customWidth="1"/>
    <col min="8" max="8" width="7.625" style="13" customWidth="1"/>
    <col min="9" max="9" width="6.875" style="13" customWidth="1"/>
    <col min="10" max="10" width="7.25" style="13" customWidth="1"/>
    <col min="11" max="11" width="7.375" style="13" customWidth="1"/>
    <col min="12" max="12" width="8.5" style="13" customWidth="1"/>
    <col min="13" max="16384" width="9" style="13"/>
  </cols>
  <sheetData>
    <row r="1" spans="1:12" ht="5.0999999999999996" customHeight="1" x14ac:dyDescent="0.15">
      <c r="L1" s="3"/>
    </row>
    <row r="2" spans="1:12" ht="15" customHeight="1" thickBot="1" x14ac:dyDescent="0.2">
      <c r="A2" s="13" t="s">
        <v>253</v>
      </c>
      <c r="H2" s="560" t="s">
        <v>424</v>
      </c>
      <c r="I2" s="560"/>
      <c r="J2" s="560"/>
      <c r="K2" s="560"/>
      <c r="L2" s="560"/>
    </row>
    <row r="3" spans="1:12" ht="24.95" customHeight="1" thickBot="1" x14ac:dyDescent="0.2">
      <c r="A3" s="507" t="s">
        <v>82</v>
      </c>
      <c r="B3" s="508"/>
      <c r="C3" s="547" t="s">
        <v>269</v>
      </c>
      <c r="D3" s="548"/>
      <c r="E3" s="547" t="s">
        <v>270</v>
      </c>
      <c r="F3" s="548"/>
      <c r="G3" s="558" t="s">
        <v>366</v>
      </c>
      <c r="H3" s="559"/>
      <c r="I3" s="552" t="s">
        <v>367</v>
      </c>
      <c r="J3" s="547"/>
      <c r="K3" s="561" t="s">
        <v>389</v>
      </c>
      <c r="L3" s="562"/>
    </row>
    <row r="4" spans="1:12" ht="24.95" customHeight="1" thickBot="1" x14ac:dyDescent="0.2">
      <c r="A4" s="509"/>
      <c r="B4" s="510"/>
      <c r="C4" s="544" t="s">
        <v>83</v>
      </c>
      <c r="D4" s="10" t="s">
        <v>68</v>
      </c>
      <c r="E4" s="544" t="s">
        <v>83</v>
      </c>
      <c r="F4" s="10" t="s">
        <v>68</v>
      </c>
      <c r="G4" s="563" t="s">
        <v>83</v>
      </c>
      <c r="H4" s="261" t="s">
        <v>68</v>
      </c>
      <c r="I4" s="550" t="s">
        <v>83</v>
      </c>
      <c r="J4" s="10" t="s">
        <v>68</v>
      </c>
      <c r="K4" s="551" t="s">
        <v>83</v>
      </c>
      <c r="L4" s="420" t="s">
        <v>68</v>
      </c>
    </row>
    <row r="5" spans="1:12" ht="24.95" customHeight="1" x14ac:dyDescent="0.15">
      <c r="A5" s="509"/>
      <c r="B5" s="510"/>
      <c r="C5" s="499"/>
      <c r="D5" s="128" t="s">
        <v>240</v>
      </c>
      <c r="E5" s="499"/>
      <c r="F5" s="128" t="s">
        <v>240</v>
      </c>
      <c r="G5" s="563"/>
      <c r="H5" s="260" t="s">
        <v>240</v>
      </c>
      <c r="I5" s="550"/>
      <c r="J5" s="128" t="s">
        <v>240</v>
      </c>
      <c r="K5" s="551"/>
      <c r="L5" s="320" t="s">
        <v>240</v>
      </c>
    </row>
    <row r="6" spans="1:12" ht="5.25" customHeight="1" x14ac:dyDescent="0.15">
      <c r="A6" s="119"/>
      <c r="B6" s="258"/>
      <c r="C6" s="20"/>
      <c r="D6" s="20"/>
      <c r="E6" s="299"/>
      <c r="F6" s="299"/>
      <c r="G6" s="299"/>
      <c r="H6" s="299"/>
      <c r="I6" s="20"/>
      <c r="J6" s="20"/>
      <c r="K6" s="20"/>
      <c r="L6" s="421"/>
    </row>
    <row r="7" spans="1:12" ht="20.100000000000001" customHeight="1" x14ac:dyDescent="0.15">
      <c r="A7" s="545" t="s">
        <v>84</v>
      </c>
      <c r="B7" s="546"/>
      <c r="C7" s="109">
        <v>96.5</v>
      </c>
      <c r="D7" s="94">
        <v>-0.3</v>
      </c>
      <c r="E7" s="109">
        <v>96.9</v>
      </c>
      <c r="F7" s="94">
        <v>0.4</v>
      </c>
      <c r="G7" s="109">
        <v>99.3</v>
      </c>
      <c r="H7" s="94">
        <v>2.6</v>
      </c>
      <c r="I7" s="109">
        <v>100</v>
      </c>
      <c r="J7" s="94">
        <v>0.7</v>
      </c>
      <c r="K7" s="109">
        <v>100.3</v>
      </c>
      <c r="L7" s="468">
        <v>0.3</v>
      </c>
    </row>
    <row r="8" spans="1:12" ht="20.100000000000001" customHeight="1" x14ac:dyDescent="0.15">
      <c r="A8" s="119"/>
      <c r="B8" s="204" t="s">
        <v>85</v>
      </c>
      <c r="C8" s="108">
        <v>93.1</v>
      </c>
      <c r="D8" s="294">
        <v>-0.5</v>
      </c>
      <c r="E8" s="108">
        <v>93.6</v>
      </c>
      <c r="F8" s="294">
        <v>0.6</v>
      </c>
      <c r="G8" s="108">
        <v>97.1</v>
      </c>
      <c r="H8" s="294">
        <v>3.7</v>
      </c>
      <c r="I8" s="108">
        <v>100</v>
      </c>
      <c r="J8" s="294">
        <v>2.9</v>
      </c>
      <c r="K8" s="109">
        <v>102</v>
      </c>
      <c r="L8" s="468">
        <v>2</v>
      </c>
    </row>
    <row r="9" spans="1:12" ht="20.100000000000001" customHeight="1" x14ac:dyDescent="0.15">
      <c r="A9" s="119"/>
      <c r="B9" s="204" t="s">
        <v>86</v>
      </c>
      <c r="C9" s="108">
        <v>99.3</v>
      </c>
      <c r="D9" s="294">
        <v>0</v>
      </c>
      <c r="E9" s="108">
        <v>99.2</v>
      </c>
      <c r="F9" s="294">
        <v>-0.1</v>
      </c>
      <c r="G9" s="108">
        <v>99.9</v>
      </c>
      <c r="H9" s="294">
        <v>0.7</v>
      </c>
      <c r="I9" s="108">
        <v>100</v>
      </c>
      <c r="J9" s="294">
        <v>0.1</v>
      </c>
      <c r="K9" s="109">
        <v>100.1</v>
      </c>
      <c r="L9" s="468">
        <v>0.1</v>
      </c>
    </row>
    <row r="10" spans="1:12" ht="20.100000000000001" customHeight="1" x14ac:dyDescent="0.15">
      <c r="A10" s="119"/>
      <c r="B10" s="204" t="s">
        <v>87</v>
      </c>
      <c r="C10" s="108">
        <v>97.2</v>
      </c>
      <c r="D10" s="294">
        <v>1</v>
      </c>
      <c r="E10" s="108">
        <v>99</v>
      </c>
      <c r="F10" s="294">
        <v>1.8</v>
      </c>
      <c r="G10" s="108">
        <v>102.9</v>
      </c>
      <c r="H10" s="294">
        <v>4</v>
      </c>
      <c r="I10" s="108">
        <v>100</v>
      </c>
      <c r="J10" s="294">
        <v>-2.8</v>
      </c>
      <c r="K10" s="109">
        <v>95.8</v>
      </c>
      <c r="L10" s="468">
        <v>-4.2</v>
      </c>
    </row>
    <row r="11" spans="1:12" ht="20.100000000000001" customHeight="1" x14ac:dyDescent="0.15">
      <c r="A11" s="119"/>
      <c r="B11" s="204" t="s">
        <v>88</v>
      </c>
      <c r="C11" s="108">
        <v>97.4</v>
      </c>
      <c r="D11" s="294">
        <v>-2.1</v>
      </c>
      <c r="E11" s="108">
        <v>95.7</v>
      </c>
      <c r="F11" s="294">
        <v>-1.7</v>
      </c>
      <c r="G11" s="108">
        <v>98.9</v>
      </c>
      <c r="H11" s="294">
        <v>3.3</v>
      </c>
      <c r="I11" s="108">
        <v>100</v>
      </c>
      <c r="J11" s="294">
        <v>1.2</v>
      </c>
      <c r="K11" s="109">
        <v>99.2</v>
      </c>
      <c r="L11" s="468">
        <v>-0.8</v>
      </c>
    </row>
    <row r="12" spans="1:12" ht="20.100000000000001" customHeight="1" x14ac:dyDescent="0.15">
      <c r="A12" s="119"/>
      <c r="B12" s="204" t="s">
        <v>89</v>
      </c>
      <c r="C12" s="108">
        <v>97.8</v>
      </c>
      <c r="D12" s="294">
        <v>0.6</v>
      </c>
      <c r="E12" s="108">
        <v>97.6</v>
      </c>
      <c r="F12" s="294">
        <v>-0.2</v>
      </c>
      <c r="G12" s="108">
        <v>98.5</v>
      </c>
      <c r="H12" s="294">
        <v>0.9</v>
      </c>
      <c r="I12" s="108">
        <v>100</v>
      </c>
      <c r="J12" s="294">
        <v>1.5</v>
      </c>
      <c r="K12" s="109">
        <v>101.6</v>
      </c>
      <c r="L12" s="468">
        <v>1.6</v>
      </c>
    </row>
    <row r="13" spans="1:12" ht="20.100000000000001" customHeight="1" x14ac:dyDescent="0.15">
      <c r="A13" s="119"/>
      <c r="B13" s="204" t="s">
        <v>90</v>
      </c>
      <c r="C13" s="108">
        <v>98.2</v>
      </c>
      <c r="D13" s="294">
        <v>-0.7</v>
      </c>
      <c r="E13" s="108">
        <v>98.4</v>
      </c>
      <c r="F13" s="294">
        <v>0.2</v>
      </c>
      <c r="G13" s="108">
        <v>98.8</v>
      </c>
      <c r="H13" s="294">
        <v>0.5</v>
      </c>
      <c r="I13" s="108">
        <v>100</v>
      </c>
      <c r="J13" s="294">
        <v>1.2</v>
      </c>
      <c r="K13" s="109">
        <v>101</v>
      </c>
      <c r="L13" s="468">
        <v>1</v>
      </c>
    </row>
    <row r="14" spans="1:12" ht="20.100000000000001" customHeight="1" x14ac:dyDescent="0.15">
      <c r="A14" s="119"/>
      <c r="B14" s="204" t="s">
        <v>91</v>
      </c>
      <c r="C14" s="108">
        <v>98.3</v>
      </c>
      <c r="D14" s="294">
        <v>0</v>
      </c>
      <c r="E14" s="108">
        <v>99.8</v>
      </c>
      <c r="F14" s="294">
        <v>1.4</v>
      </c>
      <c r="G14" s="108">
        <v>102.3</v>
      </c>
      <c r="H14" s="294">
        <v>2.6</v>
      </c>
      <c r="I14" s="108">
        <v>100</v>
      </c>
      <c r="J14" s="294">
        <v>-2.2999999999999998</v>
      </c>
      <c r="K14" s="109">
        <v>99.1</v>
      </c>
      <c r="L14" s="468">
        <v>-0.9</v>
      </c>
    </row>
    <row r="15" spans="1:12" ht="20.100000000000001" customHeight="1" x14ac:dyDescent="0.15">
      <c r="A15" s="119"/>
      <c r="B15" s="204" t="s">
        <v>92</v>
      </c>
      <c r="C15" s="108">
        <v>95.9</v>
      </c>
      <c r="D15" s="294">
        <v>0.1</v>
      </c>
      <c r="E15" s="108">
        <v>95.9</v>
      </c>
      <c r="F15" s="294">
        <v>0.1</v>
      </c>
      <c r="G15" s="108">
        <v>98.6</v>
      </c>
      <c r="H15" s="294">
        <v>2.8</v>
      </c>
      <c r="I15" s="108">
        <v>100</v>
      </c>
      <c r="J15" s="294">
        <v>1.4</v>
      </c>
      <c r="K15" s="109">
        <v>101.5</v>
      </c>
      <c r="L15" s="468">
        <v>1.5</v>
      </c>
    </row>
    <row r="16" spans="1:12" ht="20.100000000000001" customHeight="1" x14ac:dyDescent="0.15">
      <c r="A16" s="119"/>
      <c r="B16" s="204" t="s">
        <v>93</v>
      </c>
      <c r="C16" s="108">
        <v>96.8</v>
      </c>
      <c r="D16" s="294">
        <v>-1.3</v>
      </c>
      <c r="E16" s="108">
        <v>95.3</v>
      </c>
      <c r="F16" s="294">
        <v>-1.5</v>
      </c>
      <c r="G16" s="108">
        <v>98.3</v>
      </c>
      <c r="H16" s="294">
        <v>3.1</v>
      </c>
      <c r="I16" s="108">
        <v>100</v>
      </c>
      <c r="J16" s="294">
        <v>1.7</v>
      </c>
      <c r="K16" s="109">
        <v>100.8</v>
      </c>
      <c r="L16" s="468">
        <v>0.8</v>
      </c>
    </row>
    <row r="17" spans="1:14" ht="20.100000000000001" customHeight="1" x14ac:dyDescent="0.15">
      <c r="A17" s="119"/>
      <c r="B17" s="204" t="s">
        <v>94</v>
      </c>
      <c r="C17" s="108">
        <v>94.5</v>
      </c>
      <c r="D17" s="294">
        <v>-0.3</v>
      </c>
      <c r="E17" s="108">
        <v>95.5</v>
      </c>
      <c r="F17" s="294">
        <v>1</v>
      </c>
      <c r="G17" s="108">
        <v>98.6</v>
      </c>
      <c r="H17" s="294">
        <v>3.2</v>
      </c>
      <c r="I17" s="108">
        <v>100</v>
      </c>
      <c r="J17" s="294">
        <v>1.5</v>
      </c>
      <c r="K17" s="109">
        <v>100.2</v>
      </c>
      <c r="L17" s="468">
        <v>0.2</v>
      </c>
    </row>
    <row r="18" spans="1:14" ht="5.25" customHeight="1" thickBot="1" x14ac:dyDescent="0.2">
      <c r="A18" s="139"/>
      <c r="B18" s="140"/>
      <c r="C18" s="96"/>
      <c r="D18" s="96"/>
      <c r="E18" s="96"/>
      <c r="F18" s="96"/>
      <c r="G18" s="96"/>
      <c r="H18" s="96"/>
      <c r="I18" s="96"/>
      <c r="J18" s="96"/>
      <c r="K18" s="96"/>
      <c r="L18" s="138"/>
    </row>
    <row r="19" spans="1:14" ht="15" customHeight="1" x14ac:dyDescent="0.15">
      <c r="L19" s="3" t="s">
        <v>95</v>
      </c>
    </row>
    <row r="20" spans="1:14" ht="15" customHeight="1" x14ac:dyDescent="0.15"/>
    <row r="21" spans="1:14" ht="15" customHeight="1" thickBot="1" x14ac:dyDescent="0.2">
      <c r="A21" s="137" t="s">
        <v>349</v>
      </c>
      <c r="B21" s="137"/>
      <c r="C21" s="137"/>
      <c r="D21" s="137"/>
      <c r="E21" s="137"/>
      <c r="F21" s="137"/>
      <c r="G21" s="137"/>
      <c r="L21" s="3" t="s">
        <v>96</v>
      </c>
    </row>
    <row r="22" spans="1:14" ht="24.95" customHeight="1" thickBot="1" x14ac:dyDescent="0.2">
      <c r="A22" s="507" t="s">
        <v>97</v>
      </c>
      <c r="B22" s="508"/>
      <c r="C22" s="141"/>
      <c r="D22" s="142"/>
      <c r="E22" s="136" t="s">
        <v>98</v>
      </c>
      <c r="F22" s="142"/>
      <c r="G22" s="143"/>
      <c r="H22" s="141"/>
      <c r="I22" s="142"/>
      <c r="J22" s="136" t="s">
        <v>99</v>
      </c>
      <c r="K22" s="142"/>
      <c r="L22" s="144"/>
    </row>
    <row r="23" spans="1:14" ht="24.95" customHeight="1" x14ac:dyDescent="0.15">
      <c r="A23" s="509"/>
      <c r="B23" s="510"/>
      <c r="C23" s="543" t="s">
        <v>367</v>
      </c>
      <c r="D23" s="543"/>
      <c r="E23" s="543" t="s">
        <v>390</v>
      </c>
      <c r="F23" s="543"/>
      <c r="G23" s="71" t="s">
        <v>100</v>
      </c>
      <c r="H23" s="543" t="s">
        <v>367</v>
      </c>
      <c r="I23" s="543"/>
      <c r="J23" s="543" t="s">
        <v>389</v>
      </c>
      <c r="K23" s="543"/>
      <c r="L23" s="470" t="s">
        <v>100</v>
      </c>
    </row>
    <row r="24" spans="1:14" ht="5.25" customHeight="1" x14ac:dyDescent="0.15">
      <c r="A24" s="145"/>
      <c r="B24" s="466"/>
      <c r="C24" s="299"/>
      <c r="D24" s="299"/>
      <c r="E24" s="465"/>
      <c r="F24" s="465"/>
      <c r="G24" s="471"/>
      <c r="H24" s="465"/>
      <c r="I24" s="465"/>
      <c r="J24" s="465"/>
      <c r="K24" s="465"/>
      <c r="L24" s="472"/>
    </row>
    <row r="25" spans="1:14" ht="20.100000000000001" customHeight="1" x14ac:dyDescent="0.15">
      <c r="A25" s="119"/>
      <c r="B25" s="204" t="s">
        <v>101</v>
      </c>
      <c r="C25" s="556">
        <v>161</v>
      </c>
      <c r="D25" s="557"/>
      <c r="E25" s="556">
        <v>157</v>
      </c>
      <c r="F25" s="557"/>
      <c r="G25" s="473">
        <v>0</v>
      </c>
      <c r="H25" s="549">
        <v>263</v>
      </c>
      <c r="I25" s="549"/>
      <c r="J25" s="549">
        <v>259</v>
      </c>
      <c r="K25" s="549"/>
      <c r="L25" s="474">
        <v>0</v>
      </c>
    </row>
    <row r="26" spans="1:14" ht="20.100000000000001" customHeight="1" x14ac:dyDescent="0.15">
      <c r="A26" s="119"/>
      <c r="B26" s="204" t="s">
        <v>102</v>
      </c>
      <c r="C26" s="553">
        <v>3.09</v>
      </c>
      <c r="D26" s="554"/>
      <c r="E26" s="553">
        <v>3.21</v>
      </c>
      <c r="F26" s="554"/>
      <c r="G26" s="473">
        <v>0</v>
      </c>
      <c r="H26" s="555">
        <v>3.16</v>
      </c>
      <c r="I26" s="555"/>
      <c r="J26" s="555">
        <v>3.16</v>
      </c>
      <c r="K26" s="555"/>
      <c r="L26" s="474">
        <v>0</v>
      </c>
    </row>
    <row r="27" spans="1:14" ht="20.100000000000001" customHeight="1" x14ac:dyDescent="0.15">
      <c r="A27" s="119"/>
      <c r="B27" s="204" t="s">
        <v>103</v>
      </c>
      <c r="C27" s="553">
        <v>1.24</v>
      </c>
      <c r="D27" s="554"/>
      <c r="E27" s="553">
        <v>1.32</v>
      </c>
      <c r="F27" s="554"/>
      <c r="G27" s="473">
        <v>0</v>
      </c>
      <c r="H27" s="555">
        <v>1.26</v>
      </c>
      <c r="I27" s="555"/>
      <c r="J27" s="555">
        <v>1.36</v>
      </c>
      <c r="K27" s="555"/>
      <c r="L27" s="474">
        <v>0</v>
      </c>
    </row>
    <row r="28" spans="1:14" ht="20.100000000000001" customHeight="1" x14ac:dyDescent="0.15">
      <c r="A28" s="119"/>
      <c r="B28" s="97" t="s">
        <v>104</v>
      </c>
      <c r="C28" s="520">
        <v>57.2</v>
      </c>
      <c r="D28" s="570"/>
      <c r="E28" s="520">
        <v>56</v>
      </c>
      <c r="F28" s="570"/>
      <c r="G28" s="473">
        <v>0</v>
      </c>
      <c r="H28" s="569">
        <v>55.9</v>
      </c>
      <c r="I28" s="569"/>
      <c r="J28" s="569">
        <v>57.2</v>
      </c>
      <c r="K28" s="569"/>
      <c r="L28" s="474">
        <v>0</v>
      </c>
    </row>
    <row r="29" spans="1:14" ht="20.100000000000001" customHeight="1" x14ac:dyDescent="0.15">
      <c r="A29" s="119"/>
      <c r="B29" s="204"/>
      <c r="C29" s="564"/>
      <c r="D29" s="565"/>
      <c r="E29" s="564"/>
      <c r="F29" s="565"/>
      <c r="G29" s="475"/>
      <c r="H29" s="566"/>
      <c r="I29" s="566"/>
      <c r="J29" s="566"/>
      <c r="K29" s="566"/>
      <c r="L29" s="476"/>
    </row>
    <row r="30" spans="1:14" ht="20.100000000000001" customHeight="1" x14ac:dyDescent="0.15">
      <c r="A30" s="119"/>
      <c r="B30" s="203" t="s">
        <v>105</v>
      </c>
      <c r="C30" s="567">
        <v>233770</v>
      </c>
      <c r="D30" s="568"/>
      <c r="E30" s="567">
        <v>244574</v>
      </c>
      <c r="F30" s="568"/>
      <c r="G30" s="477">
        <f>ROUND(E30/C30,5)*100-100</f>
        <v>4.6219999999999857</v>
      </c>
      <c r="H30" s="567">
        <v>215411</v>
      </c>
      <c r="I30" s="567"/>
      <c r="J30" s="567">
        <v>210651</v>
      </c>
      <c r="K30" s="567"/>
      <c r="L30" s="478">
        <f>ROUND(J30/H30,5)*100-100</f>
        <v>-2.210000000000008</v>
      </c>
    </row>
    <row r="31" spans="1:14" ht="20.100000000000001" customHeight="1" x14ac:dyDescent="0.15">
      <c r="A31" s="119"/>
      <c r="B31" s="204" t="s">
        <v>106</v>
      </c>
      <c r="C31" s="571">
        <v>61078</v>
      </c>
      <c r="D31" s="572"/>
      <c r="E31" s="571">
        <v>62899</v>
      </c>
      <c r="F31" s="572"/>
      <c r="G31" s="479">
        <f>ROUND(E31/C31,5)*100-100</f>
        <v>2.9809999999999945</v>
      </c>
      <c r="H31" s="571">
        <v>56531</v>
      </c>
      <c r="I31" s="571"/>
      <c r="J31" s="571">
        <v>57801</v>
      </c>
      <c r="K31" s="571"/>
      <c r="L31" s="480">
        <f>ROUND(J31/H31,5)*100-100</f>
        <v>2.2469999999999999</v>
      </c>
      <c r="N31" s="178"/>
    </row>
    <row r="32" spans="1:14" ht="20.100000000000001" customHeight="1" x14ac:dyDescent="0.15">
      <c r="A32" s="119"/>
      <c r="B32" s="204" t="s">
        <v>107</v>
      </c>
      <c r="C32" s="571">
        <v>20973</v>
      </c>
      <c r="D32" s="572"/>
      <c r="E32" s="571">
        <v>27165</v>
      </c>
      <c r="F32" s="572"/>
      <c r="G32" s="479">
        <f t="shared" ref="G32:G42" si="0">ROUND(E32/C32,5)*100-100</f>
        <v>29.524000000000001</v>
      </c>
      <c r="H32" s="571">
        <v>19123</v>
      </c>
      <c r="I32" s="571"/>
      <c r="J32" s="571">
        <v>20144</v>
      </c>
      <c r="K32" s="571"/>
      <c r="L32" s="480">
        <f t="shared" ref="L32:L42" si="1">ROUND(J32/H32,5)*100-100</f>
        <v>5.3389999999999986</v>
      </c>
      <c r="N32" s="178"/>
    </row>
    <row r="33" spans="1:14" ht="20.100000000000001" customHeight="1" x14ac:dyDescent="0.15">
      <c r="A33" s="119"/>
      <c r="B33" s="204" t="s">
        <v>87</v>
      </c>
      <c r="C33" s="571">
        <v>20365</v>
      </c>
      <c r="D33" s="572"/>
      <c r="E33" s="571">
        <v>20375</v>
      </c>
      <c r="F33" s="572"/>
      <c r="G33" s="479">
        <f t="shared" si="0"/>
        <v>4.9000000000006594E-2</v>
      </c>
      <c r="H33" s="571">
        <v>19096</v>
      </c>
      <c r="I33" s="571"/>
      <c r="J33" s="571">
        <v>18931</v>
      </c>
      <c r="K33" s="571"/>
      <c r="L33" s="480">
        <f t="shared" si="1"/>
        <v>-0.86400000000000432</v>
      </c>
      <c r="N33" s="146"/>
    </row>
    <row r="34" spans="1:14" ht="20.100000000000001" customHeight="1" x14ac:dyDescent="0.15">
      <c r="A34" s="119"/>
      <c r="B34" s="204" t="s">
        <v>88</v>
      </c>
      <c r="C34" s="571">
        <v>9379</v>
      </c>
      <c r="D34" s="572"/>
      <c r="E34" s="571">
        <v>7488</v>
      </c>
      <c r="F34" s="572"/>
      <c r="G34" s="479">
        <f t="shared" si="0"/>
        <v>-20.162000000000006</v>
      </c>
      <c r="H34" s="571">
        <v>7823</v>
      </c>
      <c r="I34" s="571"/>
      <c r="J34" s="571">
        <v>8435</v>
      </c>
      <c r="K34" s="571"/>
      <c r="L34" s="480">
        <f t="shared" si="1"/>
        <v>7.8230000000000075</v>
      </c>
      <c r="N34" s="146"/>
    </row>
    <row r="35" spans="1:14" ht="20.100000000000001" customHeight="1" x14ac:dyDescent="0.15">
      <c r="A35" s="119"/>
      <c r="B35" s="204" t="s">
        <v>108</v>
      </c>
      <c r="C35" s="571">
        <v>7912</v>
      </c>
      <c r="D35" s="572"/>
      <c r="E35" s="571">
        <v>7521</v>
      </c>
      <c r="F35" s="572"/>
      <c r="G35" s="479">
        <f t="shared" si="0"/>
        <v>-4.9420000000000073</v>
      </c>
      <c r="H35" s="571">
        <v>6304</v>
      </c>
      <c r="I35" s="571"/>
      <c r="J35" s="571">
        <v>5910</v>
      </c>
      <c r="K35" s="571"/>
      <c r="L35" s="480">
        <f t="shared" si="1"/>
        <v>-6.25</v>
      </c>
      <c r="N35" s="146"/>
    </row>
    <row r="36" spans="1:14" ht="20.100000000000001" customHeight="1" x14ac:dyDescent="0.15">
      <c r="A36" s="119"/>
      <c r="B36" s="204" t="s">
        <v>109</v>
      </c>
      <c r="C36" s="571">
        <v>9360</v>
      </c>
      <c r="D36" s="572"/>
      <c r="E36" s="571">
        <v>10905</v>
      </c>
      <c r="F36" s="572"/>
      <c r="G36" s="479">
        <f t="shared" si="0"/>
        <v>16.506</v>
      </c>
      <c r="H36" s="571">
        <v>9085</v>
      </c>
      <c r="I36" s="571"/>
      <c r="J36" s="571">
        <v>9304</v>
      </c>
      <c r="K36" s="571"/>
      <c r="L36" s="480">
        <f t="shared" si="1"/>
        <v>2.4110000000000014</v>
      </c>
      <c r="N36" s="147"/>
    </row>
    <row r="37" spans="1:14" ht="20.100000000000001" customHeight="1" x14ac:dyDescent="0.15">
      <c r="A37" s="119"/>
      <c r="B37" s="204" t="s">
        <v>91</v>
      </c>
      <c r="C37" s="571">
        <v>31706</v>
      </c>
      <c r="D37" s="572"/>
      <c r="E37" s="571">
        <v>33457</v>
      </c>
      <c r="F37" s="572"/>
      <c r="G37" s="479">
        <f t="shared" si="0"/>
        <v>5.5229999999999961</v>
      </c>
      <c r="H37" s="571">
        <v>31726</v>
      </c>
      <c r="I37" s="571"/>
      <c r="J37" s="571">
        <v>30522</v>
      </c>
      <c r="K37" s="571"/>
      <c r="L37" s="480">
        <f>ROUND(J37/H37,5)*100-100</f>
        <v>-3.7950000000000017</v>
      </c>
      <c r="N37" s="147"/>
    </row>
    <row r="38" spans="1:14" ht="20.100000000000001" customHeight="1" x14ac:dyDescent="0.15">
      <c r="A38" s="119"/>
      <c r="B38" s="204" t="s">
        <v>110</v>
      </c>
      <c r="C38" s="571">
        <v>8522</v>
      </c>
      <c r="D38" s="572"/>
      <c r="E38" s="571">
        <v>8696</v>
      </c>
      <c r="F38" s="572"/>
      <c r="G38" s="479">
        <f t="shared" si="0"/>
        <v>2.0420000000000158</v>
      </c>
      <c r="H38" s="571">
        <v>6609</v>
      </c>
      <c r="I38" s="571"/>
      <c r="J38" s="571">
        <v>6983</v>
      </c>
      <c r="K38" s="571"/>
      <c r="L38" s="480">
        <f t="shared" si="1"/>
        <v>5.6589999999999918</v>
      </c>
      <c r="N38" s="146"/>
    </row>
    <row r="39" spans="1:14" ht="20.100000000000001" customHeight="1" x14ac:dyDescent="0.15">
      <c r="A39" s="119"/>
      <c r="B39" s="204" t="s">
        <v>93</v>
      </c>
      <c r="C39" s="571">
        <v>19215</v>
      </c>
      <c r="D39" s="572"/>
      <c r="E39" s="571">
        <v>17320</v>
      </c>
      <c r="F39" s="572"/>
      <c r="G39" s="479">
        <f t="shared" si="0"/>
        <v>-9.862000000000009</v>
      </c>
      <c r="H39" s="571">
        <v>16573</v>
      </c>
      <c r="I39" s="571"/>
      <c r="J39" s="571">
        <v>13901</v>
      </c>
      <c r="K39" s="571"/>
      <c r="L39" s="480">
        <f t="shared" si="1"/>
        <v>-16.123000000000005</v>
      </c>
      <c r="N39" s="148"/>
    </row>
    <row r="40" spans="1:14" ht="20.100000000000001" customHeight="1" x14ac:dyDescent="0.15">
      <c r="A40" s="119"/>
      <c r="B40" s="204" t="s">
        <v>111</v>
      </c>
      <c r="C40" s="571">
        <v>45262</v>
      </c>
      <c r="D40" s="572"/>
      <c r="E40" s="571">
        <v>48748</v>
      </c>
      <c r="F40" s="572"/>
      <c r="G40" s="479">
        <f t="shared" si="0"/>
        <v>7.7020000000000124</v>
      </c>
      <c r="H40" s="571">
        <v>42541</v>
      </c>
      <c r="I40" s="571"/>
      <c r="J40" s="571">
        <v>38720</v>
      </c>
      <c r="K40" s="571"/>
      <c r="L40" s="480">
        <f t="shared" si="1"/>
        <v>-8.9819999999999993</v>
      </c>
    </row>
    <row r="41" spans="1:14" ht="20.100000000000001" customHeight="1" x14ac:dyDescent="0.15">
      <c r="A41" s="119"/>
      <c r="B41" s="67"/>
      <c r="C41" s="16"/>
      <c r="D41" s="16"/>
      <c r="E41" s="16"/>
      <c r="F41" s="16"/>
      <c r="G41" s="479"/>
      <c r="H41" s="17"/>
      <c r="I41" s="17"/>
      <c r="J41" s="17"/>
      <c r="K41" s="17"/>
      <c r="L41" s="480"/>
    </row>
    <row r="42" spans="1:14" s="151" customFormat="1" ht="20.100000000000001" customHeight="1" thickBot="1" x14ac:dyDescent="0.2">
      <c r="A42" s="149"/>
      <c r="B42" s="150" t="s">
        <v>112</v>
      </c>
      <c r="C42" s="574">
        <v>26.1</v>
      </c>
      <c r="D42" s="575"/>
      <c r="E42" s="574">
        <v>25.7</v>
      </c>
      <c r="F42" s="575"/>
      <c r="G42" s="481">
        <f t="shared" si="0"/>
        <v>-1.5330000000000013</v>
      </c>
      <c r="H42" s="573">
        <v>26.2</v>
      </c>
      <c r="I42" s="573"/>
      <c r="J42" s="573">
        <v>27.4</v>
      </c>
      <c r="K42" s="573"/>
      <c r="L42" s="482">
        <f t="shared" si="1"/>
        <v>4.5800000000000125</v>
      </c>
    </row>
    <row r="43" spans="1:14" ht="15" customHeight="1" x14ac:dyDescent="0.15">
      <c r="A43" s="213" t="s">
        <v>360</v>
      </c>
      <c r="B43" s="142"/>
      <c r="C43" s="142"/>
      <c r="D43" s="142"/>
      <c r="E43" s="142"/>
      <c r="F43" s="142"/>
      <c r="G43" s="142"/>
      <c r="L43" s="3" t="s">
        <v>393</v>
      </c>
    </row>
    <row r="47" spans="1:14" ht="20.100000000000001" customHeight="1" x14ac:dyDescent="0.15">
      <c r="F47" s="146"/>
    </row>
  </sheetData>
  <sheetProtection selectLockedCells="1" selectUnlockedCells="1"/>
  <mergeCells count="86">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G3:H3"/>
    <mergeCell ref="A22:B23"/>
    <mergeCell ref="C23:D23"/>
    <mergeCell ref="E23:F23"/>
    <mergeCell ref="C4:C5"/>
    <mergeCell ref="A7:B7"/>
    <mergeCell ref="A3:B5"/>
    <mergeCell ref="C3:D3"/>
    <mergeCell ref="E3:F3"/>
  </mergeCells>
  <phoneticPr fontId="29"/>
  <printOptions horizontalCentered="1"/>
  <pageMargins left="0.59055118110236227" right="0.59055118110236227" top="0.59055118110236227" bottom="0.59055118110236227" header="0.39370078740157483" footer="0.39370078740157483"/>
  <pageSetup paperSize="9" scale="99" firstPageNumber="176"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100" zoomScaleSheetLayoutView="130" workbookViewId="0">
      <pane ySplit="4" topLeftCell="A5" activePane="bottomLeft" state="frozen"/>
      <selection activeCell="F1" sqref="F1"/>
      <selection pane="bottomLeft" activeCell="A2" sqref="A2:I2"/>
    </sheetView>
  </sheetViews>
  <sheetFormatPr defaultRowHeight="18" customHeight="1" x14ac:dyDescent="0.15"/>
  <cols>
    <col min="1" max="1" width="2.625" style="123" customWidth="1"/>
    <col min="2" max="4" width="1.625" style="123" customWidth="1"/>
    <col min="5" max="5" width="18.625" style="123" customWidth="1"/>
    <col min="6" max="11" width="11" style="123" customWidth="1"/>
    <col min="12" max="12" width="10.25" style="123" customWidth="1"/>
    <col min="13" max="13" width="10.375" style="123" customWidth="1"/>
    <col min="14" max="16384" width="9" style="123"/>
  </cols>
  <sheetData>
    <row r="1" spans="1:12" ht="5.0999999999999996" customHeight="1" x14ac:dyDescent="0.15">
      <c r="A1" s="578"/>
      <c r="B1" s="578"/>
      <c r="C1" s="578"/>
      <c r="D1" s="578"/>
      <c r="E1" s="578"/>
      <c r="F1" s="578"/>
      <c r="G1" s="578"/>
      <c r="H1" s="578"/>
      <c r="I1" s="578"/>
      <c r="J1" s="115"/>
      <c r="K1" s="3"/>
      <c r="L1" s="115"/>
    </row>
    <row r="2" spans="1:12" ht="15" customHeight="1" x14ac:dyDescent="0.15">
      <c r="A2" s="578" t="s">
        <v>312</v>
      </c>
      <c r="B2" s="578"/>
      <c r="C2" s="578"/>
      <c r="D2" s="578"/>
      <c r="E2" s="578"/>
      <c r="F2" s="578"/>
      <c r="G2" s="578"/>
      <c r="H2" s="578"/>
      <c r="I2" s="578"/>
      <c r="J2" s="115"/>
      <c r="K2" s="3" t="s">
        <v>113</v>
      </c>
      <c r="L2" s="115"/>
    </row>
    <row r="3" spans="1:12" ht="24.95" customHeight="1" x14ac:dyDescent="0.15">
      <c r="A3" s="507" t="s">
        <v>114</v>
      </c>
      <c r="B3" s="508"/>
      <c r="C3" s="508"/>
      <c r="D3" s="508"/>
      <c r="E3" s="508"/>
      <c r="F3" s="579" t="s">
        <v>115</v>
      </c>
      <c r="G3" s="579"/>
      <c r="H3" s="579"/>
      <c r="I3" s="580" t="s">
        <v>116</v>
      </c>
      <c r="J3" s="580"/>
      <c r="K3" s="581"/>
      <c r="L3" s="216"/>
    </row>
    <row r="4" spans="1:12" ht="24.95" customHeight="1" x14ac:dyDescent="0.15">
      <c r="A4" s="509"/>
      <c r="B4" s="510"/>
      <c r="C4" s="510"/>
      <c r="D4" s="510"/>
      <c r="E4" s="510"/>
      <c r="F4" s="71" t="s">
        <v>368</v>
      </c>
      <c r="G4" s="71" t="s">
        <v>391</v>
      </c>
      <c r="H4" s="467" t="s">
        <v>117</v>
      </c>
      <c r="I4" s="71" t="s">
        <v>368</v>
      </c>
      <c r="J4" s="71" t="s">
        <v>391</v>
      </c>
      <c r="K4" s="63" t="s">
        <v>117</v>
      </c>
      <c r="L4" s="216"/>
    </row>
    <row r="5" spans="1:12" ht="5.25" customHeight="1" x14ac:dyDescent="0.15">
      <c r="A5" s="533"/>
      <c r="B5" s="534"/>
      <c r="C5" s="534"/>
      <c r="D5" s="534"/>
      <c r="E5" s="577"/>
      <c r="F5" s="299"/>
      <c r="G5" s="465"/>
      <c r="H5" s="465"/>
      <c r="I5" s="465"/>
      <c r="J5" s="465"/>
      <c r="K5" s="95"/>
      <c r="L5" s="216"/>
    </row>
    <row r="6" spans="1:12" ht="18" customHeight="1" x14ac:dyDescent="0.15">
      <c r="A6" s="584" t="s">
        <v>118</v>
      </c>
      <c r="B6" s="585"/>
      <c r="C6" s="585"/>
      <c r="D6" s="585"/>
      <c r="E6" s="586"/>
      <c r="F6" s="297">
        <v>83</v>
      </c>
      <c r="G6" s="464">
        <v>85</v>
      </c>
      <c r="H6" s="483">
        <f>H8</f>
        <v>0</v>
      </c>
      <c r="I6" s="464">
        <v>141</v>
      </c>
      <c r="J6" s="464">
        <v>137</v>
      </c>
      <c r="K6" s="484">
        <v>0</v>
      </c>
      <c r="L6" s="216"/>
    </row>
    <row r="7" spans="1:12" ht="18" customHeight="1" x14ac:dyDescent="0.15">
      <c r="A7" s="587" t="s">
        <v>119</v>
      </c>
      <c r="B7" s="588"/>
      <c r="C7" s="588"/>
      <c r="D7" s="588"/>
      <c r="E7" s="589"/>
      <c r="F7" s="296">
        <v>3.44</v>
      </c>
      <c r="G7" s="463">
        <v>3.57</v>
      </c>
      <c r="H7" s="483">
        <v>0</v>
      </c>
      <c r="I7" s="463">
        <v>3.46</v>
      </c>
      <c r="J7" s="463">
        <v>3.58</v>
      </c>
      <c r="K7" s="484">
        <v>0</v>
      </c>
      <c r="L7" s="216"/>
    </row>
    <row r="8" spans="1:12" ht="18" customHeight="1" x14ac:dyDescent="0.15">
      <c r="A8" s="587" t="s">
        <v>120</v>
      </c>
      <c r="B8" s="588"/>
      <c r="C8" s="588"/>
      <c r="D8" s="588"/>
      <c r="E8" s="589"/>
      <c r="F8" s="296">
        <v>1.65</v>
      </c>
      <c r="G8" s="463">
        <v>1.72</v>
      </c>
      <c r="H8" s="483">
        <v>0</v>
      </c>
      <c r="I8" s="463">
        <v>1.66</v>
      </c>
      <c r="J8" s="463">
        <v>1.74</v>
      </c>
      <c r="K8" s="484">
        <v>0</v>
      </c>
      <c r="L8" s="216"/>
    </row>
    <row r="9" spans="1:12" ht="18" customHeight="1" x14ac:dyDescent="0.15">
      <c r="A9" s="587" t="s">
        <v>121</v>
      </c>
      <c r="B9" s="588"/>
      <c r="C9" s="588"/>
      <c r="D9" s="588"/>
      <c r="E9" s="589"/>
      <c r="F9" s="295">
        <v>46.7</v>
      </c>
      <c r="G9" s="462">
        <v>46.8</v>
      </c>
      <c r="H9" s="483">
        <v>0</v>
      </c>
      <c r="I9" s="462">
        <v>46.6</v>
      </c>
      <c r="J9" s="462">
        <v>46.7</v>
      </c>
      <c r="K9" s="484">
        <v>0</v>
      </c>
      <c r="L9" s="216"/>
    </row>
    <row r="10" spans="1:12" ht="18" customHeight="1" x14ac:dyDescent="0.15">
      <c r="A10" s="179"/>
      <c r="B10" s="180"/>
      <c r="C10" s="180"/>
      <c r="D10" s="180"/>
      <c r="E10" s="218"/>
      <c r="F10" s="60"/>
      <c r="G10" s="60"/>
      <c r="H10" s="485"/>
      <c r="I10" s="60"/>
      <c r="J10" s="60"/>
      <c r="K10" s="486"/>
      <c r="L10" s="216"/>
    </row>
    <row r="11" spans="1:12" ht="18" customHeight="1" x14ac:dyDescent="0.15">
      <c r="A11" s="545" t="s">
        <v>286</v>
      </c>
      <c r="B11" s="590"/>
      <c r="C11" s="590"/>
      <c r="D11" s="590"/>
      <c r="E11" s="591"/>
      <c r="F11" s="61">
        <v>790128</v>
      </c>
      <c r="G11" s="61">
        <v>781589</v>
      </c>
      <c r="H11" s="487">
        <f>ROUND(G11/F11,5)*100-100</f>
        <v>-1.0810000000000031</v>
      </c>
      <c r="I11" s="61">
        <v>690254</v>
      </c>
      <c r="J11" s="61">
        <v>656235</v>
      </c>
      <c r="K11" s="488">
        <f>ROUND(J11/I11,5)*100-100</f>
        <v>-4.9279999999999973</v>
      </c>
      <c r="L11" s="152"/>
    </row>
    <row r="12" spans="1:12" ht="18" customHeight="1" x14ac:dyDescent="0.15">
      <c r="A12" s="179"/>
      <c r="B12" s="582" t="s">
        <v>122</v>
      </c>
      <c r="C12" s="582"/>
      <c r="D12" s="582"/>
      <c r="E12" s="583"/>
      <c r="F12" s="62">
        <v>427588</v>
      </c>
      <c r="G12" s="62">
        <v>425997</v>
      </c>
      <c r="H12" s="485">
        <f>ROUND(G12/F12,5)*100-100</f>
        <v>-0.37199999999999989</v>
      </c>
      <c r="I12" s="62">
        <v>371925</v>
      </c>
      <c r="J12" s="62">
        <v>354250</v>
      </c>
      <c r="K12" s="486">
        <f>ROUND(J12/I12,5)*100-100</f>
        <v>-4.7519999999999953</v>
      </c>
      <c r="L12" s="216"/>
    </row>
    <row r="13" spans="1:12" ht="18" customHeight="1" x14ac:dyDescent="0.15">
      <c r="A13" s="179"/>
      <c r="B13" s="180"/>
      <c r="C13" s="582" t="s">
        <v>123</v>
      </c>
      <c r="D13" s="582"/>
      <c r="E13" s="583"/>
      <c r="F13" s="62">
        <v>422738</v>
      </c>
      <c r="G13" s="62">
        <v>420974</v>
      </c>
      <c r="H13" s="485">
        <f>ROUND(G13/F13,5)*100-100</f>
        <v>-0.41700000000000159</v>
      </c>
      <c r="I13" s="62">
        <v>366528</v>
      </c>
      <c r="J13" s="62">
        <v>350007</v>
      </c>
      <c r="K13" s="486">
        <f>ROUND(J13/I13,5)*100-100</f>
        <v>-4.507000000000005</v>
      </c>
      <c r="L13" s="216"/>
    </row>
    <row r="14" spans="1:12" ht="18" customHeight="1" x14ac:dyDescent="0.15">
      <c r="A14" s="179"/>
      <c r="B14" s="180"/>
      <c r="C14" s="180"/>
      <c r="D14" s="582" t="s">
        <v>124</v>
      </c>
      <c r="E14" s="583"/>
      <c r="F14" s="62">
        <v>390072</v>
      </c>
      <c r="G14" s="62">
        <v>392691</v>
      </c>
      <c r="H14" s="485">
        <f>ROUND(G14/F14,5)*100-100</f>
        <v>0.67099999999999227</v>
      </c>
      <c r="I14" s="62">
        <v>333584</v>
      </c>
      <c r="J14" s="62">
        <v>321643</v>
      </c>
      <c r="K14" s="486">
        <f>ROUND(J14/I14,5)*100-100</f>
        <v>-3.5800000000000125</v>
      </c>
      <c r="L14" s="216"/>
    </row>
    <row r="15" spans="1:12" ht="18" customHeight="1" x14ac:dyDescent="0.15">
      <c r="A15" s="179"/>
      <c r="B15" s="180"/>
      <c r="C15" s="180"/>
      <c r="D15" s="180"/>
      <c r="E15" s="218" t="s">
        <v>125</v>
      </c>
      <c r="F15" s="62">
        <v>312737</v>
      </c>
      <c r="G15" s="62">
        <v>299162</v>
      </c>
      <c r="H15" s="485">
        <f t="shared" ref="H15:H40" si="0">ROUND(G15/F15,5)*100-100</f>
        <v>-4.340999999999994</v>
      </c>
      <c r="I15" s="62">
        <v>266028</v>
      </c>
      <c r="J15" s="62">
        <v>251100</v>
      </c>
      <c r="K15" s="486">
        <f t="shared" ref="K15:K40" si="1">ROUND(J15/I15,5)*100-100</f>
        <v>-5.6110000000000042</v>
      </c>
      <c r="L15" s="152"/>
    </row>
    <row r="16" spans="1:12" ht="18" customHeight="1" x14ac:dyDescent="0.15">
      <c r="A16" s="179"/>
      <c r="B16" s="180"/>
      <c r="C16" s="180"/>
      <c r="D16" s="180"/>
      <c r="E16" s="218" t="s">
        <v>126</v>
      </c>
      <c r="F16" s="62">
        <v>66293</v>
      </c>
      <c r="G16" s="62">
        <v>86855</v>
      </c>
      <c r="H16" s="485">
        <f t="shared" si="0"/>
        <v>31.016999999999996</v>
      </c>
      <c r="I16" s="62">
        <v>60009</v>
      </c>
      <c r="J16" s="62">
        <v>64935</v>
      </c>
      <c r="K16" s="486">
        <f t="shared" si="1"/>
        <v>8.2090000000000032</v>
      </c>
      <c r="L16" s="216"/>
    </row>
    <row r="17" spans="1:13" ht="18" customHeight="1" x14ac:dyDescent="0.15">
      <c r="A17" s="179"/>
      <c r="B17" s="180"/>
      <c r="C17" s="180"/>
      <c r="D17" s="180"/>
      <c r="E17" s="218" t="s">
        <v>127</v>
      </c>
      <c r="F17" s="62">
        <v>11042</v>
      </c>
      <c r="G17" s="62">
        <v>6674</v>
      </c>
      <c r="H17" s="485">
        <f t="shared" si="0"/>
        <v>-39.558000000000007</v>
      </c>
      <c r="I17" s="62">
        <v>7547</v>
      </c>
      <c r="J17" s="62">
        <v>5608</v>
      </c>
      <c r="K17" s="486">
        <f t="shared" si="1"/>
        <v>-25.692000000000007</v>
      </c>
      <c r="L17" s="216"/>
    </row>
    <row r="18" spans="1:13" ht="18" customHeight="1" x14ac:dyDescent="0.15">
      <c r="A18" s="179"/>
      <c r="B18" s="180"/>
      <c r="C18" s="180"/>
      <c r="D18" s="582" t="s">
        <v>128</v>
      </c>
      <c r="E18" s="583"/>
      <c r="F18" s="62">
        <v>1824</v>
      </c>
      <c r="G18" s="62">
        <v>1624</v>
      </c>
      <c r="H18" s="485">
        <f t="shared" si="0"/>
        <v>-10.965000000000003</v>
      </c>
      <c r="I18" s="62">
        <v>4955</v>
      </c>
      <c r="J18" s="62">
        <v>894</v>
      </c>
      <c r="K18" s="486">
        <f t="shared" si="1"/>
        <v>-81.957999999999998</v>
      </c>
      <c r="L18" s="216"/>
    </row>
    <row r="19" spans="1:13" ht="18" customHeight="1" x14ac:dyDescent="0.15">
      <c r="A19" s="179"/>
      <c r="B19" s="180"/>
      <c r="C19" s="180"/>
      <c r="D19" s="180"/>
      <c r="E19" s="153" t="s">
        <v>129</v>
      </c>
      <c r="F19" s="62">
        <v>831</v>
      </c>
      <c r="G19" s="62">
        <v>1485</v>
      </c>
      <c r="H19" s="485">
        <f t="shared" si="0"/>
        <v>78.699999999999989</v>
      </c>
      <c r="I19" s="62">
        <v>296</v>
      </c>
      <c r="J19" s="62">
        <v>383</v>
      </c>
      <c r="K19" s="486">
        <f t="shared" si="1"/>
        <v>29.391999999999996</v>
      </c>
      <c r="L19" s="216"/>
    </row>
    <row r="20" spans="1:13" ht="18" customHeight="1" x14ac:dyDescent="0.15">
      <c r="A20" s="179"/>
      <c r="B20" s="180"/>
      <c r="C20" s="180"/>
      <c r="D20" s="180"/>
      <c r="E20" s="218" t="s">
        <v>130</v>
      </c>
      <c r="F20" s="62">
        <v>30842</v>
      </c>
      <c r="G20" s="62">
        <v>26658</v>
      </c>
      <c r="H20" s="485">
        <f t="shared" si="0"/>
        <v>-13.566000000000003</v>
      </c>
      <c r="I20" s="62">
        <v>27989</v>
      </c>
      <c r="J20" s="62">
        <v>27469</v>
      </c>
      <c r="K20" s="486">
        <f t="shared" si="1"/>
        <v>-1.8580000000000041</v>
      </c>
      <c r="L20" s="216"/>
    </row>
    <row r="21" spans="1:13" ht="18" customHeight="1" x14ac:dyDescent="0.15">
      <c r="A21" s="179"/>
      <c r="B21" s="180"/>
      <c r="C21" s="582" t="s">
        <v>131</v>
      </c>
      <c r="D21" s="582"/>
      <c r="E21" s="583"/>
      <c r="F21" s="62">
        <v>4850</v>
      </c>
      <c r="G21" s="62">
        <v>5023</v>
      </c>
      <c r="H21" s="485">
        <f t="shared" si="0"/>
        <v>3.5670000000000073</v>
      </c>
      <c r="I21" s="62">
        <v>5397</v>
      </c>
      <c r="J21" s="62">
        <v>4244</v>
      </c>
      <c r="K21" s="486">
        <f t="shared" si="1"/>
        <v>-21.364000000000004</v>
      </c>
      <c r="L21" s="216"/>
    </row>
    <row r="22" spans="1:13" ht="18" customHeight="1" x14ac:dyDescent="0.15">
      <c r="A22" s="179"/>
      <c r="B22" s="582" t="s">
        <v>361</v>
      </c>
      <c r="C22" s="582"/>
      <c r="D22" s="582"/>
      <c r="E22" s="583"/>
      <c r="F22" s="62">
        <v>321128</v>
      </c>
      <c r="G22" s="62">
        <v>313043</v>
      </c>
      <c r="H22" s="485">
        <f t="shared" si="0"/>
        <v>-2.5180000000000007</v>
      </c>
      <c r="I22" s="62">
        <v>278263</v>
      </c>
      <c r="J22" s="62">
        <v>265023</v>
      </c>
      <c r="K22" s="486">
        <f t="shared" si="1"/>
        <v>-4.7579999999999956</v>
      </c>
      <c r="L22" s="216"/>
      <c r="M22" s="181"/>
    </row>
    <row r="23" spans="1:13" ht="18" customHeight="1" x14ac:dyDescent="0.15">
      <c r="A23" s="179"/>
      <c r="B23" s="582" t="s">
        <v>132</v>
      </c>
      <c r="C23" s="582"/>
      <c r="D23" s="582"/>
      <c r="E23" s="583"/>
      <c r="F23" s="62">
        <v>41412</v>
      </c>
      <c r="G23" s="62">
        <v>42549</v>
      </c>
      <c r="H23" s="485">
        <f t="shared" si="0"/>
        <v>2.7460000000000093</v>
      </c>
      <c r="I23" s="62">
        <v>40066</v>
      </c>
      <c r="J23" s="62">
        <v>36962</v>
      </c>
      <c r="K23" s="486">
        <f t="shared" si="1"/>
        <v>-7.7469999999999999</v>
      </c>
      <c r="L23" s="216"/>
    </row>
    <row r="24" spans="1:13" ht="18" customHeight="1" x14ac:dyDescent="0.15">
      <c r="A24" s="179"/>
      <c r="B24" s="582" t="s">
        <v>133</v>
      </c>
      <c r="C24" s="582"/>
      <c r="D24" s="582"/>
      <c r="E24" s="583"/>
      <c r="F24" s="62">
        <v>321093</v>
      </c>
      <c r="G24" s="62">
        <v>319003</v>
      </c>
      <c r="H24" s="485">
        <f t="shared" si="0"/>
        <v>-0.65099999999999625</v>
      </c>
      <c r="I24" s="62">
        <v>290626</v>
      </c>
      <c r="J24" s="62">
        <v>267267</v>
      </c>
      <c r="K24" s="486">
        <f t="shared" si="1"/>
        <v>-8.0370000000000061</v>
      </c>
      <c r="L24" s="216"/>
    </row>
    <row r="25" spans="1:13" ht="18" customHeight="1" x14ac:dyDescent="0.15">
      <c r="A25" s="179"/>
      <c r="B25" s="180"/>
      <c r="C25" s="582" t="s">
        <v>105</v>
      </c>
      <c r="D25" s="582"/>
      <c r="E25" s="583"/>
      <c r="F25" s="62">
        <v>267257</v>
      </c>
      <c r="G25" s="62">
        <v>264445</v>
      </c>
      <c r="H25" s="485">
        <f t="shared" si="0"/>
        <v>-1.0519999999999925</v>
      </c>
      <c r="I25" s="62">
        <v>239219</v>
      </c>
      <c r="J25" s="62">
        <v>225308</v>
      </c>
      <c r="K25" s="486">
        <f t="shared" si="1"/>
        <v>-5.8149999999999977</v>
      </c>
      <c r="L25" s="216"/>
    </row>
    <row r="26" spans="1:13" ht="18" customHeight="1" x14ac:dyDescent="0.15">
      <c r="A26" s="179"/>
      <c r="B26" s="180"/>
      <c r="C26" s="180"/>
      <c r="D26" s="582" t="s">
        <v>85</v>
      </c>
      <c r="E26" s="583"/>
      <c r="F26" s="62">
        <v>63340</v>
      </c>
      <c r="G26" s="62">
        <v>63211</v>
      </c>
      <c r="H26" s="485">
        <f>ROUND(G26/F26,5)*100-100</f>
        <v>-0.20400000000000773</v>
      </c>
      <c r="I26" s="62">
        <v>59260</v>
      </c>
      <c r="J26" s="62">
        <v>58529</v>
      </c>
      <c r="K26" s="486">
        <f t="shared" si="1"/>
        <v>-1.2340000000000089</v>
      </c>
      <c r="L26" s="216"/>
    </row>
    <row r="27" spans="1:13" ht="18" customHeight="1" x14ac:dyDescent="0.15">
      <c r="A27" s="179"/>
      <c r="B27" s="180"/>
      <c r="C27" s="180"/>
      <c r="D27" s="582" t="s">
        <v>86</v>
      </c>
      <c r="E27" s="583"/>
      <c r="F27" s="62">
        <v>28802</v>
      </c>
      <c r="G27" s="62">
        <v>26292</v>
      </c>
      <c r="H27" s="485">
        <f t="shared" si="0"/>
        <v>-8.7149999999999892</v>
      </c>
      <c r="I27" s="62">
        <v>25290</v>
      </c>
      <c r="J27" s="62">
        <v>22917</v>
      </c>
      <c r="K27" s="486">
        <f t="shared" si="1"/>
        <v>-9.3829999999999956</v>
      </c>
      <c r="L27" s="216"/>
    </row>
    <row r="28" spans="1:13" ht="18" customHeight="1" x14ac:dyDescent="0.15">
      <c r="A28" s="179"/>
      <c r="B28" s="180"/>
      <c r="C28" s="180"/>
      <c r="D28" s="582" t="s">
        <v>87</v>
      </c>
      <c r="E28" s="583"/>
      <c r="F28" s="62">
        <v>19800</v>
      </c>
      <c r="G28" s="62">
        <v>20601</v>
      </c>
      <c r="H28" s="485">
        <f t="shared" si="0"/>
        <v>4.0450000000000159</v>
      </c>
      <c r="I28" s="62">
        <v>18514</v>
      </c>
      <c r="J28" s="62">
        <v>18497</v>
      </c>
      <c r="K28" s="486">
        <f t="shared" si="1"/>
        <v>-9.1999999999998749E-2</v>
      </c>
      <c r="L28" s="216"/>
    </row>
    <row r="29" spans="1:13" ht="18" customHeight="1" x14ac:dyDescent="0.15">
      <c r="A29" s="179"/>
      <c r="B29" s="180"/>
      <c r="C29" s="180"/>
      <c r="D29" s="582" t="s">
        <v>88</v>
      </c>
      <c r="E29" s="583"/>
      <c r="F29" s="62">
        <v>11551</v>
      </c>
      <c r="G29" s="62">
        <v>7196</v>
      </c>
      <c r="H29" s="485">
        <f t="shared" si="0"/>
        <v>-37.702000000000005</v>
      </c>
      <c r="I29" s="62">
        <v>7948</v>
      </c>
      <c r="J29" s="62">
        <v>7355</v>
      </c>
      <c r="K29" s="486">
        <f t="shared" si="1"/>
        <v>-7.4609999999999985</v>
      </c>
      <c r="L29" s="216"/>
    </row>
    <row r="30" spans="1:13" ht="18" customHeight="1" x14ac:dyDescent="0.15">
      <c r="A30" s="179"/>
      <c r="B30" s="180"/>
      <c r="C30" s="180"/>
      <c r="D30" s="582" t="s">
        <v>108</v>
      </c>
      <c r="E30" s="583"/>
      <c r="F30" s="62">
        <v>9531</v>
      </c>
      <c r="G30" s="62">
        <v>9794</v>
      </c>
      <c r="H30" s="485">
        <f t="shared" si="0"/>
        <v>2.7590000000000003</v>
      </c>
      <c r="I30" s="62">
        <v>7310</v>
      </c>
      <c r="J30" s="62">
        <v>7249</v>
      </c>
      <c r="K30" s="486">
        <f t="shared" si="1"/>
        <v>-0.83400000000000318</v>
      </c>
      <c r="L30" s="216"/>
    </row>
    <row r="31" spans="1:13" ht="18" customHeight="1" x14ac:dyDescent="0.15">
      <c r="A31" s="179"/>
      <c r="B31" s="180"/>
      <c r="C31" s="180"/>
      <c r="D31" s="582" t="s">
        <v>109</v>
      </c>
      <c r="E31" s="583"/>
      <c r="F31" s="62">
        <v>8101</v>
      </c>
      <c r="G31" s="62">
        <v>9911</v>
      </c>
      <c r="H31" s="485">
        <f t="shared" si="0"/>
        <v>22.343000000000004</v>
      </c>
      <c r="I31" s="62">
        <v>8002</v>
      </c>
      <c r="J31" s="62">
        <v>8244</v>
      </c>
      <c r="K31" s="486">
        <f t="shared" si="1"/>
        <v>3.0240000000000009</v>
      </c>
      <c r="L31" s="216"/>
    </row>
    <row r="32" spans="1:13" ht="18" customHeight="1" x14ac:dyDescent="0.15">
      <c r="A32" s="179"/>
      <c r="B32" s="180"/>
      <c r="C32" s="180"/>
      <c r="D32" s="582" t="s">
        <v>91</v>
      </c>
      <c r="E32" s="583"/>
      <c r="F32" s="62">
        <v>40766</v>
      </c>
      <c r="G32" s="62">
        <v>42398</v>
      </c>
      <c r="H32" s="485">
        <f t="shared" si="0"/>
        <v>4.0030000000000001</v>
      </c>
      <c r="I32" s="62">
        <v>34896</v>
      </c>
      <c r="J32" s="62">
        <v>34429</v>
      </c>
      <c r="K32" s="486">
        <f t="shared" si="1"/>
        <v>-1.3379999999999939</v>
      </c>
      <c r="L32" s="216"/>
    </row>
    <row r="33" spans="1:12" ht="18" customHeight="1" x14ac:dyDescent="0.15">
      <c r="A33" s="179"/>
      <c r="B33" s="180"/>
      <c r="C33" s="180"/>
      <c r="D33" s="582" t="s">
        <v>92</v>
      </c>
      <c r="E33" s="583"/>
      <c r="F33" s="62">
        <v>13046</v>
      </c>
      <c r="G33" s="62">
        <v>13193</v>
      </c>
      <c r="H33" s="485">
        <f t="shared" si="0"/>
        <v>1.1269999999999953</v>
      </c>
      <c r="I33" s="62">
        <v>10702</v>
      </c>
      <c r="J33" s="62">
        <v>11607</v>
      </c>
      <c r="K33" s="486">
        <f t="shared" si="1"/>
        <v>8.4560000000000031</v>
      </c>
      <c r="L33" s="216"/>
    </row>
    <row r="34" spans="1:12" ht="18" customHeight="1" x14ac:dyDescent="0.15">
      <c r="A34" s="179"/>
      <c r="B34" s="180"/>
      <c r="C34" s="180"/>
      <c r="D34" s="582" t="s">
        <v>93</v>
      </c>
      <c r="E34" s="583"/>
      <c r="F34" s="62">
        <v>21887</v>
      </c>
      <c r="G34" s="62">
        <v>19437</v>
      </c>
      <c r="H34" s="485">
        <f t="shared" si="0"/>
        <v>-11.194000000000003</v>
      </c>
      <c r="I34" s="62">
        <v>18580</v>
      </c>
      <c r="J34" s="62">
        <v>15414</v>
      </c>
      <c r="K34" s="486">
        <f t="shared" si="1"/>
        <v>-17.040000000000006</v>
      </c>
      <c r="L34" s="216"/>
    </row>
    <row r="35" spans="1:12" ht="18" customHeight="1" x14ac:dyDescent="0.15">
      <c r="A35" s="179"/>
      <c r="B35" s="180"/>
      <c r="C35" s="180"/>
      <c r="D35" s="582" t="s">
        <v>111</v>
      </c>
      <c r="E35" s="583"/>
      <c r="F35" s="62">
        <v>50434</v>
      </c>
      <c r="G35" s="62">
        <v>52412</v>
      </c>
      <c r="H35" s="485">
        <f t="shared" si="0"/>
        <v>3.921999999999997</v>
      </c>
      <c r="I35" s="62">
        <v>48717</v>
      </c>
      <c r="J35" s="62">
        <v>41067</v>
      </c>
      <c r="K35" s="486">
        <f t="shared" si="1"/>
        <v>-15.703000000000003</v>
      </c>
      <c r="L35" s="216"/>
    </row>
    <row r="36" spans="1:12" ht="18" customHeight="1" x14ac:dyDescent="0.15">
      <c r="A36" s="179"/>
      <c r="B36" s="180"/>
      <c r="C36" s="582" t="s">
        <v>134</v>
      </c>
      <c r="D36" s="582"/>
      <c r="E36" s="583"/>
      <c r="F36" s="62">
        <v>53836</v>
      </c>
      <c r="G36" s="62">
        <v>54558</v>
      </c>
      <c r="H36" s="485">
        <f t="shared" si="0"/>
        <v>1.340999999999994</v>
      </c>
      <c r="I36" s="62">
        <v>51408</v>
      </c>
      <c r="J36" s="62">
        <v>41959</v>
      </c>
      <c r="K36" s="486">
        <f t="shared" si="1"/>
        <v>-18.379999999999995</v>
      </c>
      <c r="L36" s="216"/>
    </row>
    <row r="37" spans="1:12" ht="18" customHeight="1" x14ac:dyDescent="0.15">
      <c r="A37" s="179"/>
      <c r="B37" s="582" t="s">
        <v>363</v>
      </c>
      <c r="C37" s="582"/>
      <c r="D37" s="582"/>
      <c r="E37" s="583"/>
      <c r="F37" s="62">
        <v>433011</v>
      </c>
      <c r="G37" s="62">
        <v>425977</v>
      </c>
      <c r="H37" s="485">
        <f t="shared" si="0"/>
        <v>-1.6240000000000094</v>
      </c>
      <c r="I37" s="62">
        <v>361720</v>
      </c>
      <c r="J37" s="62">
        <v>357959</v>
      </c>
      <c r="K37" s="486">
        <f t="shared" si="1"/>
        <v>-1.039999999999992</v>
      </c>
      <c r="L37" s="216"/>
    </row>
    <row r="38" spans="1:12" ht="18" customHeight="1" x14ac:dyDescent="0.15">
      <c r="A38" s="179"/>
      <c r="B38" s="582" t="s">
        <v>135</v>
      </c>
      <c r="C38" s="582"/>
      <c r="D38" s="582"/>
      <c r="E38" s="583"/>
      <c r="F38" s="62">
        <v>36024</v>
      </c>
      <c r="G38" s="62">
        <v>36610</v>
      </c>
      <c r="H38" s="485">
        <f t="shared" si="0"/>
        <v>1.6269999999999953</v>
      </c>
      <c r="I38" s="62">
        <v>37908</v>
      </c>
      <c r="J38" s="62">
        <v>31009</v>
      </c>
      <c r="K38" s="486">
        <f t="shared" si="1"/>
        <v>-18.198999999999998</v>
      </c>
      <c r="L38" s="216"/>
    </row>
    <row r="39" spans="1:12" ht="18" customHeight="1" x14ac:dyDescent="0.15">
      <c r="A39" s="584" t="s">
        <v>136</v>
      </c>
      <c r="B39" s="585"/>
      <c r="C39" s="585"/>
      <c r="D39" s="585"/>
      <c r="E39" s="586"/>
      <c r="F39" s="62">
        <v>373752</v>
      </c>
      <c r="G39" s="62">
        <v>371439</v>
      </c>
      <c r="H39" s="485">
        <f t="shared" si="0"/>
        <v>-0.61899999999999977</v>
      </c>
      <c r="I39" s="62">
        <v>320517</v>
      </c>
      <c r="J39" s="62">
        <v>312292</v>
      </c>
      <c r="K39" s="486">
        <f t="shared" si="1"/>
        <v>-2.5660000000000025</v>
      </c>
      <c r="L39" s="216"/>
    </row>
    <row r="40" spans="1:12" ht="18" customHeight="1" x14ac:dyDescent="0.15">
      <c r="A40" s="592" t="s">
        <v>137</v>
      </c>
      <c r="B40" s="593"/>
      <c r="C40" s="593"/>
      <c r="D40" s="593"/>
      <c r="E40" s="594"/>
      <c r="F40" s="295">
        <v>23.7</v>
      </c>
      <c r="G40" s="462">
        <v>23.9</v>
      </c>
      <c r="H40" s="485">
        <f t="shared" si="0"/>
        <v>0.84399999999999409</v>
      </c>
      <c r="I40" s="462">
        <v>24.8</v>
      </c>
      <c r="J40" s="462">
        <v>26</v>
      </c>
      <c r="K40" s="486">
        <f t="shared" si="1"/>
        <v>4.8389999999999986</v>
      </c>
      <c r="L40" s="216"/>
    </row>
    <row r="41" spans="1:12" ht="5.25" customHeight="1" thickBot="1" x14ac:dyDescent="0.2">
      <c r="A41" s="176"/>
      <c r="B41" s="182"/>
      <c r="C41" s="182"/>
      <c r="D41" s="182"/>
      <c r="E41" s="154"/>
      <c r="F41" s="96"/>
      <c r="G41" s="96"/>
      <c r="H41" s="96"/>
      <c r="I41" s="96"/>
      <c r="J41" s="96"/>
      <c r="K41" s="489"/>
      <c r="L41" s="216"/>
    </row>
    <row r="42" spans="1:12" ht="15" customHeight="1" x14ac:dyDescent="0.15">
      <c r="B42" s="576" t="s">
        <v>35</v>
      </c>
      <c r="C42" s="576"/>
      <c r="D42" s="576"/>
      <c r="E42" s="576"/>
      <c r="F42" s="115"/>
      <c r="G42" s="115"/>
      <c r="H42" s="115"/>
      <c r="I42" s="115"/>
      <c r="J42" s="115"/>
      <c r="K42" s="3" t="s">
        <v>392</v>
      </c>
      <c r="L42" s="115"/>
    </row>
    <row r="43" spans="1:12" ht="15" customHeight="1" x14ac:dyDescent="0.15">
      <c r="D43" s="13" t="s">
        <v>362</v>
      </c>
      <c r="F43" s="115"/>
      <c r="G43" s="115"/>
      <c r="H43" s="115"/>
      <c r="I43" s="115"/>
      <c r="J43" s="115"/>
      <c r="K43" s="115"/>
      <c r="L43" s="115"/>
    </row>
    <row r="44" spans="1:12" ht="15" customHeight="1" x14ac:dyDescent="0.15">
      <c r="D44" s="13" t="s">
        <v>341</v>
      </c>
      <c r="F44" s="115"/>
      <c r="G44" s="115"/>
      <c r="H44" s="115"/>
      <c r="I44" s="115"/>
      <c r="J44" s="115"/>
      <c r="K44" s="115"/>
      <c r="L44" s="115"/>
    </row>
    <row r="45" spans="1:12" ht="15" customHeight="1" x14ac:dyDescent="0.15">
      <c r="D45" s="13" t="s">
        <v>138</v>
      </c>
      <c r="F45" s="115"/>
      <c r="G45" s="115"/>
      <c r="H45" s="115"/>
      <c r="I45" s="115"/>
      <c r="J45" s="115"/>
      <c r="K45" s="115"/>
      <c r="L45" s="115"/>
    </row>
    <row r="46" spans="1:12" ht="15" customHeight="1" x14ac:dyDescent="0.15">
      <c r="D46" s="13" t="s">
        <v>364</v>
      </c>
      <c r="F46" s="115"/>
      <c r="G46" s="115"/>
      <c r="H46" s="115"/>
      <c r="I46" s="115"/>
      <c r="J46" s="115"/>
      <c r="K46" s="115"/>
      <c r="L46" s="115"/>
    </row>
    <row r="47" spans="1:12" ht="15" customHeight="1" x14ac:dyDescent="0.15">
      <c r="D47" s="13" t="s">
        <v>139</v>
      </c>
    </row>
    <row r="51" spans="6:6" ht="18" customHeight="1" x14ac:dyDescent="0.15">
      <c r="F51" s="183"/>
    </row>
  </sheetData>
  <sheetProtection selectLockedCells="1" selectUnlockedCells="1"/>
  <mergeCells count="36">
    <mergeCell ref="A40:E40"/>
    <mergeCell ref="D35:E35"/>
    <mergeCell ref="C36:E36"/>
    <mergeCell ref="B37:E37"/>
    <mergeCell ref="B38:E38"/>
    <mergeCell ref="D14:E14"/>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B42:E42"/>
    <mergeCell ref="A5:E5"/>
    <mergeCell ref="A1:I1"/>
    <mergeCell ref="A2:I2"/>
    <mergeCell ref="A3:E4"/>
    <mergeCell ref="F3:H3"/>
    <mergeCell ref="I3:K3"/>
    <mergeCell ref="B22:E22"/>
    <mergeCell ref="B23:E23"/>
    <mergeCell ref="A6:E6"/>
    <mergeCell ref="A7:E7"/>
    <mergeCell ref="A8:E8"/>
    <mergeCell ref="A9:E9"/>
    <mergeCell ref="A11:E11"/>
    <mergeCell ref="B12:E12"/>
    <mergeCell ref="C13:E13"/>
  </mergeCells>
  <phoneticPr fontId="29"/>
  <printOptions horizontalCentered="1"/>
  <pageMargins left="0.59055118110236227" right="0.59055118110236227" top="0.59055118110236227" bottom="0.59055118110236227" header="0.39370078740157483" footer="0.39370078740157483"/>
  <pageSetup paperSize="9" firstPageNumber="177"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30" workbookViewId="0">
      <selection activeCell="B2" sqref="B2"/>
    </sheetView>
  </sheetViews>
  <sheetFormatPr defaultRowHeight="20.100000000000001" customHeight="1" x14ac:dyDescent="0.15"/>
  <cols>
    <col min="1" max="2" width="1.5" style="123" customWidth="1"/>
    <col min="3" max="3" width="15" style="123" customWidth="1"/>
    <col min="4" max="4" width="11.25" style="123" customWidth="1"/>
    <col min="5" max="5" width="12.25" style="123" customWidth="1"/>
    <col min="6" max="6" width="12.625" style="123" customWidth="1"/>
    <col min="7" max="7" width="12.25" style="123" customWidth="1"/>
    <col min="8" max="8" width="11.25" style="19" customWidth="1"/>
    <col min="9" max="9" width="13.25" style="19" customWidth="1"/>
    <col min="10" max="10" width="9" style="123"/>
    <col min="11" max="12" width="11.5" style="123" customWidth="1"/>
    <col min="13" max="16384" width="9" style="123"/>
  </cols>
  <sheetData>
    <row r="1" spans="1:12" ht="5.0999999999999996" customHeight="1" x14ac:dyDescent="0.15">
      <c r="A1" s="13"/>
      <c r="B1" s="13"/>
      <c r="D1" s="115"/>
      <c r="E1" s="115"/>
      <c r="F1" s="115"/>
      <c r="G1" s="115"/>
      <c r="H1" s="13"/>
      <c r="I1" s="3"/>
    </row>
    <row r="2" spans="1:12" ht="15" customHeight="1" thickBot="1" x14ac:dyDescent="0.2">
      <c r="A2" s="13" t="s">
        <v>369</v>
      </c>
      <c r="B2" s="13"/>
      <c r="D2" s="13" t="s">
        <v>395</v>
      </c>
      <c r="E2" s="115"/>
      <c r="F2" s="115"/>
      <c r="G2" s="115"/>
      <c r="H2" s="13"/>
      <c r="I2" s="3" t="s">
        <v>394</v>
      </c>
    </row>
    <row r="3" spans="1:12" ht="24.95" customHeight="1" thickBot="1" x14ac:dyDescent="0.2">
      <c r="A3" s="510" t="s">
        <v>249</v>
      </c>
      <c r="B3" s="510"/>
      <c r="C3" s="510"/>
      <c r="D3" s="595" t="s">
        <v>370</v>
      </c>
      <c r="E3" s="596"/>
      <c r="F3" s="600" t="s">
        <v>373</v>
      </c>
      <c r="G3" s="601"/>
      <c r="H3" s="603" t="s">
        <v>396</v>
      </c>
      <c r="I3" s="604"/>
    </row>
    <row r="4" spans="1:12" ht="24.95" customHeight="1" x14ac:dyDescent="0.15">
      <c r="A4" s="510"/>
      <c r="B4" s="510"/>
      <c r="C4" s="510"/>
      <c r="D4" s="302" t="s">
        <v>371</v>
      </c>
      <c r="E4" s="241" t="s">
        <v>372</v>
      </c>
      <c r="F4" s="242" t="s">
        <v>260</v>
      </c>
      <c r="G4" s="302" t="s">
        <v>250</v>
      </c>
      <c r="H4" s="331" t="s">
        <v>260</v>
      </c>
      <c r="I4" s="332" t="s">
        <v>250</v>
      </c>
    </row>
    <row r="5" spans="1:12" ht="5.25" customHeight="1" x14ac:dyDescent="0.15">
      <c r="A5" s="236"/>
      <c r="B5" s="237"/>
      <c r="C5" s="238"/>
      <c r="D5" s="299"/>
      <c r="E5" s="299"/>
      <c r="F5" s="299"/>
      <c r="G5" s="299"/>
      <c r="H5" s="20"/>
      <c r="I5" s="333"/>
      <c r="J5" s="184"/>
    </row>
    <row r="6" spans="1:12" ht="16.5" customHeight="1" x14ac:dyDescent="0.15">
      <c r="A6" s="585" t="s">
        <v>140</v>
      </c>
      <c r="B6" s="582"/>
      <c r="C6" s="583"/>
      <c r="D6" s="239">
        <f t="shared" ref="D6:E6" si="0">SUM(D7:D11)</f>
        <v>39788</v>
      </c>
      <c r="E6" s="300">
        <f t="shared" si="0"/>
        <v>106395055</v>
      </c>
      <c r="F6" s="239">
        <f>SUM(F7:F11)</f>
        <v>41023</v>
      </c>
      <c r="G6" s="300">
        <f t="shared" ref="G6" si="1">SUM(G7:G11)</f>
        <v>108828951</v>
      </c>
      <c r="H6" s="334">
        <v>41837</v>
      </c>
      <c r="I6" s="335">
        <v>112448097</v>
      </c>
      <c r="J6" s="184"/>
    </row>
    <row r="7" spans="1:12" ht="16.5" customHeight="1" x14ac:dyDescent="0.15">
      <c r="A7" s="131"/>
      <c r="B7" s="184"/>
      <c r="C7" s="233" t="s">
        <v>141</v>
      </c>
      <c r="D7" s="239">
        <v>33383</v>
      </c>
      <c r="E7" s="300">
        <v>88453861</v>
      </c>
      <c r="F7" s="239">
        <v>34324</v>
      </c>
      <c r="G7" s="300">
        <v>89981753</v>
      </c>
      <c r="H7" s="334">
        <v>35241</v>
      </c>
      <c r="I7" s="335">
        <v>93180243</v>
      </c>
      <c r="J7" s="184"/>
    </row>
    <row r="8" spans="1:12" ht="16.5" customHeight="1" x14ac:dyDescent="0.15">
      <c r="A8" s="131"/>
      <c r="B8" s="184"/>
      <c r="C8" s="233" t="s">
        <v>142</v>
      </c>
      <c r="D8" s="239">
        <v>1201</v>
      </c>
      <c r="E8" s="300">
        <v>3724411</v>
      </c>
      <c r="F8" s="239">
        <v>1279</v>
      </c>
      <c r="G8" s="300">
        <v>3939864</v>
      </c>
      <c r="H8" s="334">
        <v>1290</v>
      </c>
      <c r="I8" s="335">
        <v>3982732</v>
      </c>
      <c r="J8" s="184"/>
    </row>
    <row r="9" spans="1:12" ht="16.5" customHeight="1" x14ac:dyDescent="0.15">
      <c r="A9" s="131"/>
      <c r="B9" s="184"/>
      <c r="C9" s="233" t="s">
        <v>143</v>
      </c>
      <c r="D9" s="239">
        <v>5</v>
      </c>
      <c r="E9" s="300">
        <v>10662</v>
      </c>
      <c r="F9" s="239">
        <v>8</v>
      </c>
      <c r="G9" s="300">
        <v>11573</v>
      </c>
      <c r="H9" s="334">
        <v>8</v>
      </c>
      <c r="I9" s="335">
        <v>9516</v>
      </c>
      <c r="J9" s="184"/>
    </row>
    <row r="10" spans="1:12" ht="16.5" customHeight="1" x14ac:dyDescent="0.15">
      <c r="A10" s="131"/>
      <c r="B10" s="184"/>
      <c r="C10" s="233" t="s">
        <v>144</v>
      </c>
      <c r="D10" s="82">
        <v>4880</v>
      </c>
      <c r="E10" s="300">
        <v>12849671</v>
      </c>
      <c r="F10" s="82">
        <v>5020</v>
      </c>
      <c r="G10" s="300">
        <v>13074187</v>
      </c>
      <c r="H10" s="336">
        <v>4928</v>
      </c>
      <c r="I10" s="335">
        <v>13129553</v>
      </c>
      <c r="J10" s="184"/>
    </row>
    <row r="11" spans="1:12" ht="16.5" customHeight="1" x14ac:dyDescent="0.15">
      <c r="A11" s="131"/>
      <c r="B11" s="184"/>
      <c r="C11" s="233" t="s">
        <v>145</v>
      </c>
      <c r="D11" s="82">
        <v>319</v>
      </c>
      <c r="E11" s="300">
        <v>1356450</v>
      </c>
      <c r="F11" s="82">
        <v>392</v>
      </c>
      <c r="G11" s="300">
        <v>1821574</v>
      </c>
      <c r="H11" s="336">
        <v>370</v>
      </c>
      <c r="I11" s="335">
        <v>2146053</v>
      </c>
      <c r="J11" s="184"/>
      <c r="L11" s="185"/>
    </row>
    <row r="12" spans="1:12" ht="5.25" customHeight="1" x14ac:dyDescent="0.15">
      <c r="A12" s="131"/>
      <c r="B12" s="184"/>
      <c r="C12" s="68"/>
      <c r="D12" s="62"/>
      <c r="E12" s="62"/>
      <c r="F12" s="62"/>
      <c r="G12" s="62"/>
      <c r="H12" s="61"/>
      <c r="I12" s="337"/>
      <c r="J12" s="184"/>
    </row>
    <row r="13" spans="1:12" ht="22.5" customHeight="1" x14ac:dyDescent="0.15">
      <c r="A13" s="597" t="s">
        <v>251</v>
      </c>
      <c r="B13" s="606"/>
      <c r="C13" s="607"/>
      <c r="D13" s="298"/>
      <c r="E13" s="298"/>
      <c r="F13" s="298"/>
      <c r="G13" s="298"/>
      <c r="H13" s="322"/>
      <c r="I13" s="338"/>
    </row>
    <row r="14" spans="1:12" ht="16.5" customHeight="1" x14ac:dyDescent="0.15">
      <c r="A14" s="70"/>
      <c r="B14" s="582" t="s">
        <v>313</v>
      </c>
      <c r="C14" s="583"/>
      <c r="D14" s="33">
        <f t="shared" ref="D14:F14" si="2">SUM(D15:D19)</f>
        <v>100.0024110802561</v>
      </c>
      <c r="E14" s="33">
        <f t="shared" si="2"/>
        <v>100.00203259935074</v>
      </c>
      <c r="F14" s="33">
        <f t="shared" si="2"/>
        <v>100.00380605144737</v>
      </c>
      <c r="G14" s="33">
        <f>SUM(G15:G19)</f>
        <v>100.00222737762901</v>
      </c>
      <c r="H14" s="339">
        <v>100</v>
      </c>
      <c r="I14" s="340">
        <v>100</v>
      </c>
    </row>
    <row r="15" spans="1:12" ht="16.5" customHeight="1" x14ac:dyDescent="0.15">
      <c r="A15" s="131"/>
      <c r="B15" s="184"/>
      <c r="C15" s="233" t="s">
        <v>141</v>
      </c>
      <c r="D15" s="33">
        <f t="shared" ref="D15:E15" si="3">D7/D6*100</f>
        <v>83.902181562280091</v>
      </c>
      <c r="E15" s="33">
        <f t="shared" si="3"/>
        <v>83.13719185539216</v>
      </c>
      <c r="F15" s="33">
        <f>F7/F6*100</f>
        <v>83.670136265022066</v>
      </c>
      <c r="G15" s="33">
        <f>G7/G6*100</f>
        <v>82.681815981117012</v>
      </c>
      <c r="H15" s="339">
        <v>84.2</v>
      </c>
      <c r="I15" s="340">
        <v>82.9</v>
      </c>
    </row>
    <row r="16" spans="1:12" ht="16.5" customHeight="1" x14ac:dyDescent="0.15">
      <c r="A16" s="131"/>
      <c r="B16" s="184"/>
      <c r="C16" s="233" t="s">
        <v>142</v>
      </c>
      <c r="D16" s="33">
        <f t="shared" ref="D16:F16" si="4">D8/D6*100</f>
        <v>3.0184980396099328</v>
      </c>
      <c r="E16" s="33">
        <f t="shared" si="4"/>
        <v>3.5005489681827791</v>
      </c>
      <c r="F16" s="33">
        <f t="shared" si="4"/>
        <v>3.1177632060063867</v>
      </c>
      <c r="G16" s="33">
        <f>G8/G6*100</f>
        <v>3.6202352074495328</v>
      </c>
      <c r="H16" s="339">
        <v>3.1</v>
      </c>
      <c r="I16" s="340">
        <v>3.5</v>
      </c>
    </row>
    <row r="17" spans="1:9" ht="16.5" customHeight="1" x14ac:dyDescent="0.15">
      <c r="A17" s="131"/>
      <c r="B17" s="184"/>
      <c r="C17" s="233" t="s">
        <v>143</v>
      </c>
      <c r="D17" s="33">
        <f>D9/D7*100</f>
        <v>1.4977683251954588E-2</v>
      </c>
      <c r="E17" s="33">
        <f t="shared" ref="E17" si="5">E9/E7*100</f>
        <v>1.2053741780700788E-2</v>
      </c>
      <c r="F17" s="33">
        <f>F9/F7*100</f>
        <v>2.3307306840694559E-2</v>
      </c>
      <c r="G17" s="33">
        <f>G9/G7*100</f>
        <v>1.2861496485848636E-2</v>
      </c>
      <c r="H17" s="339">
        <v>0</v>
      </c>
      <c r="I17" s="340">
        <v>0</v>
      </c>
    </row>
    <row r="18" spans="1:9" ht="16.5" customHeight="1" x14ac:dyDescent="0.15">
      <c r="A18" s="131"/>
      <c r="B18" s="184"/>
      <c r="C18" s="233" t="s">
        <v>146</v>
      </c>
      <c r="D18" s="33">
        <f t="shared" ref="D18:E18" si="6">D10/D6*100</f>
        <v>12.265004523977078</v>
      </c>
      <c r="E18" s="33">
        <f t="shared" si="6"/>
        <v>12.07731975889293</v>
      </c>
      <c r="F18" s="33">
        <f>F10/F6*100</f>
        <v>12.237037759305755</v>
      </c>
      <c r="G18" s="33">
        <f>G10/G6*100</f>
        <v>12.01351927025374</v>
      </c>
      <c r="H18" s="339">
        <v>11.8</v>
      </c>
      <c r="I18" s="340">
        <v>11.7</v>
      </c>
    </row>
    <row r="19" spans="1:9" ht="16.5" customHeight="1" x14ac:dyDescent="0.15">
      <c r="A19" s="131"/>
      <c r="B19" s="184"/>
      <c r="C19" s="233" t="s">
        <v>145</v>
      </c>
      <c r="D19" s="33">
        <f t="shared" ref="D19:E19" si="7">D11/D6*100</f>
        <v>0.80174927113702621</v>
      </c>
      <c r="E19" s="33">
        <f t="shared" si="7"/>
        <v>1.2749182751021653</v>
      </c>
      <c r="F19" s="33">
        <f>F11/F6*100</f>
        <v>0.95556151427248126</v>
      </c>
      <c r="G19" s="33">
        <f>G11/G6*100</f>
        <v>1.6737954223228706</v>
      </c>
      <c r="H19" s="339">
        <v>0.9</v>
      </c>
      <c r="I19" s="340">
        <v>1.9</v>
      </c>
    </row>
    <row r="20" spans="1:9" ht="5.25" customHeight="1" x14ac:dyDescent="0.15">
      <c r="A20" s="131"/>
      <c r="B20" s="184"/>
      <c r="C20" s="67"/>
      <c r="D20" s="33"/>
      <c r="E20" s="33"/>
      <c r="F20" s="33"/>
      <c r="G20" s="33"/>
      <c r="H20" s="339"/>
      <c r="I20" s="340"/>
    </row>
    <row r="21" spans="1:9" ht="22.5" customHeight="1" x14ac:dyDescent="0.15">
      <c r="A21" s="597" t="s">
        <v>147</v>
      </c>
      <c r="B21" s="598"/>
      <c r="C21" s="599"/>
      <c r="D21" s="298"/>
      <c r="E21" s="298"/>
      <c r="F21" s="298"/>
      <c r="G21" s="298"/>
      <c r="H21" s="322"/>
      <c r="I21" s="338"/>
    </row>
    <row r="22" spans="1:9" ht="16.5" customHeight="1" x14ac:dyDescent="0.15">
      <c r="A22" s="70"/>
      <c r="B22" s="582" t="s">
        <v>313</v>
      </c>
      <c r="C22" s="583"/>
      <c r="D22" s="88">
        <v>2</v>
      </c>
      <c r="E22" s="88">
        <v>1.4</v>
      </c>
      <c r="F22" s="88">
        <f t="shared" ref="F22:H23" si="8">(F6-D6)/D6*100</f>
        <v>3.1039509399819041</v>
      </c>
      <c r="G22" s="88">
        <f t="shared" si="8"/>
        <v>2.2876025582203985</v>
      </c>
      <c r="H22" s="341">
        <f t="shared" si="8"/>
        <v>1.9842527362698974</v>
      </c>
      <c r="I22" s="342">
        <f t="shared" ref="H22:I27" si="9">(I6-G6)/G6*100</f>
        <v>3.3255360515236427</v>
      </c>
    </row>
    <row r="23" spans="1:9" ht="16.5" customHeight="1" x14ac:dyDescent="0.15">
      <c r="A23" s="131"/>
      <c r="B23" s="184"/>
      <c r="C23" s="233" t="s">
        <v>141</v>
      </c>
      <c r="D23" s="88">
        <v>2.2999999999999998</v>
      </c>
      <c r="E23" s="88">
        <v>1.2</v>
      </c>
      <c r="F23" s="88">
        <f t="shared" si="8"/>
        <v>2.8187999880178531</v>
      </c>
      <c r="G23" s="88">
        <f t="shared" si="8"/>
        <v>1.7273321737758851</v>
      </c>
      <c r="H23" s="341">
        <f t="shared" si="8"/>
        <v>2.6716000466146137</v>
      </c>
      <c r="I23" s="342">
        <f t="shared" si="9"/>
        <v>3.5545984528663275</v>
      </c>
    </row>
    <row r="24" spans="1:9" ht="16.5" customHeight="1" x14ac:dyDescent="0.15">
      <c r="A24" s="131"/>
      <c r="B24" s="184"/>
      <c r="C24" s="233" t="s">
        <v>142</v>
      </c>
      <c r="D24" s="88">
        <v>1.1000000000000001</v>
      </c>
      <c r="E24" s="315" t="s">
        <v>419</v>
      </c>
      <c r="F24" s="88">
        <f t="shared" ref="F24:F27" si="10">(F8-D8)/D8*100</f>
        <v>6.4945878434637798</v>
      </c>
      <c r="G24" s="88">
        <f t="shared" ref="G24:G27" si="11">(G8-E8)/E8*100</f>
        <v>5.7848878654906777</v>
      </c>
      <c r="H24" s="341">
        <f t="shared" si="9"/>
        <v>0.86004691164972624</v>
      </c>
      <c r="I24" s="342">
        <f t="shared" si="9"/>
        <v>1.0880578618957406</v>
      </c>
    </row>
    <row r="25" spans="1:9" ht="16.5" customHeight="1" x14ac:dyDescent="0.15">
      <c r="A25" s="131"/>
      <c r="B25" s="184"/>
      <c r="C25" s="233" t="s">
        <v>143</v>
      </c>
      <c r="D25" s="315" t="s">
        <v>397</v>
      </c>
      <c r="E25" s="315" t="s">
        <v>420</v>
      </c>
      <c r="F25" s="88">
        <f>(F9-D9)/D9*100</f>
        <v>60</v>
      </c>
      <c r="G25" s="88">
        <f t="shared" si="11"/>
        <v>8.5443631588820104</v>
      </c>
      <c r="H25" s="341">
        <f t="shared" si="9"/>
        <v>0</v>
      </c>
      <c r="I25" s="342">
        <f t="shared" si="9"/>
        <v>-17.774129439211958</v>
      </c>
    </row>
    <row r="26" spans="1:9" ht="16.5" customHeight="1" x14ac:dyDescent="0.15">
      <c r="A26" s="131"/>
      <c r="B26" s="184"/>
      <c r="C26" s="233" t="s">
        <v>144</v>
      </c>
      <c r="D26" s="315" t="s">
        <v>418</v>
      </c>
      <c r="E26" s="88">
        <v>0.5</v>
      </c>
      <c r="F26" s="88">
        <f>(F10-D10)/D10*100</f>
        <v>2.8688524590163933</v>
      </c>
      <c r="G26" s="88">
        <f t="shared" si="11"/>
        <v>1.7472509607444424</v>
      </c>
      <c r="H26" s="341">
        <f t="shared" si="9"/>
        <v>-1.8326693227091633</v>
      </c>
      <c r="I26" s="342">
        <f t="shared" si="9"/>
        <v>0.42347566238726742</v>
      </c>
    </row>
    <row r="27" spans="1:9" ht="16.5" customHeight="1" x14ac:dyDescent="0.15">
      <c r="A27" s="131"/>
      <c r="B27" s="184"/>
      <c r="C27" s="233" t="s">
        <v>145</v>
      </c>
      <c r="D27" s="88">
        <v>19.5</v>
      </c>
      <c r="E27" s="88">
        <v>50.5</v>
      </c>
      <c r="F27" s="88">
        <f t="shared" si="10"/>
        <v>22.884012539184955</v>
      </c>
      <c r="G27" s="88">
        <f t="shared" si="11"/>
        <v>34.289800582402599</v>
      </c>
      <c r="H27" s="341">
        <f t="shared" si="9"/>
        <v>-5.6122448979591839</v>
      </c>
      <c r="I27" s="342">
        <f t="shared" si="9"/>
        <v>17.813111078660544</v>
      </c>
    </row>
    <row r="28" spans="1:9" ht="5.25" customHeight="1" thickBot="1" x14ac:dyDescent="0.2">
      <c r="A28" s="133"/>
      <c r="B28" s="186"/>
      <c r="C28" s="24"/>
      <c r="D28" s="25"/>
      <c r="E28" s="25"/>
      <c r="F28" s="303"/>
      <c r="G28" s="303"/>
      <c r="H28" s="306"/>
      <c r="I28" s="307"/>
    </row>
    <row r="29" spans="1:9" ht="15" customHeight="1" x14ac:dyDescent="0.15">
      <c r="A29" s="605" t="s">
        <v>336</v>
      </c>
      <c r="B29" s="605"/>
      <c r="C29" s="605"/>
      <c r="D29" s="605"/>
      <c r="E29" s="605"/>
      <c r="F29" s="605"/>
      <c r="G29" s="605"/>
      <c r="H29" s="605" t="s">
        <v>261</v>
      </c>
      <c r="I29" s="605"/>
    </row>
    <row r="30" spans="1:9" ht="15" customHeight="1" x14ac:dyDescent="0.15">
      <c r="A30" s="184"/>
      <c r="B30" s="184"/>
      <c r="C30" s="13" t="s">
        <v>333</v>
      </c>
      <c r="D30" s="115"/>
      <c r="E30" s="115"/>
      <c r="F30" s="115"/>
      <c r="G30" s="115"/>
      <c r="H30" s="516" t="s">
        <v>148</v>
      </c>
      <c r="I30" s="516"/>
    </row>
    <row r="31" spans="1:9" ht="15" customHeight="1" x14ac:dyDescent="0.15">
      <c r="A31" s="184"/>
      <c r="B31" s="184"/>
      <c r="C31" s="13" t="s">
        <v>334</v>
      </c>
      <c r="D31" s="115"/>
      <c r="E31" s="115"/>
      <c r="F31" s="115"/>
      <c r="G31" s="115"/>
      <c r="I31" s="3"/>
    </row>
    <row r="32" spans="1:9" ht="15" customHeight="1" x14ac:dyDescent="0.15">
      <c r="A32" s="184"/>
      <c r="B32" s="184"/>
      <c r="C32" s="13" t="s">
        <v>335</v>
      </c>
      <c r="D32" s="115"/>
      <c r="E32" s="115"/>
      <c r="F32" s="115"/>
      <c r="G32" s="115"/>
      <c r="I32" s="3"/>
    </row>
    <row r="33" spans="1:9" ht="15" customHeight="1" x14ac:dyDescent="0.15">
      <c r="A33" s="184"/>
      <c r="B33" s="184"/>
      <c r="C33" s="13"/>
      <c r="D33" s="115"/>
      <c r="E33" s="115"/>
      <c r="F33" s="115"/>
      <c r="G33" s="115"/>
      <c r="I33" s="3"/>
    </row>
    <row r="34" spans="1:9" ht="15" customHeight="1" thickBot="1" x14ac:dyDescent="0.2">
      <c r="A34" s="13" t="s">
        <v>271</v>
      </c>
      <c r="B34" s="13"/>
      <c r="D34" s="115"/>
      <c r="E34" s="115"/>
      <c r="F34" s="115"/>
      <c r="G34" s="115"/>
      <c r="H34" s="13"/>
      <c r="I34" s="3" t="s">
        <v>149</v>
      </c>
    </row>
    <row r="35" spans="1:9" ht="24.95" customHeight="1" thickBot="1" x14ac:dyDescent="0.2">
      <c r="A35" s="507" t="s">
        <v>262</v>
      </c>
      <c r="B35" s="508"/>
      <c r="C35" s="508"/>
      <c r="D35" s="579" t="s">
        <v>263</v>
      </c>
      <c r="E35" s="579" t="s">
        <v>314</v>
      </c>
      <c r="F35" s="602" t="s">
        <v>264</v>
      </c>
      <c r="G35" s="602"/>
      <c r="H35" s="602"/>
      <c r="I35" s="490"/>
    </row>
    <row r="36" spans="1:9" ht="24.95" customHeight="1" x14ac:dyDescent="0.15">
      <c r="A36" s="509"/>
      <c r="B36" s="510"/>
      <c r="C36" s="510"/>
      <c r="D36" s="517"/>
      <c r="E36" s="517"/>
      <c r="F36" s="544" t="s">
        <v>265</v>
      </c>
      <c r="G36" s="544"/>
      <c r="H36" s="232" t="s">
        <v>150</v>
      </c>
      <c r="I36" s="63" t="s">
        <v>151</v>
      </c>
    </row>
    <row r="37" spans="1:9" ht="5.25" customHeight="1" x14ac:dyDescent="0.15">
      <c r="A37" s="234"/>
      <c r="B37" s="235"/>
      <c r="C37" s="235"/>
      <c r="D37" s="26"/>
      <c r="E37" s="235"/>
      <c r="F37" s="237"/>
      <c r="G37" s="187"/>
      <c r="H37" s="235"/>
      <c r="I37" s="64"/>
    </row>
    <row r="38" spans="1:9" ht="16.5" customHeight="1" x14ac:dyDescent="0.15">
      <c r="A38" s="608" t="s">
        <v>398</v>
      </c>
      <c r="B38" s="618"/>
      <c r="C38" s="618"/>
      <c r="D38" s="66">
        <v>42504</v>
      </c>
      <c r="E38" s="301">
        <v>110106</v>
      </c>
      <c r="F38" s="611">
        <v>103715577</v>
      </c>
      <c r="G38" s="611"/>
      <c r="H38" s="301">
        <f t="shared" ref="H38:H41" si="12">F38/D38</f>
        <v>2440.13685770751</v>
      </c>
      <c r="I38" s="65">
        <f t="shared" ref="I38:I41" si="13">F38/E38</f>
        <v>941.96117377799578</v>
      </c>
    </row>
    <row r="39" spans="1:9" ht="16.5" customHeight="1" x14ac:dyDescent="0.15">
      <c r="A39" s="608">
        <v>22</v>
      </c>
      <c r="B39" s="609"/>
      <c r="C39" s="610"/>
      <c r="D39" s="66">
        <v>43263</v>
      </c>
      <c r="E39" s="301">
        <v>110989</v>
      </c>
      <c r="F39" s="611">
        <v>102956563</v>
      </c>
      <c r="G39" s="611"/>
      <c r="H39" s="301">
        <f t="shared" si="12"/>
        <v>2379.7832558999607</v>
      </c>
      <c r="I39" s="65">
        <f t="shared" si="13"/>
        <v>927.62853075530006</v>
      </c>
    </row>
    <row r="40" spans="1:9" ht="16.5" customHeight="1" x14ac:dyDescent="0.15">
      <c r="A40" s="608">
        <v>23</v>
      </c>
      <c r="B40" s="609"/>
      <c r="C40" s="610"/>
      <c r="D40" s="66">
        <v>43849</v>
      </c>
      <c r="E40" s="301">
        <v>111595</v>
      </c>
      <c r="F40" s="611">
        <v>102935423</v>
      </c>
      <c r="G40" s="611"/>
      <c r="H40" s="301">
        <f t="shared" si="12"/>
        <v>2347.4976168213643</v>
      </c>
      <c r="I40" s="65">
        <f t="shared" si="13"/>
        <v>922.40174739011604</v>
      </c>
    </row>
    <row r="41" spans="1:9" ht="16.5" customHeight="1" x14ac:dyDescent="0.15">
      <c r="A41" s="608">
        <v>24</v>
      </c>
      <c r="B41" s="609"/>
      <c r="C41" s="610"/>
      <c r="D41" s="66">
        <v>44675</v>
      </c>
      <c r="E41" s="301">
        <v>112277</v>
      </c>
      <c r="F41" s="611">
        <v>104943023</v>
      </c>
      <c r="G41" s="611"/>
      <c r="H41" s="301">
        <f t="shared" si="12"/>
        <v>2349.0324118634585</v>
      </c>
      <c r="I41" s="65">
        <f t="shared" si="13"/>
        <v>934.67961381226792</v>
      </c>
    </row>
    <row r="42" spans="1:9" ht="16.5" customHeight="1" x14ac:dyDescent="0.15">
      <c r="A42" s="608">
        <v>25</v>
      </c>
      <c r="B42" s="609"/>
      <c r="C42" s="610"/>
      <c r="D42" s="66">
        <v>45783</v>
      </c>
      <c r="E42" s="301">
        <v>113745</v>
      </c>
      <c r="F42" s="612">
        <v>106395055</v>
      </c>
      <c r="G42" s="612"/>
      <c r="H42" s="301">
        <v>2324</v>
      </c>
      <c r="I42" s="65">
        <v>935</v>
      </c>
    </row>
    <row r="43" spans="1:9" ht="16.5" customHeight="1" x14ac:dyDescent="0.15">
      <c r="A43" s="616">
        <v>26</v>
      </c>
      <c r="B43" s="617"/>
      <c r="C43" s="617"/>
      <c r="D43" s="66">
        <v>46416</v>
      </c>
      <c r="E43" s="301">
        <v>114217</v>
      </c>
      <c r="F43" s="612">
        <v>108828951</v>
      </c>
      <c r="G43" s="612"/>
      <c r="H43" s="301">
        <f t="shared" ref="H43" si="14">F43/D43</f>
        <v>2344.6430325749743</v>
      </c>
      <c r="I43" s="65">
        <f t="shared" ref="I43" si="15">F43/E43</f>
        <v>952.82620800756456</v>
      </c>
    </row>
    <row r="44" spans="1:9" ht="16.5" customHeight="1" x14ac:dyDescent="0.15">
      <c r="A44" s="614">
        <v>27</v>
      </c>
      <c r="B44" s="615"/>
      <c r="C44" s="615"/>
      <c r="D44" s="343">
        <v>46953</v>
      </c>
      <c r="E44" s="344">
        <v>114245</v>
      </c>
      <c r="F44" s="613">
        <f>I6</f>
        <v>112448097</v>
      </c>
      <c r="G44" s="613"/>
      <c r="H44" s="344">
        <f t="shared" ref="H44" si="16">F44/D44</f>
        <v>2394.9076097373968</v>
      </c>
      <c r="I44" s="345">
        <f t="shared" ref="I44" si="17">F44/E44</f>
        <v>984.27149547026124</v>
      </c>
    </row>
    <row r="45" spans="1:9" ht="5.25" customHeight="1" thickBot="1" x14ac:dyDescent="0.2">
      <c r="A45" s="308"/>
      <c r="B45" s="309"/>
      <c r="C45" s="310"/>
      <c r="D45" s="311"/>
      <c r="E45" s="312"/>
      <c r="F45" s="312"/>
      <c r="G45" s="313"/>
      <c r="H45" s="312"/>
      <c r="I45" s="314"/>
    </row>
    <row r="46" spans="1:9" ht="15" customHeight="1" x14ac:dyDescent="0.15">
      <c r="A46" s="184"/>
      <c r="B46" s="516" t="s">
        <v>152</v>
      </c>
      <c r="C46" s="516"/>
      <c r="D46" s="516"/>
      <c r="E46" s="516"/>
      <c r="F46" s="516"/>
      <c r="H46" s="3"/>
      <c r="I46" s="13" t="s">
        <v>153</v>
      </c>
    </row>
    <row r="47" spans="1:9" ht="15" customHeight="1" x14ac:dyDescent="0.15">
      <c r="A47" s="184"/>
      <c r="B47" s="184"/>
      <c r="H47" s="13"/>
      <c r="I47" s="13"/>
    </row>
  </sheetData>
  <sheetProtection selectLockedCells="1" selectUnlockedCells="1"/>
  <mergeCells count="32">
    <mergeCell ref="A40:C40"/>
    <mergeCell ref="F40:G40"/>
    <mergeCell ref="F36:G36"/>
    <mergeCell ref="F39:G39"/>
    <mergeCell ref="F38:G38"/>
    <mergeCell ref="A39:C39"/>
    <mergeCell ref="A38:C38"/>
    <mergeCell ref="A35:C36"/>
    <mergeCell ref="B46:F46"/>
    <mergeCell ref="A41:C41"/>
    <mergeCell ref="F41:G41"/>
    <mergeCell ref="A42:C42"/>
    <mergeCell ref="F42:G42"/>
    <mergeCell ref="F44:G44"/>
    <mergeCell ref="A44:C44"/>
    <mergeCell ref="A43:C43"/>
    <mergeCell ref="F43:G43"/>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s>
  <phoneticPr fontId="29"/>
  <printOptions horizontalCentered="1"/>
  <pageMargins left="0.59055118110236227" right="0.59055118110236227" top="0.59055118110236227" bottom="0.59055118110236227" header="0.39370078740157483" footer="0.39370078740157483"/>
  <pageSetup paperSize="9" firstPageNumber="178"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view="pageBreakPreview" zoomScaleNormal="100" zoomScaleSheetLayoutView="100" workbookViewId="0">
      <selection activeCell="A2" sqref="A2"/>
    </sheetView>
  </sheetViews>
  <sheetFormatPr defaultRowHeight="18" customHeight="1" x14ac:dyDescent="0.15"/>
  <cols>
    <col min="1" max="1" width="1.75" style="19" customWidth="1"/>
    <col min="2" max="2" width="14.375" style="19" customWidth="1"/>
    <col min="3" max="3" width="0.625" style="19" customWidth="1"/>
    <col min="4" max="4" width="1" style="19" customWidth="1"/>
    <col min="5" max="5" width="10.375" style="19" customWidth="1"/>
    <col min="6" max="6" width="9.875" style="19" customWidth="1"/>
    <col min="7" max="7" width="9.75" style="19" customWidth="1"/>
    <col min="8" max="8" width="10.5" style="19" bestFit="1" customWidth="1"/>
    <col min="9" max="9" width="8.875" style="19" customWidth="1"/>
    <col min="10" max="11" width="9.375" style="19" customWidth="1"/>
    <col min="12" max="12" width="10.125" style="19" customWidth="1"/>
    <col min="13" max="13" width="9" style="19"/>
    <col min="14" max="14" width="9.375" style="19" customWidth="1"/>
    <col min="15" max="16384" width="9" style="19"/>
  </cols>
  <sheetData>
    <row r="1" spans="1:14" ht="5.0999999999999996" customHeight="1" x14ac:dyDescent="0.15">
      <c r="B1" s="13"/>
      <c r="C1" s="13"/>
      <c r="D1" s="13"/>
      <c r="E1" s="13"/>
      <c r="F1" s="13"/>
      <c r="G1" s="13"/>
      <c r="H1" s="13"/>
      <c r="I1" s="13"/>
      <c r="J1" s="13"/>
      <c r="K1" s="13"/>
      <c r="L1" s="3"/>
    </row>
    <row r="2" spans="1:14" ht="15" customHeight="1" thickBot="1" x14ac:dyDescent="0.2">
      <c r="A2" s="157" t="s">
        <v>254</v>
      </c>
      <c r="B2" s="13"/>
      <c r="C2" s="13"/>
      <c r="D2" s="13"/>
      <c r="E2" s="13"/>
      <c r="F2" s="13"/>
      <c r="G2" s="13"/>
      <c r="H2" s="13"/>
      <c r="I2" s="13"/>
      <c r="J2" s="13"/>
      <c r="K2" s="13"/>
      <c r="L2" s="3" t="s">
        <v>154</v>
      </c>
    </row>
    <row r="3" spans="1:14" ht="24.95" customHeight="1" x14ac:dyDescent="0.15">
      <c r="A3" s="622" t="s">
        <v>155</v>
      </c>
      <c r="B3" s="623"/>
      <c r="C3" s="623"/>
      <c r="D3" s="623"/>
      <c r="E3" s="579" t="s">
        <v>156</v>
      </c>
      <c r="F3" s="579"/>
      <c r="G3" s="579"/>
      <c r="H3" s="579" t="s">
        <v>157</v>
      </c>
      <c r="I3" s="579"/>
      <c r="J3" s="580" t="s">
        <v>158</v>
      </c>
      <c r="K3" s="580"/>
      <c r="L3" s="581"/>
    </row>
    <row r="4" spans="1:14" ht="24.95" customHeight="1" x14ac:dyDescent="0.15">
      <c r="A4" s="620" t="s">
        <v>159</v>
      </c>
      <c r="B4" s="621"/>
      <c r="C4" s="621"/>
      <c r="D4" s="621"/>
      <c r="E4" s="346" t="s">
        <v>331</v>
      </c>
      <c r="F4" s="71" t="s">
        <v>374</v>
      </c>
      <c r="G4" s="71" t="s">
        <v>399</v>
      </c>
      <c r="H4" s="71" t="s">
        <v>374</v>
      </c>
      <c r="I4" s="71" t="s">
        <v>399</v>
      </c>
      <c r="J4" s="346" t="s">
        <v>331</v>
      </c>
      <c r="K4" s="346" t="s">
        <v>374</v>
      </c>
      <c r="L4" s="347" t="s">
        <v>399</v>
      </c>
    </row>
    <row r="5" spans="1:14" ht="17.100000000000001" customHeight="1" x14ac:dyDescent="0.15">
      <c r="A5" s="624" t="s">
        <v>266</v>
      </c>
      <c r="B5" s="625"/>
      <c r="C5" s="625"/>
      <c r="D5" s="626"/>
      <c r="E5" s="348">
        <f>SUM(E6:E8)</f>
        <v>242</v>
      </c>
      <c r="F5" s="349">
        <f>SUM(F6:F8)</f>
        <v>304</v>
      </c>
      <c r="G5" s="349">
        <f>SUM(G6:G8)</f>
        <v>306</v>
      </c>
      <c r="H5" s="350">
        <f>(+F5/E5-1)*100</f>
        <v>25.619834710743806</v>
      </c>
      <c r="I5" s="350">
        <f>(+G5/F5-1)*100</f>
        <v>0.65789473684210176</v>
      </c>
      <c r="J5" s="351">
        <f>+E5/E26*100</f>
        <v>9.25504533824896E-2</v>
      </c>
      <c r="K5" s="351">
        <f>+F5/F26*100</f>
        <v>0.11439796190999439</v>
      </c>
      <c r="L5" s="352">
        <f>G5/$G$26*100</f>
        <v>0.11241403632516311</v>
      </c>
    </row>
    <row r="6" spans="1:14" ht="17.100000000000001" customHeight="1" x14ac:dyDescent="0.15">
      <c r="A6" s="255"/>
      <c r="B6" s="254" t="s">
        <v>160</v>
      </c>
      <c r="C6" s="72"/>
      <c r="D6" s="256"/>
      <c r="E6" s="353">
        <v>51</v>
      </c>
      <c r="F6" s="354">
        <v>54</v>
      </c>
      <c r="G6" s="354">
        <v>61</v>
      </c>
      <c r="H6" s="355">
        <f>(F6/E6-1)*100</f>
        <v>5.8823529411764719</v>
      </c>
      <c r="I6" s="356">
        <f>(+G6/F6-1)*100</f>
        <v>12.962962962962955</v>
      </c>
      <c r="J6" s="357">
        <f>E6/$E$26*100</f>
        <v>1.9504434390524669E-2</v>
      </c>
      <c r="K6" s="357">
        <f>F6/$F$26*100</f>
        <v>2.0320690602433217E-2</v>
      </c>
      <c r="L6" s="358">
        <f>G6/$G$26*100</f>
        <v>2.2409334038676308E-2</v>
      </c>
    </row>
    <row r="7" spans="1:14" ht="17.100000000000001" customHeight="1" x14ac:dyDescent="0.15">
      <c r="A7" s="255"/>
      <c r="B7" s="254" t="s">
        <v>161</v>
      </c>
      <c r="C7" s="72"/>
      <c r="D7" s="256"/>
      <c r="E7" s="353">
        <v>1</v>
      </c>
      <c r="F7" s="354">
        <v>1</v>
      </c>
      <c r="G7" s="354">
        <v>1</v>
      </c>
      <c r="H7" s="355">
        <f t="shared" ref="H7:H8" si="0">(F7/E7-1)*100</f>
        <v>0</v>
      </c>
      <c r="I7" s="356">
        <f>(+G7/F7-1)*100</f>
        <v>0</v>
      </c>
      <c r="J7" s="357">
        <f t="shared" ref="J7" si="1">E7/$E$26*100</f>
        <v>3.8243989001028763E-4</v>
      </c>
      <c r="K7" s="357">
        <f t="shared" ref="K7:K8" si="2">F7/$F$26*100</f>
        <v>3.763090852302447E-4</v>
      </c>
      <c r="L7" s="358">
        <f t="shared" ref="L7" si="3">G7/$G$26*100</f>
        <v>3.6736613178157881E-4</v>
      </c>
    </row>
    <row r="8" spans="1:14" ht="17.100000000000001" customHeight="1" x14ac:dyDescent="0.15">
      <c r="A8" s="255"/>
      <c r="B8" s="254" t="s">
        <v>162</v>
      </c>
      <c r="C8" s="72"/>
      <c r="D8" s="256"/>
      <c r="E8" s="353">
        <v>190</v>
      </c>
      <c r="F8" s="354">
        <v>249</v>
      </c>
      <c r="G8" s="354">
        <v>244</v>
      </c>
      <c r="H8" s="355">
        <f t="shared" si="0"/>
        <v>31.052631578947377</v>
      </c>
      <c r="I8" s="356">
        <f>(+G8/F8-1)*100</f>
        <v>-2.008032128514059</v>
      </c>
      <c r="J8" s="357">
        <f>E8/$E$26*100</f>
        <v>7.2663579101954645E-2</v>
      </c>
      <c r="K8" s="357">
        <f t="shared" si="2"/>
        <v>9.3700962222330944E-2</v>
      </c>
      <c r="L8" s="358">
        <f>G8/$G$26*100</f>
        <v>8.9637336154705233E-2</v>
      </c>
    </row>
    <row r="9" spans="1:14" ht="17.100000000000001" customHeight="1" x14ac:dyDescent="0.15">
      <c r="A9" s="545" t="s">
        <v>272</v>
      </c>
      <c r="B9" s="619"/>
      <c r="C9" s="619"/>
      <c r="D9" s="546"/>
      <c r="E9" s="359">
        <f t="shared" ref="E9" si="4">SUM(E10:E12)</f>
        <v>22188</v>
      </c>
      <c r="F9" s="359">
        <f>SUM(F10:F12)</f>
        <v>25705</v>
      </c>
      <c r="G9" s="359">
        <f>SUM(G10:G12)</f>
        <v>29012</v>
      </c>
      <c r="H9" s="350">
        <f t="shared" ref="H9:I26" si="5">(+F9/E9-1)*100</f>
        <v>15.850910402019114</v>
      </c>
      <c r="I9" s="350">
        <f t="shared" si="5"/>
        <v>12.86520132269986</v>
      </c>
      <c r="J9" s="350">
        <f>+E9/E26*100</f>
        <v>8.4855762795482619</v>
      </c>
      <c r="K9" s="350">
        <f>+F9/F26*100</f>
        <v>9.6730250358434393</v>
      </c>
      <c r="L9" s="360">
        <f>G9/$G$26*100</f>
        <v>10.658026215247164</v>
      </c>
      <c r="N9" s="28"/>
    </row>
    <row r="10" spans="1:14" ht="17.100000000000001" customHeight="1" x14ac:dyDescent="0.15">
      <c r="A10" s="255"/>
      <c r="B10" s="254" t="s">
        <v>163</v>
      </c>
      <c r="C10" s="72"/>
      <c r="D10" s="256"/>
      <c r="E10" s="353">
        <v>150</v>
      </c>
      <c r="F10" s="354">
        <v>143</v>
      </c>
      <c r="G10" s="354">
        <v>176</v>
      </c>
      <c r="H10" s="355">
        <f>(F10/E10-1)*100</f>
        <v>-4.6666666666666634</v>
      </c>
      <c r="I10" s="356">
        <f t="shared" si="5"/>
        <v>23.076923076923084</v>
      </c>
      <c r="J10" s="356">
        <f>E10/$E$26*100</f>
        <v>5.736598350154315E-2</v>
      </c>
      <c r="K10" s="357">
        <f>F10/$F$26*100</f>
        <v>5.3812199187925E-2</v>
      </c>
      <c r="L10" s="361">
        <f>G10/$G$26*100</f>
        <v>6.4656439193557874E-2</v>
      </c>
    </row>
    <row r="11" spans="1:14" ht="17.100000000000001" customHeight="1" x14ac:dyDescent="0.15">
      <c r="A11" s="255"/>
      <c r="B11" s="254" t="s">
        <v>164</v>
      </c>
      <c r="C11" s="72"/>
      <c r="D11" s="256"/>
      <c r="E11" s="362">
        <v>8749</v>
      </c>
      <c r="F11" s="354">
        <v>7357</v>
      </c>
      <c r="G11" s="354">
        <v>9240</v>
      </c>
      <c r="H11" s="355">
        <f t="shared" ref="H11:H12" si="6">(F11/E11-1)*100</f>
        <v>-15.910389758829579</v>
      </c>
      <c r="I11" s="356">
        <f t="shared" si="5"/>
        <v>25.594671741198848</v>
      </c>
      <c r="J11" s="356">
        <f t="shared" ref="J11:J12" si="7">E11/$E$26*100</f>
        <v>3.3459665977000066</v>
      </c>
      <c r="K11" s="357">
        <f t="shared" ref="K11:K20" si="8">F11/$F$26*100</f>
        <v>2.7685059400389105</v>
      </c>
      <c r="L11" s="361">
        <f t="shared" ref="L11:L12" si="9">G11/$G$26*100</f>
        <v>3.3944630576617882</v>
      </c>
    </row>
    <row r="12" spans="1:14" ht="17.100000000000001" customHeight="1" x14ac:dyDescent="0.15">
      <c r="A12" s="255"/>
      <c r="B12" s="254" t="s">
        <v>165</v>
      </c>
      <c r="C12" s="72"/>
      <c r="D12" s="256"/>
      <c r="E12" s="362">
        <v>13289</v>
      </c>
      <c r="F12" s="354">
        <v>18205</v>
      </c>
      <c r="G12" s="354">
        <v>19596</v>
      </c>
      <c r="H12" s="355">
        <f t="shared" si="6"/>
        <v>36.993001730754749</v>
      </c>
      <c r="I12" s="356">
        <f t="shared" si="5"/>
        <v>7.6407580335072778</v>
      </c>
      <c r="J12" s="356">
        <f t="shared" si="7"/>
        <v>5.082243698346713</v>
      </c>
      <c r="K12" s="357">
        <f t="shared" si="8"/>
        <v>6.8507068966166056</v>
      </c>
      <c r="L12" s="361">
        <f t="shared" si="9"/>
        <v>7.1989067183918181</v>
      </c>
    </row>
    <row r="13" spans="1:14" ht="17.100000000000001" customHeight="1" x14ac:dyDescent="0.15">
      <c r="A13" s="545" t="s">
        <v>273</v>
      </c>
      <c r="B13" s="619"/>
      <c r="C13" s="619"/>
      <c r="D13" s="546"/>
      <c r="E13" s="363">
        <f t="shared" ref="E13" si="10">SUM(E14:E24)</f>
        <v>239049</v>
      </c>
      <c r="F13" s="359">
        <f>SUM(F14:F24)</f>
        <v>239730</v>
      </c>
      <c r="G13" s="359">
        <f>SUM(G14:G24)</f>
        <v>242890</v>
      </c>
      <c r="H13" s="350">
        <f t="shared" si="5"/>
        <v>0.28487883237326983</v>
      </c>
      <c r="I13" s="350">
        <f t="shared" si="5"/>
        <v>1.3181495849497349</v>
      </c>
      <c r="J13" s="350">
        <f>+E13/E26*100</f>
        <v>91.421873267069259</v>
      </c>
      <c r="K13" s="350">
        <f>+F13/F26*100</f>
        <v>90.212577002246562</v>
      </c>
      <c r="L13" s="364">
        <f>G13/$G$26*100</f>
        <v>89.229559748427675</v>
      </c>
    </row>
    <row r="14" spans="1:14" ht="17.100000000000001" customHeight="1" x14ac:dyDescent="0.15">
      <c r="A14" s="255"/>
      <c r="B14" s="254" t="s">
        <v>166</v>
      </c>
      <c r="C14" s="72"/>
      <c r="D14" s="256"/>
      <c r="E14" s="362">
        <v>21562</v>
      </c>
      <c r="F14" s="354">
        <v>18895</v>
      </c>
      <c r="G14" s="354">
        <v>19860</v>
      </c>
      <c r="H14" s="355">
        <f>(F14/E14-1)*100</f>
        <v>-12.368982469158707</v>
      </c>
      <c r="I14" s="356">
        <f t="shared" si="5"/>
        <v>5.1071712093146315</v>
      </c>
      <c r="J14" s="356">
        <f>E14/$E$26*100</f>
        <v>8.2461689084018222</v>
      </c>
      <c r="K14" s="357">
        <f t="shared" si="8"/>
        <v>7.1103601654254733</v>
      </c>
      <c r="L14" s="365">
        <f>G14/$G$26*100</f>
        <v>7.295891377182155</v>
      </c>
    </row>
    <row r="15" spans="1:14" ht="17.100000000000001" customHeight="1" x14ac:dyDescent="0.15">
      <c r="A15" s="255"/>
      <c r="B15" s="254" t="s">
        <v>167</v>
      </c>
      <c r="C15" s="72"/>
      <c r="D15" s="256"/>
      <c r="E15" s="353">
        <v>65944</v>
      </c>
      <c r="F15" s="354">
        <v>66157</v>
      </c>
      <c r="G15" s="354">
        <v>66993</v>
      </c>
      <c r="H15" s="355">
        <f t="shared" ref="H15:H20" si="11">(F15/E15-1)*100</f>
        <v>0.3230013344656113</v>
      </c>
      <c r="I15" s="356">
        <f t="shared" si="5"/>
        <v>1.2636606859440347</v>
      </c>
      <c r="J15" s="356">
        <f t="shared" ref="J15:J20" si="12">E15/$E$26*100</f>
        <v>25.219616106838405</v>
      </c>
      <c r="K15" s="357">
        <f t="shared" si="8"/>
        <v>24.895480151577299</v>
      </c>
      <c r="L15" s="365">
        <f t="shared" ref="L15:L20" si="13">G15/$G$26*100</f>
        <v>24.610959266443309</v>
      </c>
    </row>
    <row r="16" spans="1:14" ht="17.100000000000001" customHeight="1" x14ac:dyDescent="0.15">
      <c r="A16" s="255"/>
      <c r="B16" s="254" t="s">
        <v>168</v>
      </c>
      <c r="C16" s="72"/>
      <c r="D16" s="256"/>
      <c r="E16" s="353">
        <v>7257</v>
      </c>
      <c r="F16" s="354">
        <v>6945</v>
      </c>
      <c r="G16" s="354">
        <v>7043</v>
      </c>
      <c r="H16" s="355">
        <f t="shared" si="11"/>
        <v>-4.2992972302604349</v>
      </c>
      <c r="I16" s="356">
        <f t="shared" si="5"/>
        <v>1.411087113030951</v>
      </c>
      <c r="J16" s="356">
        <f t="shared" si="12"/>
        <v>2.7753662818046574</v>
      </c>
      <c r="K16" s="357">
        <f t="shared" si="8"/>
        <v>2.6134665969240496</v>
      </c>
      <c r="L16" s="365">
        <f t="shared" si="13"/>
        <v>2.5873596661376594</v>
      </c>
    </row>
    <row r="17" spans="1:14" ht="17.100000000000001" customHeight="1" x14ac:dyDescent="0.15">
      <c r="A17" s="255"/>
      <c r="B17" s="254" t="s">
        <v>169</v>
      </c>
      <c r="C17" s="72"/>
      <c r="D17" s="256"/>
      <c r="E17" s="362">
        <v>18996</v>
      </c>
      <c r="F17" s="354">
        <v>19395</v>
      </c>
      <c r="G17" s="354">
        <v>18955</v>
      </c>
      <c r="H17" s="355">
        <f t="shared" si="11"/>
        <v>2.1004421983575439</v>
      </c>
      <c r="I17" s="356">
        <f t="shared" si="5"/>
        <v>-2.2686259345192084</v>
      </c>
      <c r="J17" s="356">
        <f t="shared" si="12"/>
        <v>7.2648281506354246</v>
      </c>
      <c r="K17" s="357">
        <f t="shared" si="8"/>
        <v>7.2985147080405959</v>
      </c>
      <c r="L17" s="365">
        <f t="shared" si="13"/>
        <v>6.9634250279198255</v>
      </c>
      <c r="N17" s="18"/>
    </row>
    <row r="18" spans="1:14" ht="17.100000000000001" customHeight="1" x14ac:dyDescent="0.15">
      <c r="A18" s="255"/>
      <c r="B18" s="254" t="s">
        <v>274</v>
      </c>
      <c r="C18" s="72"/>
      <c r="D18" s="256"/>
      <c r="E18" s="362">
        <v>10940</v>
      </c>
      <c r="F18" s="354">
        <v>12349</v>
      </c>
      <c r="G18" s="354">
        <v>12259</v>
      </c>
      <c r="H18" s="355">
        <f t="shared" si="11"/>
        <v>12.879341864716643</v>
      </c>
      <c r="I18" s="356">
        <f t="shared" si="5"/>
        <v>-0.72880395173697821</v>
      </c>
      <c r="J18" s="356">
        <f t="shared" si="12"/>
        <v>4.1838923967125474</v>
      </c>
      <c r="K18" s="357">
        <f t="shared" si="8"/>
        <v>4.6470408935082919</v>
      </c>
      <c r="L18" s="365">
        <f t="shared" si="13"/>
        <v>4.5035414095103743</v>
      </c>
    </row>
    <row r="19" spans="1:14" ht="17.100000000000001" customHeight="1" x14ac:dyDescent="0.15">
      <c r="A19" s="255"/>
      <c r="B19" s="254" t="s">
        <v>248</v>
      </c>
      <c r="C19" s="72"/>
      <c r="D19" s="256"/>
      <c r="E19" s="362">
        <v>22064</v>
      </c>
      <c r="F19" s="354">
        <v>22717</v>
      </c>
      <c r="G19" s="354">
        <v>23338</v>
      </c>
      <c r="H19" s="355">
        <f t="shared" si="11"/>
        <v>2.9595721537345909</v>
      </c>
      <c r="I19" s="356">
        <f t="shared" si="5"/>
        <v>2.7336356032926945</v>
      </c>
      <c r="J19" s="356">
        <f t="shared" si="12"/>
        <v>8.4381537331869865</v>
      </c>
      <c r="K19" s="357">
        <f t="shared" si="8"/>
        <v>8.5486134891754695</v>
      </c>
      <c r="L19" s="365">
        <f t="shared" si="13"/>
        <v>8.573590783518485</v>
      </c>
    </row>
    <row r="20" spans="1:14" ht="17.100000000000001" customHeight="1" x14ac:dyDescent="0.15">
      <c r="A20" s="255"/>
      <c r="B20" s="254" t="s">
        <v>170</v>
      </c>
      <c r="C20" s="72"/>
      <c r="D20" s="256"/>
      <c r="E20" s="362">
        <v>64488</v>
      </c>
      <c r="F20" s="354">
        <v>65422</v>
      </c>
      <c r="G20" s="354">
        <v>67732</v>
      </c>
      <c r="H20" s="355">
        <f t="shared" si="11"/>
        <v>1.4483314725220131</v>
      </c>
      <c r="I20" s="356">
        <f t="shared" si="5"/>
        <v>3.5309223197089734</v>
      </c>
      <c r="J20" s="356">
        <f t="shared" si="12"/>
        <v>24.66278362698343</v>
      </c>
      <c r="K20" s="357">
        <f t="shared" si="8"/>
        <v>24.618892973933072</v>
      </c>
      <c r="L20" s="365">
        <f t="shared" si="13"/>
        <v>24.882442837829892</v>
      </c>
    </row>
    <row r="21" spans="1:14" ht="17.100000000000001" customHeight="1" x14ac:dyDescent="0.15">
      <c r="A21" s="255"/>
      <c r="B21" s="651" t="s">
        <v>171</v>
      </c>
      <c r="C21" s="72"/>
      <c r="D21" s="256"/>
      <c r="E21" s="630">
        <v>22387</v>
      </c>
      <c r="F21" s="627">
        <v>21898</v>
      </c>
      <c r="G21" s="627">
        <v>20969</v>
      </c>
      <c r="H21" s="650">
        <f>(F21/E21-1)*100</f>
        <v>-2.1843033903604758</v>
      </c>
      <c r="I21" s="637">
        <f t="shared" si="5"/>
        <v>-4.2423965658964331</v>
      </c>
      <c r="J21" s="637">
        <f>E21/E26*100</f>
        <v>8.5616818176603093</v>
      </c>
      <c r="K21" s="637">
        <f>F21/F26*100</f>
        <v>8.2404163483718982</v>
      </c>
      <c r="L21" s="652">
        <f>G21/G26*100</f>
        <v>7.7033004173279256</v>
      </c>
    </row>
    <row r="22" spans="1:14" ht="17.100000000000001" customHeight="1" x14ac:dyDescent="0.15">
      <c r="A22" s="255"/>
      <c r="B22" s="651"/>
      <c r="C22" s="72"/>
      <c r="D22" s="256"/>
      <c r="E22" s="630"/>
      <c r="F22" s="627"/>
      <c r="G22" s="627"/>
      <c r="H22" s="650"/>
      <c r="I22" s="637"/>
      <c r="J22" s="637"/>
      <c r="K22" s="637"/>
      <c r="L22" s="652"/>
    </row>
    <row r="23" spans="1:14" ht="17.100000000000001" customHeight="1" x14ac:dyDescent="0.15">
      <c r="A23" s="255"/>
      <c r="B23" s="651" t="s">
        <v>172</v>
      </c>
      <c r="C23" s="72"/>
      <c r="D23" s="256"/>
      <c r="E23" s="630">
        <v>5411</v>
      </c>
      <c r="F23" s="627">
        <v>5952</v>
      </c>
      <c r="G23" s="627">
        <v>5741</v>
      </c>
      <c r="H23" s="650">
        <f>(F23/E23-1)*100</f>
        <v>9.9981519127702931</v>
      </c>
      <c r="I23" s="637">
        <f t="shared" si="5"/>
        <v>-3.5450268817204256</v>
      </c>
      <c r="J23" s="637">
        <f>E23/E26*100</f>
        <v>2.0693822448456665</v>
      </c>
      <c r="K23" s="637">
        <f>F23/F26*100</f>
        <v>2.2397916752904168</v>
      </c>
      <c r="L23" s="653">
        <f>G23/G26*100</f>
        <v>2.109048962558044</v>
      </c>
    </row>
    <row r="24" spans="1:14" ht="11.25" customHeight="1" x14ac:dyDescent="0.15">
      <c r="A24" s="255"/>
      <c r="B24" s="651"/>
      <c r="C24" s="72"/>
      <c r="D24" s="256"/>
      <c r="E24" s="630"/>
      <c r="F24" s="627"/>
      <c r="G24" s="627"/>
      <c r="H24" s="650"/>
      <c r="I24" s="637"/>
      <c r="J24" s="637"/>
      <c r="K24" s="637"/>
      <c r="L24" s="653"/>
    </row>
    <row r="25" spans="1:14" ht="12" hidden="1" customHeight="1" x14ac:dyDescent="0.15">
      <c r="A25" s="584" t="s">
        <v>275</v>
      </c>
      <c r="B25" s="582"/>
      <c r="C25" s="582"/>
      <c r="D25" s="583"/>
      <c r="E25" s="366"/>
      <c r="F25" s="354"/>
      <c r="G25" s="354"/>
      <c r="H25" s="355"/>
      <c r="I25" s="355"/>
      <c r="J25" s="356"/>
      <c r="K25" s="356"/>
      <c r="L25" s="367"/>
    </row>
    <row r="26" spans="1:14" ht="12.75" thickBot="1" x14ac:dyDescent="0.2">
      <c r="A26" s="631" t="s">
        <v>246</v>
      </c>
      <c r="B26" s="632"/>
      <c r="C26" s="632"/>
      <c r="D26" s="633"/>
      <c r="E26" s="368">
        <f>+E5+E9+E13-E25</f>
        <v>261479</v>
      </c>
      <c r="F26" s="368">
        <f>+F5+F9+F13-F25</f>
        <v>265739</v>
      </c>
      <c r="G26" s="368">
        <f>+G5+G9+G13-G25</f>
        <v>272208</v>
      </c>
      <c r="H26" s="369">
        <f>(F26/E26-1)*100</f>
        <v>1.6291939314438286</v>
      </c>
      <c r="I26" s="369">
        <f t="shared" si="5"/>
        <v>2.4343434723544499</v>
      </c>
      <c r="J26" s="369">
        <f>E26/E26*100</f>
        <v>100</v>
      </c>
      <c r="K26" s="369">
        <f>F26/F26*100</f>
        <v>100</v>
      </c>
      <c r="L26" s="370">
        <f>G26/G26*100</f>
        <v>100</v>
      </c>
    </row>
    <row r="27" spans="1:14" ht="15" customHeight="1" x14ac:dyDescent="0.15">
      <c r="E27" s="29"/>
      <c r="F27" s="29"/>
      <c r="G27" s="13"/>
      <c r="H27" s="155"/>
      <c r="I27" s="155"/>
      <c r="J27" s="155"/>
      <c r="K27" s="155"/>
      <c r="L27" s="156" t="s">
        <v>400</v>
      </c>
    </row>
    <row r="28" spans="1:14" ht="15" customHeight="1" x14ac:dyDescent="0.15">
      <c r="B28" s="13"/>
      <c r="C28" s="13"/>
      <c r="D28" s="13"/>
      <c r="E28" s="29"/>
      <c r="F28" s="29"/>
      <c r="G28" s="171"/>
      <c r="H28" s="155"/>
      <c r="I28" s="155"/>
      <c r="J28" s="155"/>
      <c r="K28" s="155"/>
      <c r="L28" s="155"/>
    </row>
    <row r="29" spans="1:14" ht="15" customHeight="1" thickBot="1" x14ac:dyDescent="0.2">
      <c r="A29" s="19" t="s">
        <v>276</v>
      </c>
      <c r="B29" s="13"/>
      <c r="C29" s="13"/>
      <c r="D29" s="13"/>
      <c r="E29" s="29"/>
      <c r="F29" s="29"/>
      <c r="G29" s="13"/>
      <c r="H29" s="155"/>
      <c r="I29" s="155"/>
      <c r="J29" s="155"/>
      <c r="K29" s="155"/>
      <c r="L29" s="156" t="s">
        <v>154</v>
      </c>
    </row>
    <row r="30" spans="1:14" ht="24.95" customHeight="1" x14ac:dyDescent="0.15">
      <c r="A30" s="628" t="s">
        <v>173</v>
      </c>
      <c r="B30" s="628"/>
      <c r="C30" s="628"/>
      <c r="D30" s="628"/>
      <c r="E30" s="644" t="s">
        <v>174</v>
      </c>
      <c r="F30" s="644"/>
      <c r="G30" s="644"/>
      <c r="H30" s="643" t="s">
        <v>157</v>
      </c>
      <c r="I30" s="643"/>
      <c r="J30" s="642" t="s">
        <v>175</v>
      </c>
      <c r="K30" s="642"/>
      <c r="L30" s="642"/>
    </row>
    <row r="31" spans="1:14" ht="24.95" customHeight="1" x14ac:dyDescent="0.15">
      <c r="A31" s="621" t="s">
        <v>176</v>
      </c>
      <c r="B31" s="621"/>
      <c r="C31" s="621"/>
      <c r="D31" s="621"/>
      <c r="E31" s="371" t="s">
        <v>402</v>
      </c>
      <c r="F31" s="371" t="s">
        <v>376</v>
      </c>
      <c r="G31" s="329" t="s">
        <v>403</v>
      </c>
      <c r="H31" s="372" t="s">
        <v>376</v>
      </c>
      <c r="I31" s="372" t="s">
        <v>404</v>
      </c>
      <c r="J31" s="373" t="s">
        <v>375</v>
      </c>
      <c r="K31" s="374" t="s">
        <v>376</v>
      </c>
      <c r="L31" s="375" t="s">
        <v>405</v>
      </c>
    </row>
    <row r="32" spans="1:14" ht="17.100000000000001" customHeight="1" x14ac:dyDescent="0.15">
      <c r="A32" s="634" t="s">
        <v>247</v>
      </c>
      <c r="B32" s="635"/>
      <c r="C32" s="635"/>
      <c r="D32" s="636"/>
      <c r="E32" s="376">
        <v>163998</v>
      </c>
      <c r="F32" s="377">
        <v>165244</v>
      </c>
      <c r="G32" s="377">
        <v>168148</v>
      </c>
      <c r="H32" s="378">
        <f>(F32/E32-1)*100</f>
        <v>0.7597653629922263</v>
      </c>
      <c r="I32" s="378">
        <f>(G32/F32-1)*100</f>
        <v>1.7574011764421194</v>
      </c>
      <c r="J32" s="379">
        <f>E32/E38*100</f>
        <v>65.327177632338945</v>
      </c>
      <c r="K32" s="379">
        <f>F32/F38*100</f>
        <v>66.198751692586271</v>
      </c>
      <c r="L32" s="380">
        <f>G32/G38*100</f>
        <v>64.438593869159163</v>
      </c>
    </row>
    <row r="33" spans="1:14" ht="17.100000000000001" customHeight="1" x14ac:dyDescent="0.15">
      <c r="A33" s="585" t="s">
        <v>277</v>
      </c>
      <c r="B33" s="582"/>
      <c r="C33" s="582"/>
      <c r="D33" s="629"/>
      <c r="E33" s="381">
        <v>17031</v>
      </c>
      <c r="F33" s="382">
        <v>17801</v>
      </c>
      <c r="G33" s="382">
        <v>18026</v>
      </c>
      <c r="H33" s="383">
        <f t="shared" ref="H33:H37" si="14">(F33/E33-1)*100</f>
        <v>4.5211672831894756</v>
      </c>
      <c r="I33" s="383">
        <f t="shared" ref="I33:I37" si="15">(G33/F33-1)*100</f>
        <v>1.2639739340486456</v>
      </c>
      <c r="J33" s="384">
        <f>E33/E38*100</f>
        <v>6.7841507960851022</v>
      </c>
      <c r="K33" s="384">
        <f>F33/F38*100</f>
        <v>7.1312966212372499</v>
      </c>
      <c r="L33" s="385">
        <f>G33/G38*100</f>
        <v>6.9080220584572114</v>
      </c>
    </row>
    <row r="34" spans="1:14" ht="17.100000000000001" customHeight="1" x14ac:dyDescent="0.15">
      <c r="A34" s="585" t="s">
        <v>278</v>
      </c>
      <c r="B34" s="582"/>
      <c r="C34" s="582"/>
      <c r="D34" s="629"/>
      <c r="E34" s="381">
        <v>70012</v>
      </c>
      <c r="F34" s="382">
        <v>66573</v>
      </c>
      <c r="G34" s="382">
        <v>74769</v>
      </c>
      <c r="H34" s="383">
        <f t="shared" si="14"/>
        <v>-4.9120150831286065</v>
      </c>
      <c r="I34" s="383">
        <f t="shared" si="15"/>
        <v>12.311297372808806</v>
      </c>
      <c r="J34" s="384">
        <f>E34/E38*100</f>
        <v>27.888671571575959</v>
      </c>
      <c r="K34" s="384">
        <f>F34/F38*100</f>
        <v>26.669951686176478</v>
      </c>
      <c r="L34" s="385">
        <f>G34/G38*100</f>
        <v>28.653384072383624</v>
      </c>
    </row>
    <row r="35" spans="1:14" ht="17.100000000000001" customHeight="1" x14ac:dyDescent="0.15">
      <c r="A35" s="73"/>
      <c r="B35" s="582" t="s">
        <v>279</v>
      </c>
      <c r="C35" s="582"/>
      <c r="D35" s="629"/>
      <c r="E35" s="386">
        <v>47524</v>
      </c>
      <c r="F35" s="387">
        <v>43977</v>
      </c>
      <c r="G35" s="387">
        <v>50587</v>
      </c>
      <c r="H35" s="388">
        <f t="shared" si="14"/>
        <v>-7.4635973402912175</v>
      </c>
      <c r="I35" s="388">
        <f t="shared" si="15"/>
        <v>15.030584168997429</v>
      </c>
      <c r="J35" s="389">
        <f>E35/E38*100</f>
        <v>18.930772264291491</v>
      </c>
      <c r="K35" s="389">
        <f>F35/F38*100</f>
        <v>17.617719875970483</v>
      </c>
      <c r="L35" s="390">
        <f>G35/G38*100</f>
        <v>19.386226110683179</v>
      </c>
    </row>
    <row r="36" spans="1:14" ht="17.100000000000001" customHeight="1" x14ac:dyDescent="0.15">
      <c r="A36" s="73"/>
      <c r="B36" s="582" t="s">
        <v>280</v>
      </c>
      <c r="C36" s="582"/>
      <c r="D36" s="629"/>
      <c r="E36" s="386">
        <v>3713</v>
      </c>
      <c r="F36" s="387">
        <v>4032</v>
      </c>
      <c r="G36" s="387">
        <v>4909</v>
      </c>
      <c r="H36" s="389">
        <f t="shared" si="14"/>
        <v>8.5914354969027773</v>
      </c>
      <c r="I36" s="388">
        <f t="shared" si="15"/>
        <v>21.75099206349207</v>
      </c>
      <c r="J36" s="389">
        <f>E36/E38*100</f>
        <v>1.4790412721427975</v>
      </c>
      <c r="K36" s="389">
        <f>F36/F38*100</f>
        <v>1.6152681297021849</v>
      </c>
      <c r="L36" s="390">
        <f>G36/G38*100</f>
        <v>1.8812537603997808</v>
      </c>
    </row>
    <row r="37" spans="1:14" ht="17.100000000000001" customHeight="1" x14ac:dyDescent="0.15">
      <c r="A37" s="73"/>
      <c r="B37" s="582" t="s">
        <v>281</v>
      </c>
      <c r="C37" s="582"/>
      <c r="D37" s="629"/>
      <c r="E37" s="386">
        <v>18775</v>
      </c>
      <c r="F37" s="387">
        <v>18564</v>
      </c>
      <c r="G37" s="387">
        <v>19273</v>
      </c>
      <c r="H37" s="391">
        <f t="shared" si="14"/>
        <v>-1.1238348868175763</v>
      </c>
      <c r="I37" s="388">
        <f t="shared" si="15"/>
        <v>3.8192199956905926</v>
      </c>
      <c r="J37" s="389">
        <f>E37/E38*100</f>
        <v>7.4788580351416698</v>
      </c>
      <c r="K37" s="389">
        <f>F37/F38*100</f>
        <v>7.4369636805038093</v>
      </c>
      <c r="L37" s="390">
        <f>G37/G38*100</f>
        <v>7.3859042013006677</v>
      </c>
    </row>
    <row r="38" spans="1:14" ht="17.100000000000001" customHeight="1" thickBot="1" x14ac:dyDescent="0.2">
      <c r="A38" s="646" t="s">
        <v>282</v>
      </c>
      <c r="B38" s="647"/>
      <c r="C38" s="647"/>
      <c r="D38" s="648"/>
      <c r="E38" s="392">
        <f>SUM(E32:E34)</f>
        <v>251041</v>
      </c>
      <c r="F38" s="393">
        <f>SUM(F32:F34)</f>
        <v>249618</v>
      </c>
      <c r="G38" s="393">
        <f>SUM(G32:G34)</f>
        <v>260943</v>
      </c>
      <c r="H38" s="394">
        <f>(F38/E38-1)*100</f>
        <v>-0.56683967957424919</v>
      </c>
      <c r="I38" s="394">
        <f>(G38/F38-1)*100</f>
        <v>4.5369324327572569</v>
      </c>
      <c r="J38" s="395">
        <f>E38/E38*100</f>
        <v>100</v>
      </c>
      <c r="K38" s="395">
        <f>F38/F38*100</f>
        <v>100</v>
      </c>
      <c r="L38" s="396">
        <f>G38/G38*100</f>
        <v>100</v>
      </c>
    </row>
    <row r="39" spans="1:14" ht="15" customHeight="1" x14ac:dyDescent="0.15">
      <c r="E39" s="13"/>
      <c r="F39" s="13"/>
      <c r="G39" s="13"/>
      <c r="H39" s="13"/>
      <c r="I39" s="13"/>
      <c r="J39" s="30"/>
      <c r="K39" s="13"/>
      <c r="L39" s="3" t="s">
        <v>401</v>
      </c>
    </row>
    <row r="40" spans="1:14" ht="15" customHeight="1" x14ac:dyDescent="0.15">
      <c r="B40" s="13"/>
      <c r="C40" s="13"/>
      <c r="D40" s="13"/>
      <c r="E40" s="13"/>
      <c r="F40" s="13"/>
      <c r="G40" s="13"/>
      <c r="H40" s="13"/>
      <c r="I40" s="13"/>
      <c r="J40" s="30"/>
      <c r="K40" s="13"/>
      <c r="L40" s="13"/>
    </row>
    <row r="41" spans="1:14" ht="15" customHeight="1" thickBot="1" x14ac:dyDescent="0.2">
      <c r="A41" s="157" t="s">
        <v>283</v>
      </c>
      <c r="B41" s="13"/>
      <c r="C41" s="13"/>
      <c r="D41" s="13"/>
      <c r="E41" s="13"/>
      <c r="F41" s="13"/>
      <c r="G41" s="13"/>
      <c r="H41" s="13"/>
      <c r="I41" s="13"/>
      <c r="J41" s="30"/>
      <c r="K41" s="13"/>
      <c r="L41" s="3" t="s">
        <v>177</v>
      </c>
    </row>
    <row r="42" spans="1:14" ht="24.95" customHeight="1" x14ac:dyDescent="0.15">
      <c r="A42" s="645" t="s">
        <v>178</v>
      </c>
      <c r="B42" s="645"/>
      <c r="C42" s="645"/>
      <c r="D42" s="645"/>
      <c r="E42" s="645"/>
      <c r="F42" s="645"/>
      <c r="G42" s="397"/>
      <c r="H42" s="324" t="s">
        <v>174</v>
      </c>
      <c r="I42" s="398"/>
      <c r="J42" s="654" t="s">
        <v>179</v>
      </c>
      <c r="K42" s="654"/>
      <c r="L42" s="654"/>
    </row>
    <row r="43" spans="1:14" ht="24.95" customHeight="1" x14ac:dyDescent="0.15">
      <c r="A43" s="655" t="s">
        <v>180</v>
      </c>
      <c r="B43" s="655"/>
      <c r="C43" s="655"/>
      <c r="D43" s="655"/>
      <c r="E43" s="655"/>
      <c r="F43" s="655"/>
      <c r="G43" s="241" t="s">
        <v>407</v>
      </c>
      <c r="H43" s="399" t="s">
        <v>376</v>
      </c>
      <c r="I43" s="242" t="s">
        <v>403</v>
      </c>
      <c r="J43" s="400" t="s">
        <v>408</v>
      </c>
      <c r="K43" s="323" t="s">
        <v>409</v>
      </c>
      <c r="L43" s="401" t="s">
        <v>410</v>
      </c>
    </row>
    <row r="44" spans="1:14" ht="17.100000000000001" customHeight="1" x14ac:dyDescent="0.15">
      <c r="A44" s="634" t="s">
        <v>181</v>
      </c>
      <c r="B44" s="635"/>
      <c r="C44" s="635"/>
      <c r="D44" s="635"/>
      <c r="E44" s="635"/>
      <c r="F44" s="641"/>
      <c r="G44" s="402">
        <v>2261</v>
      </c>
      <c r="H44" s="402">
        <v>2230</v>
      </c>
      <c r="I44" s="402">
        <v>2317</v>
      </c>
      <c r="J44" s="86">
        <v>-0.2</v>
      </c>
      <c r="K44" s="86">
        <v>-1.4</v>
      </c>
      <c r="L44" s="403">
        <v>3.9</v>
      </c>
    </row>
    <row r="45" spans="1:14" ht="17.100000000000001" customHeight="1" x14ac:dyDescent="0.15">
      <c r="A45" s="585" t="s">
        <v>182</v>
      </c>
      <c r="B45" s="582"/>
      <c r="C45" s="582"/>
      <c r="D45" s="582"/>
      <c r="E45" s="582"/>
      <c r="F45" s="583"/>
      <c r="G45" s="402">
        <v>2021</v>
      </c>
      <c r="H45" s="402">
        <v>2020</v>
      </c>
      <c r="I45" s="402">
        <v>2102</v>
      </c>
      <c r="J45" s="86">
        <v>-0.5</v>
      </c>
      <c r="K45" s="86">
        <v>0</v>
      </c>
      <c r="L45" s="404">
        <v>4.0999999999999996</v>
      </c>
    </row>
    <row r="46" spans="1:14" ht="17.100000000000001" customHeight="1" thickBot="1" x14ac:dyDescent="0.2">
      <c r="A46" s="638" t="s">
        <v>183</v>
      </c>
      <c r="B46" s="639"/>
      <c r="C46" s="639"/>
      <c r="D46" s="639"/>
      <c r="E46" s="639"/>
      <c r="F46" s="640"/>
      <c r="G46" s="405">
        <v>111.9</v>
      </c>
      <c r="H46" s="405">
        <v>110.4</v>
      </c>
      <c r="I46" s="405">
        <v>110.2</v>
      </c>
      <c r="J46" s="406">
        <f>G46/M46*100-100</f>
        <v>0.35874439461885288</v>
      </c>
      <c r="K46" s="406">
        <f>+H46/G46*100-100</f>
        <v>-1.3404825737265469</v>
      </c>
      <c r="L46" s="407">
        <f>+I46/H46*100-100</f>
        <v>-0.18115942028985899</v>
      </c>
      <c r="M46" s="214">
        <v>111.5</v>
      </c>
      <c r="N46" s="157" t="s">
        <v>421</v>
      </c>
    </row>
    <row r="47" spans="1:14" ht="15" customHeight="1" x14ac:dyDescent="0.15">
      <c r="A47" s="605" t="s">
        <v>338</v>
      </c>
      <c r="B47" s="605"/>
      <c r="C47" s="605"/>
      <c r="D47" s="605"/>
      <c r="E47" s="605"/>
      <c r="F47" s="605"/>
      <c r="G47" s="605"/>
      <c r="H47" s="605"/>
      <c r="I47" s="649" t="s">
        <v>339</v>
      </c>
      <c r="J47" s="649"/>
      <c r="K47" s="649"/>
      <c r="L47" s="649"/>
    </row>
    <row r="48" spans="1:14" ht="15" customHeight="1" x14ac:dyDescent="0.15">
      <c r="B48" s="13" t="s">
        <v>337</v>
      </c>
      <c r="C48" s="13"/>
      <c r="D48" s="13"/>
      <c r="E48" s="13"/>
      <c r="F48" s="13"/>
      <c r="G48" s="13"/>
      <c r="H48" s="13"/>
      <c r="L48" s="3" t="s">
        <v>406</v>
      </c>
    </row>
  </sheetData>
  <sheetProtection selectLockedCells="1" selectUnlockedCells="1"/>
  <mergeCells count="48">
    <mergeCell ref="A47:H47"/>
    <mergeCell ref="I47:L47"/>
    <mergeCell ref="H23:H24"/>
    <mergeCell ref="B21:B22"/>
    <mergeCell ref="G23:G24"/>
    <mergeCell ref="F21:F22"/>
    <mergeCell ref="B23:B24"/>
    <mergeCell ref="L21:L22"/>
    <mergeCell ref="K21:K22"/>
    <mergeCell ref="J21:J22"/>
    <mergeCell ref="G21:G22"/>
    <mergeCell ref="I21:I22"/>
    <mergeCell ref="H21:H22"/>
    <mergeCell ref="L23:L24"/>
    <mergeCell ref="J42:L42"/>
    <mergeCell ref="A43:F43"/>
    <mergeCell ref="J23:J24"/>
    <mergeCell ref="K23:K24"/>
    <mergeCell ref="A25:D25"/>
    <mergeCell ref="A46:F46"/>
    <mergeCell ref="A45:F45"/>
    <mergeCell ref="A44:F44"/>
    <mergeCell ref="J30:L30"/>
    <mergeCell ref="H30:I30"/>
    <mergeCell ref="E30:G30"/>
    <mergeCell ref="A42:F42"/>
    <mergeCell ref="B35:D35"/>
    <mergeCell ref="A38:D38"/>
    <mergeCell ref="B37:D37"/>
    <mergeCell ref="I23:I24"/>
    <mergeCell ref="A13:D13"/>
    <mergeCell ref="F23:F24"/>
    <mergeCell ref="A31:D31"/>
    <mergeCell ref="A30:D30"/>
    <mergeCell ref="B36:D36"/>
    <mergeCell ref="A33:D33"/>
    <mergeCell ref="A34:D34"/>
    <mergeCell ref="E21:E22"/>
    <mergeCell ref="E23:E24"/>
    <mergeCell ref="A26:D26"/>
    <mergeCell ref="A32:D32"/>
    <mergeCell ref="A9:D9"/>
    <mergeCell ref="H3:I3"/>
    <mergeCell ref="J3:L3"/>
    <mergeCell ref="A4:D4"/>
    <mergeCell ref="A3:D3"/>
    <mergeCell ref="E3:G3"/>
    <mergeCell ref="A5:D5"/>
  </mergeCells>
  <phoneticPr fontId="29"/>
  <printOptions horizontalCentered="1"/>
  <pageMargins left="0.59055118110236227" right="0.59055118110236227" top="0.59055118110236227" bottom="0.59055118110236227" header="0.39370078740157483" footer="0.39370078740157483"/>
  <pageSetup paperSize="9" scale="95" firstPageNumber="179" orientation="portrait" useFirstPageNumber="1" verticalDpi="300" r:id="rId1"/>
  <headerFooter scaleWithDoc="0" alignWithMargins="0">
    <oddHeader>&amp;R&amp;"ＭＳ 明朝,標準"&amp;10物価・消費及び金融</oddHeader>
    <oddFooter>&amp;C&amp;"ＭＳ 明朝,標準"&amp;12&amp;A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100" zoomScaleSheetLayoutView="100" workbookViewId="0">
      <selection activeCell="A2" sqref="A2"/>
    </sheetView>
  </sheetViews>
  <sheetFormatPr defaultRowHeight="18.95" customHeight="1" x14ac:dyDescent="0.15"/>
  <cols>
    <col min="1" max="1" width="8.625" style="19" customWidth="1"/>
    <col min="2" max="2" width="6.125" style="19" customWidth="1"/>
    <col min="3" max="3" width="6.625" style="19" customWidth="1"/>
    <col min="4" max="4" width="11.625" style="19" customWidth="1"/>
    <col min="5" max="6" width="6.625" style="19" customWidth="1"/>
    <col min="7" max="8" width="7.625" style="19" customWidth="1"/>
    <col min="9" max="9" width="6.625" style="19" customWidth="1"/>
    <col min="10" max="10" width="7.625" style="19" customWidth="1"/>
    <col min="11" max="12" width="7" style="19" customWidth="1"/>
    <col min="13" max="16384" width="9" style="19"/>
  </cols>
  <sheetData>
    <row r="1" spans="1:15" ht="5.0999999999999996" customHeight="1" x14ac:dyDescent="0.15">
      <c r="A1" s="13"/>
      <c r="B1" s="13"/>
      <c r="C1" s="13"/>
      <c r="D1" s="13"/>
      <c r="E1" s="13"/>
      <c r="F1" s="13"/>
      <c r="G1" s="13"/>
      <c r="H1" s="13"/>
      <c r="I1" s="13"/>
      <c r="J1" s="13"/>
      <c r="K1" s="13"/>
      <c r="L1" s="3"/>
      <c r="M1" s="13"/>
      <c r="N1" s="13"/>
    </row>
    <row r="2" spans="1:15" ht="15" customHeight="1" thickBot="1" x14ac:dyDescent="0.2">
      <c r="A2" s="13" t="s">
        <v>267</v>
      </c>
      <c r="B2" s="13"/>
      <c r="C2" s="13"/>
      <c r="D2" s="13"/>
      <c r="E2" s="13"/>
      <c r="F2" s="13"/>
      <c r="G2" s="13"/>
      <c r="H2" s="13"/>
      <c r="I2" s="13"/>
      <c r="J2" s="13"/>
      <c r="K2" s="13"/>
      <c r="L2" s="3" t="s">
        <v>184</v>
      </c>
      <c r="M2" s="13"/>
      <c r="N2" s="13"/>
    </row>
    <row r="3" spans="1:15" ht="24.95" customHeight="1" thickBot="1" x14ac:dyDescent="0.2">
      <c r="A3" s="507" t="s">
        <v>185</v>
      </c>
      <c r="B3" s="579" t="s">
        <v>186</v>
      </c>
      <c r="C3" s="579"/>
      <c r="D3" s="511" t="s">
        <v>187</v>
      </c>
      <c r="E3" s="666"/>
      <c r="F3" s="512"/>
      <c r="G3" s="579" t="s">
        <v>188</v>
      </c>
      <c r="H3" s="579"/>
      <c r="I3" s="579" t="s">
        <v>189</v>
      </c>
      <c r="J3" s="579"/>
      <c r="K3" s="580" t="s">
        <v>190</v>
      </c>
      <c r="L3" s="581"/>
      <c r="M3" s="200"/>
    </row>
    <row r="4" spans="1:15" ht="24.95" customHeight="1" x14ac:dyDescent="0.15">
      <c r="A4" s="509"/>
      <c r="B4" s="210" t="s">
        <v>191</v>
      </c>
      <c r="C4" s="210" t="s">
        <v>192</v>
      </c>
      <c r="D4" s="210" t="s">
        <v>191</v>
      </c>
      <c r="E4" s="657" t="s">
        <v>192</v>
      </c>
      <c r="F4" s="550"/>
      <c r="G4" s="210" t="s">
        <v>191</v>
      </c>
      <c r="H4" s="210" t="s">
        <v>192</v>
      </c>
      <c r="I4" s="210" t="s">
        <v>191</v>
      </c>
      <c r="J4" s="210" t="s">
        <v>192</v>
      </c>
      <c r="K4" s="210" t="s">
        <v>191</v>
      </c>
      <c r="L4" s="63" t="s">
        <v>192</v>
      </c>
      <c r="M4" s="200"/>
    </row>
    <row r="5" spans="1:15" s="215" customFormat="1" ht="18" customHeight="1" x14ac:dyDescent="0.15">
      <c r="A5" s="158" t="s">
        <v>411</v>
      </c>
      <c r="B5" s="74">
        <v>27</v>
      </c>
      <c r="C5" s="21">
        <v>266</v>
      </c>
      <c r="D5" s="21">
        <v>16</v>
      </c>
      <c r="E5" s="611">
        <v>192</v>
      </c>
      <c r="F5" s="611"/>
      <c r="G5" s="21">
        <v>2</v>
      </c>
      <c r="H5" s="21">
        <v>17</v>
      </c>
      <c r="I5" s="21">
        <v>1</v>
      </c>
      <c r="J5" s="21">
        <v>12</v>
      </c>
      <c r="K5" s="21">
        <v>8</v>
      </c>
      <c r="L5" s="75">
        <v>45</v>
      </c>
      <c r="M5" s="159"/>
    </row>
    <row r="6" spans="1:15" ht="18" customHeight="1" x14ac:dyDescent="0.15">
      <c r="A6" s="205"/>
      <c r="B6" s="98"/>
      <c r="C6" s="21"/>
      <c r="D6" s="21"/>
      <c r="E6" s="259"/>
      <c r="F6" s="259"/>
      <c r="G6" s="21"/>
      <c r="H6" s="21"/>
      <c r="I6" s="21"/>
      <c r="J6" s="21"/>
      <c r="K6" s="21"/>
      <c r="L6" s="75"/>
      <c r="M6" s="200"/>
    </row>
    <row r="7" spans="1:15" s="215" customFormat="1" ht="18" customHeight="1" x14ac:dyDescent="0.15">
      <c r="A7" s="158" t="s">
        <v>377</v>
      </c>
      <c r="B7" s="74">
        <v>27</v>
      </c>
      <c r="C7" s="21">
        <v>263</v>
      </c>
      <c r="D7" s="21">
        <v>16</v>
      </c>
      <c r="E7" s="611">
        <v>188</v>
      </c>
      <c r="F7" s="611"/>
      <c r="G7" s="21">
        <v>2</v>
      </c>
      <c r="H7" s="21">
        <v>17</v>
      </c>
      <c r="I7" s="21">
        <v>1</v>
      </c>
      <c r="J7" s="21">
        <v>12</v>
      </c>
      <c r="K7" s="21">
        <v>8</v>
      </c>
      <c r="L7" s="75">
        <v>46</v>
      </c>
      <c r="M7" s="159"/>
    </row>
    <row r="8" spans="1:15" s="215" customFormat="1" ht="18" customHeight="1" x14ac:dyDescent="0.15">
      <c r="A8" s="101"/>
      <c r="B8" s="74"/>
      <c r="C8" s="21"/>
      <c r="D8" s="21"/>
      <c r="E8" s="259"/>
      <c r="F8" s="100"/>
      <c r="G8" s="21"/>
      <c r="H8" s="21"/>
      <c r="I8" s="21"/>
      <c r="J8" s="21"/>
      <c r="K8" s="21"/>
      <c r="L8" s="77"/>
      <c r="M8" s="159"/>
    </row>
    <row r="9" spans="1:15" s="215" customFormat="1" ht="18" customHeight="1" x14ac:dyDescent="0.15">
      <c r="A9" s="158" t="s">
        <v>378</v>
      </c>
      <c r="B9" s="74">
        <f>SUM(D9,G9,I9,K9)</f>
        <v>27</v>
      </c>
      <c r="C9" s="21">
        <f>SUM(E9,H9,J9,L9)</f>
        <v>267</v>
      </c>
      <c r="D9" s="21">
        <v>16</v>
      </c>
      <c r="E9" s="611">
        <v>189</v>
      </c>
      <c r="F9" s="611"/>
      <c r="G9" s="21">
        <v>2</v>
      </c>
      <c r="H9" s="21">
        <v>17</v>
      </c>
      <c r="I9" s="21">
        <v>1</v>
      </c>
      <c r="J9" s="21">
        <v>12</v>
      </c>
      <c r="K9" s="21">
        <v>8</v>
      </c>
      <c r="L9" s="262">
        <v>49</v>
      </c>
      <c r="M9" s="159"/>
    </row>
    <row r="10" spans="1:15" ht="18" customHeight="1" x14ac:dyDescent="0.15">
      <c r="A10" s="205"/>
      <c r="B10" s="74"/>
      <c r="C10" s="21"/>
      <c r="D10" s="21"/>
      <c r="E10" s="259"/>
      <c r="F10" s="100"/>
      <c r="G10" s="21"/>
      <c r="H10" s="21"/>
      <c r="I10" s="21"/>
      <c r="J10" s="21"/>
      <c r="K10" s="21"/>
      <c r="L10" s="77"/>
      <c r="M10" s="200"/>
    </row>
    <row r="11" spans="1:15" s="215" customFormat="1" ht="18" customHeight="1" x14ac:dyDescent="0.15">
      <c r="A11" s="317" t="s">
        <v>413</v>
      </c>
      <c r="B11" s="21">
        <f>SUM(D11,G11,I11,K11)</f>
        <v>27</v>
      </c>
      <c r="C11" s="21">
        <f>SUM(E11,H11,J11,L11)</f>
        <v>269</v>
      </c>
      <c r="D11" s="21">
        <v>16</v>
      </c>
      <c r="E11" s="611">
        <v>188</v>
      </c>
      <c r="F11" s="611"/>
      <c r="G11" s="21">
        <v>2</v>
      </c>
      <c r="H11" s="21">
        <v>17</v>
      </c>
      <c r="I11" s="21">
        <v>1</v>
      </c>
      <c r="J11" s="21">
        <v>13</v>
      </c>
      <c r="K11" s="21">
        <v>8</v>
      </c>
      <c r="L11" s="318">
        <v>51</v>
      </c>
      <c r="M11" s="159"/>
    </row>
    <row r="12" spans="1:15" s="215" customFormat="1" ht="18" customHeight="1" x14ac:dyDescent="0.15">
      <c r="A12" s="101"/>
      <c r="B12" s="76"/>
      <c r="C12" s="76"/>
      <c r="D12" s="76"/>
      <c r="E12" s="100"/>
      <c r="F12" s="100"/>
      <c r="G12" s="76"/>
      <c r="H12" s="76"/>
      <c r="I12" s="76"/>
      <c r="J12" s="76"/>
      <c r="K12" s="76"/>
      <c r="L12" s="77"/>
      <c r="M12" s="159"/>
    </row>
    <row r="13" spans="1:15" s="215" customFormat="1" ht="18" customHeight="1" thickBot="1" x14ac:dyDescent="0.2">
      <c r="A13" s="319" t="s">
        <v>426</v>
      </c>
      <c r="B13" s="455">
        <f>SUM(D13,G13,I13,K13)</f>
        <v>27</v>
      </c>
      <c r="C13" s="456">
        <f>SUM(E13,H13,J13,L13)</f>
        <v>269</v>
      </c>
      <c r="D13" s="456">
        <v>16</v>
      </c>
      <c r="E13" s="658">
        <v>186</v>
      </c>
      <c r="F13" s="658"/>
      <c r="G13" s="456">
        <v>2</v>
      </c>
      <c r="H13" s="456">
        <v>17</v>
      </c>
      <c r="I13" s="456">
        <v>1</v>
      </c>
      <c r="J13" s="456">
        <v>13</v>
      </c>
      <c r="K13" s="456">
        <v>8</v>
      </c>
      <c r="L13" s="457">
        <v>53</v>
      </c>
      <c r="M13" s="159"/>
    </row>
    <row r="14" spans="1:15" ht="15" customHeight="1" x14ac:dyDescent="0.15">
      <c r="A14" s="13" t="s">
        <v>193</v>
      </c>
      <c r="B14" s="13"/>
      <c r="C14" s="13"/>
      <c r="D14" s="13"/>
      <c r="E14" s="13"/>
      <c r="F14" s="13"/>
      <c r="G14" s="13"/>
      <c r="H14" s="13"/>
      <c r="I14" s="13"/>
      <c r="L14" s="3" t="s">
        <v>194</v>
      </c>
      <c r="M14" s="13"/>
      <c r="N14" s="469"/>
      <c r="O14" s="214"/>
    </row>
    <row r="15" spans="1:15" ht="15" customHeight="1" x14ac:dyDescent="0.15">
      <c r="A15" s="13" t="s">
        <v>195</v>
      </c>
      <c r="B15" s="13"/>
      <c r="C15" s="13"/>
      <c r="D15" s="13"/>
      <c r="E15" s="13"/>
      <c r="F15" s="13"/>
      <c r="G15" s="13"/>
      <c r="H15" s="13"/>
      <c r="I15" s="13"/>
      <c r="K15" s="13"/>
      <c r="L15" s="3" t="s">
        <v>196</v>
      </c>
      <c r="M15" s="13"/>
      <c r="N15" s="469"/>
      <c r="O15" s="214"/>
    </row>
    <row r="16" spans="1:15" ht="15" customHeight="1" x14ac:dyDescent="0.15">
      <c r="A16" s="13"/>
      <c r="B16" s="13"/>
      <c r="C16" s="13"/>
      <c r="D16" s="13"/>
      <c r="E16" s="13"/>
      <c r="F16" s="13"/>
      <c r="G16" s="13"/>
      <c r="H16" s="13"/>
      <c r="I16" s="13"/>
      <c r="J16" s="13"/>
      <c r="K16" s="13"/>
      <c r="L16" s="13"/>
      <c r="M16" s="13"/>
      <c r="N16" s="469"/>
      <c r="O16" s="214"/>
    </row>
    <row r="17" spans="1:14" ht="15" customHeight="1" thickBot="1" x14ac:dyDescent="0.2">
      <c r="A17" s="13" t="s">
        <v>315</v>
      </c>
      <c r="B17" s="13"/>
      <c r="C17" s="13"/>
      <c r="D17" s="13"/>
      <c r="E17" s="13"/>
      <c r="F17" s="13"/>
      <c r="G17" s="13"/>
      <c r="H17" s="13"/>
      <c r="I17" s="13"/>
      <c r="J17" s="13"/>
      <c r="L17" s="3" t="s">
        <v>154</v>
      </c>
      <c r="M17" s="13"/>
      <c r="N17" s="13"/>
    </row>
    <row r="18" spans="1:14" ht="24" customHeight="1" thickBot="1" x14ac:dyDescent="0.2">
      <c r="A18" s="507" t="s">
        <v>185</v>
      </c>
      <c r="B18" s="579" t="s">
        <v>197</v>
      </c>
      <c r="C18" s="579"/>
      <c r="D18" s="579"/>
      <c r="E18" s="579"/>
      <c r="F18" s="579"/>
      <c r="G18" s="579"/>
      <c r="H18" s="512" t="s">
        <v>198</v>
      </c>
      <c r="I18" s="512"/>
      <c r="J18" s="512"/>
      <c r="K18" s="602" t="s">
        <v>199</v>
      </c>
      <c r="L18" s="490"/>
    </row>
    <row r="19" spans="1:14" ht="24" customHeight="1" x14ac:dyDescent="0.15">
      <c r="A19" s="509"/>
      <c r="B19" s="657" t="s">
        <v>200</v>
      </c>
      <c r="C19" s="550"/>
      <c r="D19" s="202" t="s">
        <v>201</v>
      </c>
      <c r="E19" s="657" t="s">
        <v>236</v>
      </c>
      <c r="F19" s="550"/>
      <c r="G19" s="202" t="s">
        <v>75</v>
      </c>
      <c r="H19" s="563" t="s">
        <v>202</v>
      </c>
      <c r="I19" s="563"/>
      <c r="J19" s="202" t="s">
        <v>75</v>
      </c>
      <c r="K19" s="656" t="s">
        <v>203</v>
      </c>
      <c r="L19" s="491"/>
    </row>
    <row r="20" spans="1:14" s="151" customFormat="1" ht="18" customHeight="1" x14ac:dyDescent="0.15">
      <c r="A20" s="160" t="s">
        <v>414</v>
      </c>
      <c r="B20" s="665">
        <v>161210</v>
      </c>
      <c r="C20" s="660"/>
      <c r="D20" s="69">
        <v>139999</v>
      </c>
      <c r="E20" s="612">
        <v>301209</v>
      </c>
      <c r="F20" s="612"/>
      <c r="G20" s="54">
        <v>103.1</v>
      </c>
      <c r="H20" s="612">
        <v>255264</v>
      </c>
      <c r="I20" s="612"/>
      <c r="J20" s="55">
        <v>102.8</v>
      </c>
      <c r="K20" s="663">
        <f>H20/E20*100</f>
        <v>84.746471718972543</v>
      </c>
      <c r="L20" s="664"/>
    </row>
    <row r="21" spans="1:14" ht="18" customHeight="1" x14ac:dyDescent="0.15">
      <c r="A21" s="101"/>
      <c r="B21" s="104"/>
      <c r="C21" s="27"/>
      <c r="D21" s="31"/>
      <c r="E21" s="227"/>
      <c r="F21" s="227"/>
      <c r="G21" s="89"/>
      <c r="H21" s="227"/>
      <c r="I21" s="227"/>
      <c r="J21" s="55"/>
      <c r="K21" s="161"/>
      <c r="L21" s="162"/>
    </row>
    <row r="22" spans="1:14" s="215" customFormat="1" ht="18" customHeight="1" x14ac:dyDescent="0.15">
      <c r="A22" s="158" t="s">
        <v>377</v>
      </c>
      <c r="B22" s="665">
        <v>175090</v>
      </c>
      <c r="C22" s="660"/>
      <c r="D22" s="69">
        <v>140190</v>
      </c>
      <c r="E22" s="612">
        <v>315280</v>
      </c>
      <c r="F22" s="612"/>
      <c r="G22" s="54">
        <f>E22/E20*100</f>
        <v>104.67150715948064</v>
      </c>
      <c r="H22" s="612">
        <v>263293</v>
      </c>
      <c r="I22" s="612"/>
      <c r="J22" s="55">
        <f>H22/H20*100</f>
        <v>103.14537106681709</v>
      </c>
      <c r="K22" s="663">
        <f>H22/E22*100</f>
        <v>83.510847500634355</v>
      </c>
      <c r="L22" s="664"/>
    </row>
    <row r="23" spans="1:14" ht="18" customHeight="1" x14ac:dyDescent="0.15">
      <c r="A23" s="101"/>
      <c r="B23" s="105"/>
      <c r="C23" s="69"/>
      <c r="D23" s="69"/>
      <c r="E23" s="226"/>
      <c r="F23" s="226"/>
      <c r="G23" s="89"/>
      <c r="H23" s="226"/>
      <c r="I23" s="226"/>
      <c r="J23" s="55"/>
      <c r="K23" s="161"/>
      <c r="L23" s="162"/>
    </row>
    <row r="24" spans="1:14" s="215" customFormat="1" ht="18" customHeight="1" x14ac:dyDescent="0.15">
      <c r="A24" s="158" t="s">
        <v>378</v>
      </c>
      <c r="B24" s="659">
        <v>191307</v>
      </c>
      <c r="C24" s="660"/>
      <c r="D24" s="69">
        <v>133810</v>
      </c>
      <c r="E24" s="612">
        <v>325117</v>
      </c>
      <c r="F24" s="612"/>
      <c r="G24" s="54">
        <f>E24/E22*100</f>
        <v>103.12008373509262</v>
      </c>
      <c r="H24" s="612">
        <v>273423</v>
      </c>
      <c r="I24" s="612"/>
      <c r="J24" s="55">
        <f>H24/H22*100</f>
        <v>103.84742473214253</v>
      </c>
      <c r="K24" s="661">
        <f>H24/E24*100</f>
        <v>84.099877890113405</v>
      </c>
      <c r="L24" s="662"/>
    </row>
    <row r="25" spans="1:14" ht="18" customHeight="1" x14ac:dyDescent="0.15">
      <c r="A25" s="101"/>
      <c r="B25" s="105"/>
      <c r="C25" s="69"/>
      <c r="D25" s="69"/>
      <c r="E25" s="206"/>
      <c r="F25" s="206"/>
      <c r="G25" s="89"/>
      <c r="H25" s="206"/>
      <c r="I25" s="206"/>
      <c r="J25" s="55"/>
      <c r="K25" s="161"/>
      <c r="L25" s="162"/>
    </row>
    <row r="26" spans="1:14" s="215" customFormat="1" ht="18" customHeight="1" x14ac:dyDescent="0.15">
      <c r="A26" s="158" t="s">
        <v>412</v>
      </c>
      <c r="B26" s="665">
        <v>203433</v>
      </c>
      <c r="C26" s="660"/>
      <c r="D26" s="69">
        <v>134425</v>
      </c>
      <c r="E26" s="612">
        <v>337858</v>
      </c>
      <c r="F26" s="612"/>
      <c r="G26" s="54">
        <f>E26/E24*100</f>
        <v>103.9188968894275</v>
      </c>
      <c r="H26" s="612">
        <v>287038</v>
      </c>
      <c r="I26" s="612"/>
      <c r="J26" s="55">
        <f>H26/H24*100</f>
        <v>104.97946405386524</v>
      </c>
      <c r="K26" s="669">
        <f>H26/E26*100</f>
        <v>84.958177695955101</v>
      </c>
      <c r="L26" s="670"/>
    </row>
    <row r="27" spans="1:14" s="215" customFormat="1" ht="18" customHeight="1" x14ac:dyDescent="0.15">
      <c r="A27" s="101"/>
      <c r="B27" s="105"/>
      <c r="C27" s="69"/>
      <c r="D27" s="69"/>
      <c r="E27" s="206"/>
      <c r="F27" s="206"/>
      <c r="G27" s="54"/>
      <c r="H27" s="206"/>
      <c r="I27" s="206"/>
      <c r="J27" s="55"/>
      <c r="K27" s="161"/>
      <c r="L27" s="162"/>
    </row>
    <row r="28" spans="1:14" s="215" customFormat="1" ht="18" customHeight="1" thickBot="1" x14ac:dyDescent="0.2">
      <c r="A28" s="319" t="s">
        <v>427</v>
      </c>
      <c r="B28" s="673">
        <v>223448</v>
      </c>
      <c r="C28" s="674"/>
      <c r="D28" s="458">
        <v>137682</v>
      </c>
      <c r="E28" s="675">
        <v>361130</v>
      </c>
      <c r="F28" s="675"/>
      <c r="G28" s="459">
        <f>E28/E26*100</f>
        <v>106.88810091813721</v>
      </c>
      <c r="H28" s="675">
        <v>301976</v>
      </c>
      <c r="I28" s="675"/>
      <c r="J28" s="460">
        <f>H28/H26*100</f>
        <v>105.20418899239823</v>
      </c>
      <c r="K28" s="671">
        <f>H28/E28*100</f>
        <v>83.619749120815229</v>
      </c>
      <c r="L28" s="672"/>
    </row>
    <row r="29" spans="1:14" ht="15" customHeight="1" x14ac:dyDescent="0.15">
      <c r="A29" s="13" t="s">
        <v>204</v>
      </c>
      <c r="B29" s="13"/>
      <c r="C29" s="13"/>
      <c r="D29" s="13"/>
      <c r="E29" s="13"/>
      <c r="F29" s="13"/>
      <c r="G29" s="13"/>
      <c r="H29" s="13"/>
      <c r="J29" s="13"/>
      <c r="L29" s="3" t="s">
        <v>205</v>
      </c>
      <c r="M29" s="13"/>
      <c r="N29" s="13"/>
    </row>
    <row r="30" spans="1:14" ht="15" customHeight="1" x14ac:dyDescent="0.15">
      <c r="A30" s="13" t="s">
        <v>206</v>
      </c>
      <c r="B30" s="13"/>
      <c r="C30" s="13"/>
      <c r="D30" s="13"/>
      <c r="E30" s="13"/>
      <c r="F30" s="13"/>
      <c r="G30" s="13"/>
      <c r="H30" s="13"/>
      <c r="I30" s="13"/>
      <c r="J30" s="13"/>
      <c r="K30" s="13"/>
      <c r="L30" s="13"/>
      <c r="M30" s="13"/>
      <c r="N30" s="13"/>
    </row>
    <row r="31" spans="1:14" ht="15" customHeight="1" x14ac:dyDescent="0.15">
      <c r="A31" s="13"/>
      <c r="B31" s="13"/>
      <c r="C31" s="13"/>
      <c r="D31" s="13"/>
      <c r="E31" s="13"/>
      <c r="F31" s="13"/>
      <c r="G31" s="13"/>
      <c r="H31" s="13"/>
      <c r="I31" s="13"/>
      <c r="J31" s="13"/>
      <c r="K31" s="13"/>
      <c r="L31" s="13"/>
      <c r="M31" s="13"/>
      <c r="N31" s="13"/>
    </row>
    <row r="32" spans="1:14" ht="15" customHeight="1" thickBot="1" x14ac:dyDescent="0.2">
      <c r="A32" s="13" t="s">
        <v>316</v>
      </c>
      <c r="B32" s="13"/>
      <c r="C32" s="13"/>
      <c r="D32" s="13"/>
      <c r="E32" s="13"/>
      <c r="F32" s="13"/>
      <c r="G32" s="13"/>
      <c r="H32" s="13"/>
      <c r="I32" s="13"/>
      <c r="J32" s="13"/>
      <c r="L32" s="3" t="s">
        <v>177</v>
      </c>
      <c r="M32" s="13"/>
      <c r="N32" s="13"/>
    </row>
    <row r="33" spans="1:14" ht="24.95" customHeight="1" thickBot="1" x14ac:dyDescent="0.2">
      <c r="A33" s="507" t="s">
        <v>185</v>
      </c>
      <c r="B33" s="579" t="s">
        <v>197</v>
      </c>
      <c r="C33" s="579"/>
      <c r="D33" s="579"/>
      <c r="E33" s="579"/>
      <c r="F33" s="579"/>
      <c r="G33" s="579"/>
      <c r="H33" s="579" t="s">
        <v>198</v>
      </c>
      <c r="I33" s="579"/>
      <c r="J33" s="579"/>
      <c r="K33" s="667" t="s">
        <v>199</v>
      </c>
      <c r="L33" s="668"/>
    </row>
    <row r="34" spans="1:14" ht="24.95" customHeight="1" x14ac:dyDescent="0.15">
      <c r="A34" s="509"/>
      <c r="B34" s="657" t="s">
        <v>200</v>
      </c>
      <c r="C34" s="550"/>
      <c r="D34" s="202" t="s">
        <v>201</v>
      </c>
      <c r="E34" s="550" t="s">
        <v>317</v>
      </c>
      <c r="F34" s="550"/>
      <c r="G34" s="202" t="s">
        <v>75</v>
      </c>
      <c r="H34" s="550" t="s">
        <v>202</v>
      </c>
      <c r="I34" s="550"/>
      <c r="J34" s="202" t="s">
        <v>75</v>
      </c>
      <c r="K34" s="656" t="s">
        <v>203</v>
      </c>
      <c r="L34" s="491"/>
    </row>
    <row r="35" spans="1:14" s="151" customFormat="1" ht="18" customHeight="1" x14ac:dyDescent="0.15">
      <c r="A35" s="160" t="s">
        <v>415</v>
      </c>
      <c r="B35" s="678">
        <v>4946966</v>
      </c>
      <c r="C35" s="679"/>
      <c r="D35" s="239">
        <v>16935589</v>
      </c>
      <c r="E35" s="680">
        <v>21882555</v>
      </c>
      <c r="F35" s="680"/>
      <c r="G35" s="54">
        <v>108.7</v>
      </c>
      <c r="H35" s="680">
        <v>10300445</v>
      </c>
      <c r="I35" s="680"/>
      <c r="J35" s="54">
        <v>99</v>
      </c>
      <c r="K35" s="676">
        <f>H35/E35*100</f>
        <v>47.071491423190757</v>
      </c>
      <c r="L35" s="677"/>
    </row>
    <row r="36" spans="1:14" ht="18" customHeight="1" x14ac:dyDescent="0.15">
      <c r="A36" s="101"/>
      <c r="B36" s="102"/>
      <c r="C36" s="79"/>
      <c r="D36" s="79"/>
      <c r="E36" s="100"/>
      <c r="F36" s="207"/>
      <c r="G36" s="78"/>
      <c r="H36" s="80"/>
      <c r="I36" s="80"/>
      <c r="J36" s="78"/>
      <c r="K36" s="198"/>
      <c r="L36" s="201"/>
    </row>
    <row r="37" spans="1:14" s="151" customFormat="1" ht="18" customHeight="1" x14ac:dyDescent="0.15">
      <c r="A37" s="158" t="s">
        <v>377</v>
      </c>
      <c r="B37" s="678">
        <v>4959417</v>
      </c>
      <c r="C37" s="679"/>
      <c r="D37" s="239">
        <v>16772796</v>
      </c>
      <c r="E37" s="680">
        <v>21732213</v>
      </c>
      <c r="F37" s="680"/>
      <c r="G37" s="54">
        <f>E37/E35*100</f>
        <v>99.312959569849141</v>
      </c>
      <c r="H37" s="680">
        <v>10287375</v>
      </c>
      <c r="I37" s="680"/>
      <c r="J37" s="54">
        <f>H37/H35*100</f>
        <v>99.873112278158857</v>
      </c>
      <c r="K37" s="676">
        <f>H37/E37*100</f>
        <v>47.336987724167805</v>
      </c>
      <c r="L37" s="677"/>
    </row>
    <row r="38" spans="1:14" s="151" customFormat="1" ht="18" customHeight="1" x14ac:dyDescent="0.15">
      <c r="A38" s="101"/>
      <c r="B38" s="103"/>
      <c r="C38" s="170"/>
      <c r="D38" s="170"/>
      <c r="E38" s="107"/>
      <c r="F38" s="107"/>
      <c r="G38" s="54"/>
      <c r="H38" s="107"/>
      <c r="I38" s="107"/>
      <c r="J38" s="54"/>
      <c r="K38" s="224"/>
      <c r="L38" s="225"/>
    </row>
    <row r="39" spans="1:14" s="151" customFormat="1" ht="18" customHeight="1" x14ac:dyDescent="0.15">
      <c r="A39" s="158" t="s">
        <v>378</v>
      </c>
      <c r="B39" s="678">
        <v>5204559</v>
      </c>
      <c r="C39" s="679"/>
      <c r="D39" s="239">
        <v>16370560</v>
      </c>
      <c r="E39" s="680">
        <v>21575119</v>
      </c>
      <c r="F39" s="680"/>
      <c r="G39" s="54">
        <f>E39/E37*100</f>
        <v>99.27713758373342</v>
      </c>
      <c r="H39" s="680">
        <v>10452165</v>
      </c>
      <c r="I39" s="680"/>
      <c r="J39" s="54">
        <f>H39/H37*100</f>
        <v>101.60186636532642</v>
      </c>
      <c r="K39" s="681">
        <f>H39/E39*100</f>
        <v>48.445457009993781</v>
      </c>
      <c r="L39" s="540"/>
    </row>
    <row r="40" spans="1:14" s="151" customFormat="1" ht="18" customHeight="1" x14ac:dyDescent="0.15">
      <c r="A40" s="101"/>
      <c r="B40" s="103"/>
      <c r="C40" s="170"/>
      <c r="D40" s="170"/>
      <c r="E40" s="107"/>
      <c r="F40" s="107"/>
      <c r="G40" s="54"/>
      <c r="H40" s="107"/>
      <c r="I40" s="107"/>
      <c r="J40" s="54"/>
      <c r="K40" s="198"/>
      <c r="L40" s="201"/>
    </row>
    <row r="41" spans="1:14" s="151" customFormat="1" ht="18" customHeight="1" x14ac:dyDescent="0.15">
      <c r="A41" s="158" t="s">
        <v>416</v>
      </c>
      <c r="B41" s="687">
        <v>5538013</v>
      </c>
      <c r="C41" s="679"/>
      <c r="D41" s="239">
        <v>16492575</v>
      </c>
      <c r="E41" s="680">
        <v>22030588</v>
      </c>
      <c r="F41" s="680"/>
      <c r="G41" s="54">
        <f>E41/E39*100</f>
        <v>102.11108453214092</v>
      </c>
      <c r="H41" s="680">
        <v>10166768</v>
      </c>
      <c r="I41" s="680"/>
      <c r="J41" s="54">
        <f>H41/H39*100</f>
        <v>97.269493927813045</v>
      </c>
      <c r="K41" s="520">
        <f>H41/E41*100</f>
        <v>46.148418734897135</v>
      </c>
      <c r="L41" s="540"/>
    </row>
    <row r="42" spans="1:14" s="151" customFormat="1" ht="18" customHeight="1" x14ac:dyDescent="0.15">
      <c r="A42" s="101"/>
      <c r="B42" s="103"/>
      <c r="C42" s="170"/>
      <c r="D42" s="170"/>
      <c r="E42" s="107"/>
      <c r="F42" s="107"/>
      <c r="G42" s="54"/>
      <c r="H42" s="107"/>
      <c r="I42" s="107"/>
      <c r="J42" s="54"/>
      <c r="K42" s="198"/>
      <c r="L42" s="201"/>
    </row>
    <row r="43" spans="1:14" s="151" customFormat="1" ht="18" customHeight="1" thickBot="1" x14ac:dyDescent="0.2">
      <c r="A43" s="319" t="s">
        <v>428</v>
      </c>
      <c r="B43" s="683">
        <v>5467047</v>
      </c>
      <c r="C43" s="684"/>
      <c r="D43" s="461">
        <v>17281748</v>
      </c>
      <c r="E43" s="682">
        <v>22748796</v>
      </c>
      <c r="F43" s="682"/>
      <c r="G43" s="459">
        <f>E43/E41*100</f>
        <v>103.26004916437093</v>
      </c>
      <c r="H43" s="682">
        <v>9535273</v>
      </c>
      <c r="I43" s="682"/>
      <c r="J43" s="459">
        <f>H43/H41*100</f>
        <v>93.788635680483708</v>
      </c>
      <c r="K43" s="685">
        <f>H43/E43*100</f>
        <v>41.915506209647312</v>
      </c>
      <c r="L43" s="686"/>
    </row>
    <row r="44" spans="1:14" ht="15" customHeight="1" x14ac:dyDescent="0.15">
      <c r="B44" s="13"/>
      <c r="C44" s="13"/>
      <c r="D44" s="13"/>
      <c r="E44" s="13"/>
      <c r="F44" s="13"/>
      <c r="G44" s="13"/>
      <c r="H44" s="13"/>
      <c r="J44" s="13"/>
      <c r="K44" s="13"/>
      <c r="L44" s="3" t="s">
        <v>207</v>
      </c>
      <c r="M44" s="13"/>
      <c r="N44" s="13"/>
    </row>
    <row r="45" spans="1:14" ht="18.95" customHeight="1" x14ac:dyDescent="0.15">
      <c r="A45" s="13"/>
      <c r="B45" s="13"/>
      <c r="C45" s="13"/>
      <c r="D45" s="13"/>
      <c r="E45" s="13"/>
      <c r="F45" s="13"/>
      <c r="G45" s="13"/>
      <c r="H45" s="13"/>
      <c r="I45" s="13"/>
      <c r="J45" s="13"/>
      <c r="K45" s="13"/>
      <c r="L45" s="13"/>
      <c r="M45" s="13"/>
      <c r="N45" s="13"/>
    </row>
    <row r="46" spans="1:14" ht="18.95" customHeight="1" x14ac:dyDescent="0.15">
      <c r="A46" s="13"/>
      <c r="B46" s="13"/>
      <c r="C46" s="13"/>
      <c r="D46" s="13"/>
      <c r="E46" s="13"/>
      <c r="F46" s="13"/>
      <c r="G46" s="13"/>
      <c r="H46" s="13"/>
      <c r="I46" s="13"/>
      <c r="J46" s="13"/>
      <c r="K46" s="13"/>
      <c r="L46" s="13"/>
      <c r="M46" s="13"/>
      <c r="N46" s="13"/>
    </row>
  </sheetData>
  <sheetProtection selectLockedCells="1" selectUnlockedCell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 ref="E5:F5"/>
    <mergeCell ref="E7:F7"/>
  </mergeCells>
  <phoneticPr fontId="29"/>
  <printOptions horizontalCentered="1"/>
  <pageMargins left="0.59055118110236227" right="0.59055118110236227" top="0.59055118110236227" bottom="0.59055118110236227" header="0.39370078740157483" footer="0.39370078740157483"/>
  <pageSetup paperSize="9" firstPageNumber="180"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Normal="100" zoomScaleSheetLayoutView="100" workbookViewId="0">
      <selection activeCell="A2" sqref="A2:D2"/>
    </sheetView>
  </sheetViews>
  <sheetFormatPr defaultRowHeight="18" customHeight="1" x14ac:dyDescent="0.15"/>
  <cols>
    <col min="1" max="1" width="8.625" style="115" customWidth="1"/>
    <col min="2" max="3" width="10.875" style="115" customWidth="1"/>
    <col min="4" max="4" width="11.625" style="115" customWidth="1"/>
    <col min="5" max="5" width="10.875" style="115" customWidth="1"/>
    <col min="6" max="6" width="10.75" style="115" customWidth="1"/>
    <col min="7" max="7" width="10" style="115" customWidth="1"/>
    <col min="8" max="9" width="7.625" style="115" customWidth="1"/>
    <col min="10" max="10" width="1.625" style="115" customWidth="1"/>
    <col min="11" max="14" width="9" style="115"/>
    <col min="15" max="15" width="10.625" style="115" customWidth="1"/>
    <col min="16" max="16384" width="9" style="115"/>
  </cols>
  <sheetData>
    <row r="1" spans="1:10" ht="5.0999999999999996" customHeight="1" x14ac:dyDescent="0.15">
      <c r="A1" s="13"/>
      <c r="I1" s="3"/>
      <c r="J1" s="3"/>
    </row>
    <row r="2" spans="1:10" ht="15" customHeight="1" thickBot="1" x14ac:dyDescent="0.2">
      <c r="A2" s="688" t="s">
        <v>379</v>
      </c>
      <c r="B2" s="688"/>
      <c r="C2" s="688"/>
      <c r="D2" s="688"/>
      <c r="I2" s="3" t="s">
        <v>208</v>
      </c>
      <c r="J2" s="3"/>
    </row>
    <row r="3" spans="1:10" ht="24.95" customHeight="1" thickBot="1" x14ac:dyDescent="0.2">
      <c r="A3" s="510" t="s">
        <v>209</v>
      </c>
      <c r="B3" s="517" t="s">
        <v>210</v>
      </c>
      <c r="C3" s="517"/>
      <c r="D3" s="517"/>
      <c r="E3" s="517"/>
      <c r="F3" s="517" t="s">
        <v>211</v>
      </c>
      <c r="G3" s="517"/>
      <c r="H3" s="692" t="s">
        <v>212</v>
      </c>
      <c r="I3" s="692"/>
      <c r="J3" s="265"/>
    </row>
    <row r="4" spans="1:10" ht="24.95" customHeight="1" x14ac:dyDescent="0.15">
      <c r="A4" s="510"/>
      <c r="B4" s="210" t="s">
        <v>213</v>
      </c>
      <c r="C4" s="210" t="s">
        <v>214</v>
      </c>
      <c r="D4" s="210" t="s">
        <v>318</v>
      </c>
      <c r="E4" s="210" t="s">
        <v>75</v>
      </c>
      <c r="F4" s="210" t="s">
        <v>215</v>
      </c>
      <c r="G4" s="305" t="s">
        <v>75</v>
      </c>
      <c r="H4" s="656" t="s">
        <v>203</v>
      </c>
      <c r="I4" s="656"/>
      <c r="J4" s="265"/>
    </row>
    <row r="5" spans="1:10" s="188" customFormat="1" ht="18" customHeight="1" x14ac:dyDescent="0.15">
      <c r="A5" s="163" t="s">
        <v>411</v>
      </c>
      <c r="B5" s="106">
        <v>1184526</v>
      </c>
      <c r="C5" s="32">
        <v>2185578</v>
      </c>
      <c r="D5" s="99">
        <v>3370104</v>
      </c>
      <c r="E5" s="91">
        <v>101</v>
      </c>
      <c r="F5" s="32">
        <v>1356676</v>
      </c>
      <c r="G5" s="90">
        <v>95.2</v>
      </c>
      <c r="H5" s="689">
        <f>F5/D5*100</f>
        <v>40.256205743205555</v>
      </c>
      <c r="I5" s="689"/>
      <c r="J5" s="263"/>
    </row>
    <row r="6" spans="1:10" ht="18" customHeight="1" x14ac:dyDescent="0.15">
      <c r="A6" s="169"/>
      <c r="B6" s="164"/>
      <c r="C6" s="165"/>
      <c r="D6" s="166"/>
      <c r="E6" s="91"/>
      <c r="F6" s="165"/>
      <c r="G6" s="90"/>
      <c r="H6" s="198"/>
      <c r="I6" s="209"/>
      <c r="J6" s="263"/>
    </row>
    <row r="7" spans="1:10" s="188" customFormat="1" ht="18" customHeight="1" x14ac:dyDescent="0.15">
      <c r="A7" s="169" t="s">
        <v>380</v>
      </c>
      <c r="B7" s="106">
        <v>1224095</v>
      </c>
      <c r="C7" s="32">
        <v>2150932</v>
      </c>
      <c r="D7" s="99">
        <v>3375027</v>
      </c>
      <c r="E7" s="91">
        <f>D7/D5*100</f>
        <v>100.14607857799047</v>
      </c>
      <c r="F7" s="32">
        <v>1299693</v>
      </c>
      <c r="G7" s="90">
        <f>F7/F5*100</f>
        <v>95.799807765450268</v>
      </c>
      <c r="H7" s="689">
        <f>F7/D7*100</f>
        <v>38.509114149309028</v>
      </c>
      <c r="I7" s="689"/>
      <c r="J7" s="90"/>
    </row>
    <row r="8" spans="1:10" ht="18" customHeight="1" x14ac:dyDescent="0.15">
      <c r="A8" s="169"/>
      <c r="B8" s="106"/>
      <c r="C8" s="32"/>
      <c r="D8" s="99"/>
      <c r="E8" s="91"/>
      <c r="F8" s="32"/>
      <c r="G8" s="90"/>
      <c r="H8" s="224"/>
      <c r="I8" s="228"/>
      <c r="J8" s="263"/>
    </row>
    <row r="9" spans="1:10" s="188" customFormat="1" ht="18" customHeight="1" x14ac:dyDescent="0.15">
      <c r="A9" s="169" t="s">
        <v>381</v>
      </c>
      <c r="B9" s="106">
        <v>1296729</v>
      </c>
      <c r="C9" s="32">
        <v>2159336</v>
      </c>
      <c r="D9" s="99">
        <v>3456066</v>
      </c>
      <c r="E9" s="91">
        <f>D9/D7*100</f>
        <v>102.4011363464648</v>
      </c>
      <c r="F9" s="32">
        <v>1262844</v>
      </c>
      <c r="G9" s="90">
        <f>F9/F7*100</f>
        <v>97.164791993186086</v>
      </c>
      <c r="H9" s="520">
        <f>F9/D9*100</f>
        <v>36.539927188890495</v>
      </c>
      <c r="I9" s="681"/>
      <c r="J9" s="90"/>
    </row>
    <row r="10" spans="1:10" ht="18" customHeight="1" x14ac:dyDescent="0.15">
      <c r="A10" s="169"/>
      <c r="B10" s="106"/>
      <c r="C10" s="32"/>
      <c r="D10" s="99"/>
      <c r="E10" s="91"/>
      <c r="F10" s="32"/>
      <c r="G10" s="90"/>
      <c r="H10" s="90"/>
      <c r="I10" s="209"/>
      <c r="J10" s="263"/>
    </row>
    <row r="11" spans="1:10" s="188" customFormat="1" ht="18" customHeight="1" x14ac:dyDescent="0.15">
      <c r="A11" s="169" t="s">
        <v>417</v>
      </c>
      <c r="B11" s="106">
        <v>1371347</v>
      </c>
      <c r="C11" s="32">
        <v>2216460</v>
      </c>
      <c r="D11" s="99">
        <v>3587807</v>
      </c>
      <c r="E11" s="91">
        <f>D11/D9*100</f>
        <v>103.811877435211</v>
      </c>
      <c r="F11" s="32">
        <v>1217789</v>
      </c>
      <c r="G11" s="90">
        <f>F11/F9*100</f>
        <v>96.432259249756896</v>
      </c>
      <c r="H11" s="520">
        <f>F11/D11*100</f>
        <v>33.942433358316102</v>
      </c>
      <c r="I11" s="681"/>
      <c r="J11" s="263"/>
    </row>
    <row r="12" spans="1:10" s="188" customFormat="1" ht="18" customHeight="1" x14ac:dyDescent="0.15">
      <c r="A12" s="169"/>
      <c r="B12" s="106"/>
      <c r="C12" s="32"/>
      <c r="D12" s="99"/>
      <c r="E12" s="91"/>
      <c r="F12" s="32"/>
      <c r="G12" s="90"/>
      <c r="H12" s="90"/>
      <c r="I12" s="211"/>
      <c r="J12" s="90"/>
    </row>
    <row r="13" spans="1:10" s="188" customFormat="1" ht="18" customHeight="1" thickBot="1" x14ac:dyDescent="0.2">
      <c r="A13" s="316" t="s">
        <v>425</v>
      </c>
      <c r="B13" s="450">
        <v>1451798</v>
      </c>
      <c r="C13" s="451">
        <v>2207694</v>
      </c>
      <c r="D13" s="452">
        <v>3659493</v>
      </c>
      <c r="E13" s="453">
        <f>D13/D11*100</f>
        <v>101.99804504534387</v>
      </c>
      <c r="F13" s="451">
        <v>1282705</v>
      </c>
      <c r="G13" s="454">
        <f>F13/F11*100</f>
        <v>105.3306443070187</v>
      </c>
      <c r="H13" s="690">
        <v>35</v>
      </c>
      <c r="I13" s="691"/>
      <c r="J13" s="268"/>
    </row>
    <row r="14" spans="1:10" ht="15" customHeight="1" x14ac:dyDescent="0.15">
      <c r="B14" s="115" t="s">
        <v>216</v>
      </c>
      <c r="F14" s="564" t="s">
        <v>217</v>
      </c>
      <c r="G14" s="564"/>
      <c r="H14" s="564"/>
      <c r="I14" s="564"/>
      <c r="J14" s="264"/>
    </row>
    <row r="15" spans="1:10" ht="15" customHeight="1" x14ac:dyDescent="0.15">
      <c r="A15" s="13"/>
    </row>
    <row r="16" spans="1:10" ht="15" customHeight="1" thickBot="1" x14ac:dyDescent="0.2">
      <c r="A16" s="688" t="s">
        <v>382</v>
      </c>
      <c r="B16" s="688"/>
      <c r="C16" s="688"/>
      <c r="D16" s="688"/>
      <c r="I16" s="189" t="s">
        <v>154</v>
      </c>
      <c r="J16" s="189"/>
    </row>
    <row r="17" spans="1:17" ht="24.95" customHeight="1" thickBot="1" x14ac:dyDescent="0.2">
      <c r="A17" s="510" t="s">
        <v>209</v>
      </c>
      <c r="B17" s="517" t="s">
        <v>218</v>
      </c>
      <c r="C17" s="517"/>
      <c r="D17" s="517"/>
      <c r="E17" s="517"/>
      <c r="F17" s="517" t="s">
        <v>211</v>
      </c>
      <c r="G17" s="517"/>
      <c r="H17" s="692" t="s">
        <v>199</v>
      </c>
      <c r="I17" s="692"/>
      <c r="J17" s="265"/>
      <c r="K17" s="696"/>
      <c r="L17" s="696"/>
      <c r="M17" s="696"/>
      <c r="N17" s="696"/>
      <c r="O17" s="696"/>
      <c r="P17" s="696"/>
      <c r="Q17" s="696"/>
    </row>
    <row r="18" spans="1:17" ht="24.95" customHeight="1" x14ac:dyDescent="0.15">
      <c r="A18" s="510"/>
      <c r="B18" s="240" t="s">
        <v>234</v>
      </c>
      <c r="C18" s="240" t="s">
        <v>235</v>
      </c>
      <c r="D18" s="240" t="s">
        <v>318</v>
      </c>
      <c r="E18" s="240" t="s">
        <v>75</v>
      </c>
      <c r="F18" s="240" t="s">
        <v>319</v>
      </c>
      <c r="G18" s="240" t="s">
        <v>75</v>
      </c>
      <c r="H18" s="656" t="s">
        <v>203</v>
      </c>
      <c r="I18" s="656"/>
      <c r="J18" s="265"/>
      <c r="K18" s="696"/>
      <c r="L18" s="696"/>
      <c r="M18" s="696"/>
      <c r="N18" s="697"/>
      <c r="O18" s="697"/>
      <c r="P18" s="697"/>
      <c r="Q18" s="696"/>
    </row>
    <row r="19" spans="1:17" ht="18" customHeight="1" x14ac:dyDescent="0.15">
      <c r="A19" s="163" t="s">
        <v>411</v>
      </c>
      <c r="B19" s="81">
        <v>2841</v>
      </c>
      <c r="C19" s="82">
        <v>5117</v>
      </c>
      <c r="D19" s="82">
        <v>7959</v>
      </c>
      <c r="E19" s="33">
        <v>105.6</v>
      </c>
      <c r="F19" s="82">
        <v>8337</v>
      </c>
      <c r="G19" s="33">
        <v>92.5</v>
      </c>
      <c r="H19" s="693">
        <f>F19/D19*100</f>
        <v>104.74934036939314</v>
      </c>
      <c r="I19" s="693"/>
      <c r="J19" s="54"/>
      <c r="K19" s="696"/>
      <c r="L19" s="696"/>
      <c r="M19" s="696"/>
      <c r="N19" s="696"/>
      <c r="O19" s="696"/>
      <c r="P19" s="696"/>
      <c r="Q19" s="696"/>
    </row>
    <row r="20" spans="1:17" ht="18" customHeight="1" x14ac:dyDescent="0.15">
      <c r="A20" s="169"/>
      <c r="B20" s="81"/>
      <c r="C20" s="62"/>
      <c r="D20" s="82"/>
      <c r="E20" s="33"/>
      <c r="F20" s="267"/>
      <c r="G20" s="89"/>
      <c r="H20" s="54"/>
      <c r="I20" s="266"/>
      <c r="J20" s="54"/>
      <c r="K20" s="696"/>
      <c r="L20" s="696"/>
      <c r="M20" s="696"/>
      <c r="N20" s="696"/>
      <c r="O20" s="696"/>
      <c r="P20" s="696"/>
      <c r="Q20" s="696"/>
    </row>
    <row r="21" spans="1:17" s="188" customFormat="1" ht="18" customHeight="1" x14ac:dyDescent="0.15">
      <c r="A21" s="169" t="s">
        <v>380</v>
      </c>
      <c r="B21" s="81">
        <v>3083</v>
      </c>
      <c r="C21" s="82">
        <v>5338</v>
      </c>
      <c r="D21" s="82">
        <v>8426</v>
      </c>
      <c r="E21" s="33">
        <f>D21/D19*100</f>
        <v>105.8675713029275</v>
      </c>
      <c r="F21" s="82">
        <v>7807</v>
      </c>
      <c r="G21" s="33">
        <f>F21/F19*100</f>
        <v>93.642797169245526</v>
      </c>
      <c r="H21" s="693">
        <f>F21/D21*100</f>
        <v>92.653690956563011</v>
      </c>
      <c r="I21" s="693"/>
      <c r="J21" s="54"/>
      <c r="K21" s="696"/>
      <c r="L21" s="698"/>
      <c r="M21" s="698"/>
      <c r="N21" s="698"/>
      <c r="O21" s="698"/>
      <c r="P21" s="698"/>
      <c r="Q21" s="698"/>
    </row>
    <row r="22" spans="1:17" ht="18" customHeight="1" x14ac:dyDescent="0.15">
      <c r="A22" s="169"/>
      <c r="B22" s="229"/>
      <c r="C22" s="230"/>
      <c r="D22" s="231"/>
      <c r="E22" s="33"/>
      <c r="F22" s="231"/>
      <c r="G22" s="33"/>
      <c r="H22" s="54"/>
      <c r="I22" s="266"/>
      <c r="J22" s="54"/>
      <c r="K22" s="696"/>
      <c r="L22" s="696"/>
      <c r="M22" s="696"/>
      <c r="N22" s="696"/>
      <c r="O22" s="696"/>
      <c r="P22" s="696"/>
      <c r="Q22" s="696"/>
    </row>
    <row r="23" spans="1:17" s="188" customFormat="1" ht="18" customHeight="1" x14ac:dyDescent="0.15">
      <c r="A23" s="169" t="s">
        <v>381</v>
      </c>
      <c r="B23" s="81">
        <v>3422</v>
      </c>
      <c r="C23" s="62">
        <v>5811</v>
      </c>
      <c r="D23" s="82">
        <v>9239</v>
      </c>
      <c r="E23" s="33">
        <f>D23/D21*100</f>
        <v>109.64870638499882</v>
      </c>
      <c r="F23" s="82">
        <v>8185</v>
      </c>
      <c r="G23" s="33">
        <f>F23/F21*100</f>
        <v>104.84180863327784</v>
      </c>
      <c r="H23" s="669">
        <f>F23/D23*100</f>
        <v>88.591838943608607</v>
      </c>
      <c r="I23" s="669"/>
      <c r="J23" s="54"/>
      <c r="K23" s="696"/>
      <c r="L23" s="698"/>
      <c r="M23" s="698"/>
      <c r="N23" s="698"/>
      <c r="O23" s="698"/>
      <c r="P23" s="698"/>
      <c r="Q23" s="698"/>
    </row>
    <row r="24" spans="1:17" ht="18" customHeight="1" x14ac:dyDescent="0.15">
      <c r="A24" s="169"/>
      <c r="B24" s="229"/>
      <c r="C24" s="230"/>
      <c r="D24" s="231"/>
      <c r="E24" s="191"/>
      <c r="F24" s="231"/>
      <c r="G24" s="191"/>
      <c r="H24" s="192"/>
      <c r="I24" s="270"/>
      <c r="J24" s="192"/>
      <c r="K24" s="696"/>
      <c r="L24" s="696"/>
      <c r="M24" s="696"/>
      <c r="N24" s="696"/>
      <c r="O24" s="696"/>
      <c r="P24" s="696"/>
      <c r="Q24" s="696"/>
    </row>
    <row r="25" spans="1:17" s="188" customFormat="1" ht="18" customHeight="1" x14ac:dyDescent="0.15">
      <c r="A25" s="169" t="s">
        <v>417</v>
      </c>
      <c r="B25" s="81">
        <v>3086</v>
      </c>
      <c r="C25" s="82">
        <v>5891</v>
      </c>
      <c r="D25" s="82">
        <v>8984</v>
      </c>
      <c r="E25" s="304">
        <f>D25/D23*100</f>
        <v>97.239961034744013</v>
      </c>
      <c r="F25" s="82">
        <v>8857</v>
      </c>
      <c r="G25" s="304">
        <f>F25/F23*100</f>
        <v>108.21014050091631</v>
      </c>
      <c r="H25" s="693">
        <f>F25/D25*100</f>
        <v>98.586375779162964</v>
      </c>
      <c r="I25" s="693"/>
      <c r="J25" s="54"/>
      <c r="K25" s="696"/>
      <c r="L25" s="698"/>
      <c r="M25" s="698"/>
      <c r="N25" s="698"/>
      <c r="O25" s="698"/>
      <c r="P25" s="698"/>
      <c r="Q25" s="698"/>
    </row>
    <row r="26" spans="1:17" s="188" customFormat="1" ht="18" customHeight="1" x14ac:dyDescent="0.15">
      <c r="A26" s="169"/>
      <c r="B26" s="81"/>
      <c r="C26" s="190"/>
      <c r="D26" s="82"/>
      <c r="E26" s="191"/>
      <c r="F26" s="82"/>
      <c r="G26" s="192"/>
      <c r="H26" s="192"/>
      <c r="I26" s="270"/>
      <c r="J26" s="192"/>
      <c r="K26" s="698"/>
      <c r="L26" s="698"/>
      <c r="M26" s="698"/>
      <c r="N26" s="698"/>
      <c r="O26" s="698"/>
      <c r="P26" s="698"/>
      <c r="Q26" s="698"/>
    </row>
    <row r="27" spans="1:17" s="188" customFormat="1" ht="18" customHeight="1" thickBot="1" x14ac:dyDescent="0.2">
      <c r="A27" s="316" t="s">
        <v>425</v>
      </c>
      <c r="B27" s="447">
        <v>3308</v>
      </c>
      <c r="C27" s="448">
        <v>5076</v>
      </c>
      <c r="D27" s="448">
        <v>8386</v>
      </c>
      <c r="E27" s="449">
        <f>D27/D25*100</f>
        <v>93.343722172751555</v>
      </c>
      <c r="F27" s="448">
        <v>8866</v>
      </c>
      <c r="G27" s="449">
        <f>F27/F25*100</f>
        <v>100.10161454217004</v>
      </c>
      <c r="H27" s="694">
        <f>F27/D27*100</f>
        <v>105.7238254233246</v>
      </c>
      <c r="I27" s="694"/>
      <c r="J27" s="269"/>
      <c r="K27" s="696"/>
      <c r="L27" s="698"/>
      <c r="M27" s="698"/>
      <c r="N27" s="698"/>
      <c r="O27" s="698"/>
      <c r="P27" s="698"/>
      <c r="Q27" s="698"/>
    </row>
    <row r="28" spans="1:17" ht="15" customHeight="1" x14ac:dyDescent="0.15">
      <c r="A28" s="13"/>
      <c r="G28" s="200"/>
      <c r="I28" s="212" t="s">
        <v>219</v>
      </c>
      <c r="J28" s="264"/>
    </row>
    <row r="29" spans="1:17" ht="15" customHeight="1" x14ac:dyDescent="0.15">
      <c r="A29" s="13"/>
      <c r="F29" s="13"/>
    </row>
  </sheetData>
  <sheetProtection selectLockedCells="1" selectUnlockedCell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9"/>
  <printOptions horizontalCentered="1"/>
  <pageMargins left="0.59055118110236227" right="0.59055118110236227" top="0.59055118110236227" bottom="0.59055118110236227" header="0.39370078740157483" footer="0.39370078740157483"/>
  <pageSetup paperSize="9" firstPageNumber="181"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Normal="100" zoomScaleSheetLayoutView="100" workbookViewId="0">
      <selection sqref="A1:F1"/>
    </sheetView>
  </sheetViews>
  <sheetFormatPr defaultRowHeight="13.5" x14ac:dyDescent="0.15"/>
  <cols>
    <col min="1" max="6" width="15.25" style="8" customWidth="1"/>
    <col min="7" max="7" width="2.375" style="8" customWidth="1"/>
    <col min="8" max="8" width="11.75" style="8" customWidth="1"/>
    <col min="9" max="12" width="10.625" style="8" customWidth="1"/>
    <col min="13" max="13" width="11.5" style="8" customWidth="1"/>
    <col min="14" max="16384" width="9" style="8"/>
  </cols>
  <sheetData>
    <row r="1" spans="1:13" ht="17.25" x14ac:dyDescent="0.15">
      <c r="A1" s="695" t="s">
        <v>220</v>
      </c>
      <c r="B1" s="695"/>
      <c r="C1" s="695"/>
      <c r="D1" s="695"/>
      <c r="E1" s="695"/>
      <c r="F1" s="695"/>
    </row>
    <row r="3" spans="1:13" x14ac:dyDescent="0.15">
      <c r="H3" s="34" t="s">
        <v>221</v>
      </c>
    </row>
    <row r="4" spans="1:13" x14ac:dyDescent="0.15">
      <c r="H4" s="35"/>
      <c r="I4" s="36" t="s">
        <v>433</v>
      </c>
      <c r="J4" s="36" t="s">
        <v>434</v>
      </c>
      <c r="K4" s="36" t="s">
        <v>435</v>
      </c>
      <c r="L4" s="36" t="s">
        <v>436</v>
      </c>
    </row>
    <row r="5" spans="1:13" x14ac:dyDescent="0.15">
      <c r="A5" s="13"/>
      <c r="B5" s="167" t="s">
        <v>255</v>
      </c>
      <c r="E5" s="167" t="s">
        <v>256</v>
      </c>
      <c r="H5" s="37" t="s">
        <v>85</v>
      </c>
      <c r="I5" s="112">
        <f>'-176-'!C8</f>
        <v>93.1</v>
      </c>
      <c r="J5" s="112">
        <f>+'-176-'!E8</f>
        <v>93.6</v>
      </c>
      <c r="K5" s="112">
        <f>'-176-'!G8</f>
        <v>97.1</v>
      </c>
      <c r="L5" s="112">
        <f>'-176-'!K8</f>
        <v>102</v>
      </c>
    </row>
    <row r="6" spans="1:13" x14ac:dyDescent="0.15">
      <c r="A6" s="13"/>
      <c r="H6" s="39" t="s">
        <v>241</v>
      </c>
      <c r="I6" s="112">
        <f>'-176-'!C9</f>
        <v>99.3</v>
      </c>
      <c r="J6" s="112">
        <f>+'-176-'!E9</f>
        <v>99.2</v>
      </c>
      <c r="K6" s="112">
        <f>'-176-'!G9</f>
        <v>99.9</v>
      </c>
      <c r="L6" s="112">
        <f>'-176-'!K9</f>
        <v>100.1</v>
      </c>
      <c r="M6" s="18"/>
    </row>
    <row r="7" spans="1:13" x14ac:dyDescent="0.15">
      <c r="A7" s="13"/>
      <c r="H7" s="37" t="s">
        <v>242</v>
      </c>
      <c r="I7" s="112">
        <f>'-176-'!C10</f>
        <v>97.2</v>
      </c>
      <c r="J7" s="112">
        <f>+'-176-'!E10</f>
        <v>99</v>
      </c>
      <c r="K7" s="112">
        <f>'-176-'!G10</f>
        <v>102.9</v>
      </c>
      <c r="L7" s="112">
        <f>'-176-'!K10</f>
        <v>95.8</v>
      </c>
      <c r="M7" s="18"/>
    </row>
    <row r="8" spans="1:13" x14ac:dyDescent="0.15">
      <c r="A8" s="13"/>
      <c r="H8" s="37" t="s">
        <v>243</v>
      </c>
      <c r="I8" s="112">
        <f>'-176-'!C13</f>
        <v>98.2</v>
      </c>
      <c r="J8" s="112">
        <f>+'-176-'!E13</f>
        <v>98.4</v>
      </c>
      <c r="K8" s="112">
        <f>'-176-'!G13</f>
        <v>98.8</v>
      </c>
      <c r="L8" s="112">
        <f>'-176-'!K13</f>
        <v>101</v>
      </c>
      <c r="M8" s="40"/>
    </row>
    <row r="9" spans="1:13" x14ac:dyDescent="0.15">
      <c r="A9" s="13"/>
      <c r="H9" s="37" t="s">
        <v>244</v>
      </c>
      <c r="I9" s="112">
        <f>'-176-'!C14</f>
        <v>98.3</v>
      </c>
      <c r="J9" s="112">
        <f>+'-176-'!E14</f>
        <v>99.8</v>
      </c>
      <c r="K9" s="112">
        <f>'-176-'!G14</f>
        <v>102.3</v>
      </c>
      <c r="L9" s="113">
        <f>'-176-'!K14</f>
        <v>99.1</v>
      </c>
      <c r="M9" s="40"/>
    </row>
    <row r="10" spans="1:13" x14ac:dyDescent="0.15">
      <c r="A10" s="13"/>
      <c r="H10" s="111" t="s">
        <v>245</v>
      </c>
      <c r="I10" s="112">
        <f>'-176-'!C15</f>
        <v>95.9</v>
      </c>
      <c r="J10" s="112">
        <f>+'-176-'!E15</f>
        <v>95.9</v>
      </c>
      <c r="K10" s="112">
        <f>'-176-'!G15</f>
        <v>98.6</v>
      </c>
      <c r="L10" s="114">
        <f>'-176-'!K15</f>
        <v>101.5</v>
      </c>
    </row>
    <row r="11" spans="1:13" x14ac:dyDescent="0.15">
      <c r="A11" s="13"/>
    </row>
    <row r="12" spans="1:13" x14ac:dyDescent="0.15">
      <c r="A12" s="13"/>
      <c r="H12" s="34" t="s">
        <v>222</v>
      </c>
    </row>
    <row r="13" spans="1:13" x14ac:dyDescent="0.15">
      <c r="A13" s="13"/>
      <c r="H13" s="38"/>
      <c r="I13" s="36" t="s">
        <v>399</v>
      </c>
      <c r="J13" s="36" t="s">
        <v>429</v>
      </c>
      <c r="K13" s="36" t="s">
        <v>430</v>
      </c>
    </row>
    <row r="14" spans="1:13" x14ac:dyDescent="0.15">
      <c r="A14" s="13"/>
      <c r="H14" s="37" t="s">
        <v>141</v>
      </c>
      <c r="I14" s="41">
        <f>+‐178‐!E7</f>
        <v>88453861</v>
      </c>
      <c r="J14" s="41">
        <f>+‐178‐!G7</f>
        <v>89981753</v>
      </c>
      <c r="K14" s="41">
        <f>+‐178‐!I7</f>
        <v>93180243</v>
      </c>
    </row>
    <row r="15" spans="1:13" x14ac:dyDescent="0.15">
      <c r="A15" s="13"/>
      <c r="H15" s="37" t="s">
        <v>223</v>
      </c>
      <c r="I15" s="42">
        <f>+‐178‐!E8</f>
        <v>3724411</v>
      </c>
      <c r="J15" s="42">
        <f>+‐178‐!G8</f>
        <v>3939864</v>
      </c>
      <c r="K15" s="42">
        <f>+‐178‐!I8</f>
        <v>3982732</v>
      </c>
      <c r="L15" s="18"/>
    </row>
    <row r="16" spans="1:13" x14ac:dyDescent="0.15">
      <c r="A16" s="13"/>
      <c r="H16" s="172" t="s">
        <v>384</v>
      </c>
      <c r="I16" s="43">
        <f>+‐178‐!E9+‐178‐!E10+‐178‐!E11</f>
        <v>14216783</v>
      </c>
      <c r="J16" s="43">
        <f>+‐178‐!G9+‐178‐!G10+‐178‐!G11</f>
        <v>14907334</v>
      </c>
      <c r="K16" s="44">
        <f>+‐178‐!I9+‐178‐!I10+‐178‐!I11</f>
        <v>15285122</v>
      </c>
      <c r="L16" s="18"/>
    </row>
    <row r="17" spans="1:13" x14ac:dyDescent="0.15">
      <c r="A17" s="13"/>
      <c r="H17" s="39" t="s">
        <v>259</v>
      </c>
      <c r="I17" s="221">
        <f>SUM(I14:I16)</f>
        <v>106395055</v>
      </c>
      <c r="J17" s="221">
        <f>SUM(J14:J16)</f>
        <v>108828951</v>
      </c>
      <c r="K17" s="221">
        <f>SUM(K14:K16)</f>
        <v>112448097</v>
      </c>
      <c r="L17" s="40"/>
    </row>
    <row r="18" spans="1:13" x14ac:dyDescent="0.15">
      <c r="A18" s="13"/>
      <c r="H18" s="252"/>
      <c r="I18" s="45"/>
      <c r="J18" s="45"/>
      <c r="K18" s="45"/>
      <c r="L18" s="9"/>
      <c r="M18" s="46"/>
    </row>
    <row r="19" spans="1:13" x14ac:dyDescent="0.15">
      <c r="A19" s="13"/>
      <c r="K19" s="22"/>
      <c r="L19" s="47"/>
      <c r="M19" s="18"/>
    </row>
    <row r="20" spans="1:13" x14ac:dyDescent="0.15">
      <c r="A20" s="13"/>
      <c r="K20" s="22"/>
      <c r="L20" s="9"/>
      <c r="M20" s="18"/>
    </row>
    <row r="21" spans="1:13" x14ac:dyDescent="0.15">
      <c r="A21" s="13"/>
      <c r="M21" s="9"/>
    </row>
    <row r="22" spans="1:13" x14ac:dyDescent="0.15">
      <c r="A22" s="13"/>
    </row>
    <row r="23" spans="1:13" x14ac:dyDescent="0.15">
      <c r="A23" s="13"/>
    </row>
    <row r="24" spans="1:13" x14ac:dyDescent="0.15">
      <c r="A24" s="13"/>
    </row>
    <row r="25" spans="1:13" x14ac:dyDescent="0.15">
      <c r="A25" s="13"/>
    </row>
    <row r="26" spans="1:13" x14ac:dyDescent="0.15">
      <c r="A26" s="13"/>
    </row>
    <row r="27" spans="1:13" x14ac:dyDescent="0.15">
      <c r="A27" s="13"/>
    </row>
    <row r="28" spans="1:13" x14ac:dyDescent="0.15">
      <c r="A28" s="13"/>
    </row>
    <row r="29" spans="1:13" x14ac:dyDescent="0.15">
      <c r="A29" s="13"/>
    </row>
    <row r="30" spans="1:13" x14ac:dyDescent="0.15">
      <c r="A30" s="13"/>
    </row>
    <row r="31" spans="1:13" x14ac:dyDescent="0.15">
      <c r="A31" s="13"/>
    </row>
    <row r="32" spans="1:13" x14ac:dyDescent="0.15">
      <c r="A32" s="13"/>
    </row>
    <row r="33" spans="1:13" x14ac:dyDescent="0.15">
      <c r="A33" s="13"/>
      <c r="H33" s="253"/>
    </row>
    <row r="34" spans="1:13" x14ac:dyDescent="0.15">
      <c r="H34" s="34" t="s">
        <v>224</v>
      </c>
    </row>
    <row r="35" spans="1:13" x14ac:dyDescent="0.15">
      <c r="A35" s="13"/>
      <c r="B35" s="167" t="s">
        <v>257</v>
      </c>
      <c r="E35" s="167" t="s">
        <v>258</v>
      </c>
      <c r="H35" s="48"/>
      <c r="I35" s="49" t="s">
        <v>331</v>
      </c>
      <c r="J35" s="49" t="s">
        <v>383</v>
      </c>
      <c r="K35" s="49" t="s">
        <v>332</v>
      </c>
    </row>
    <row r="36" spans="1:13" x14ac:dyDescent="0.15">
      <c r="A36" s="13"/>
      <c r="H36" s="50" t="s">
        <v>225</v>
      </c>
      <c r="I36" s="51">
        <f>+‐179‐!G44</f>
        <v>2261</v>
      </c>
      <c r="J36" s="51">
        <f>+‐179‐!H44</f>
        <v>2230</v>
      </c>
      <c r="K36" s="51">
        <f>‐179‐!I44</f>
        <v>2317</v>
      </c>
      <c r="M36" s="52"/>
    </row>
    <row r="37" spans="1:13" x14ac:dyDescent="0.15">
      <c r="A37" s="13"/>
      <c r="H37" s="50" t="s">
        <v>226</v>
      </c>
      <c r="I37" s="51">
        <f>+‐179‐!G45</f>
        <v>2021</v>
      </c>
      <c r="J37" s="51">
        <f>+‐179‐!H45</f>
        <v>2020</v>
      </c>
      <c r="K37" s="51">
        <f>+‐179‐!I45</f>
        <v>2102</v>
      </c>
      <c r="M37" s="52"/>
    </row>
    <row r="38" spans="1:13" x14ac:dyDescent="0.15">
      <c r="A38" s="13"/>
    </row>
    <row r="40" spans="1:13" x14ac:dyDescent="0.15">
      <c r="H40" s="253"/>
    </row>
    <row r="41" spans="1:13" x14ac:dyDescent="0.15">
      <c r="H41" s="34" t="s">
        <v>227</v>
      </c>
    </row>
    <row r="42" spans="1:13" x14ac:dyDescent="0.15">
      <c r="H42" s="53"/>
      <c r="I42" s="49" t="s">
        <v>331</v>
      </c>
      <c r="J42" s="49" t="s">
        <v>431</v>
      </c>
      <c r="K42" s="49" t="s">
        <v>432</v>
      </c>
    </row>
    <row r="43" spans="1:13" x14ac:dyDescent="0.15">
      <c r="H43" s="50" t="s">
        <v>357</v>
      </c>
      <c r="I43" s="51">
        <f>+‐179‐!E5</f>
        <v>242</v>
      </c>
      <c r="J43" s="51">
        <f>+‐179‐!F5</f>
        <v>304</v>
      </c>
      <c r="K43" s="51">
        <f>+‐179‐!G5</f>
        <v>306</v>
      </c>
    </row>
    <row r="44" spans="1:13" x14ac:dyDescent="0.15">
      <c r="H44" s="50" t="s">
        <v>358</v>
      </c>
      <c r="I44" s="51">
        <f>+‐179‐!E9</f>
        <v>22188</v>
      </c>
      <c r="J44" s="51">
        <f>+‐179‐!F9</f>
        <v>25705</v>
      </c>
      <c r="K44" s="51">
        <f>+‐179‐!G9</f>
        <v>29012</v>
      </c>
    </row>
    <row r="45" spans="1:13" x14ac:dyDescent="0.15">
      <c r="H45" s="50" t="s">
        <v>359</v>
      </c>
      <c r="I45" s="51">
        <f>+‐179‐!E13</f>
        <v>239049</v>
      </c>
      <c r="J45" s="51">
        <f>+‐179‐!F13</f>
        <v>239730</v>
      </c>
      <c r="K45" s="51">
        <f>+‐179‐!G13</f>
        <v>242890</v>
      </c>
    </row>
  </sheetData>
  <sheetProtection selectLockedCells="1" selectUnlockedCells="1"/>
  <mergeCells count="1">
    <mergeCell ref="A1:F1"/>
  </mergeCells>
  <phoneticPr fontId="29"/>
  <printOptions horizontalCentered="1"/>
  <pageMargins left="0.59055118110236227" right="0.59055118110236227" top="0.59055118110236227" bottom="0.59055118110236227" header="0.51181102362204722" footer="0.39370078740157483"/>
  <pageSetup paperSize="9" firstPageNumber="29" orientation="portrait" useFirstPageNumber="1"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島袋 若奈</cp:lastModifiedBy>
  <cp:lastPrinted>2017-02-28T04:48:24Z</cp:lastPrinted>
  <dcterms:created xsi:type="dcterms:W3CDTF">2013-03-25T07:49:34Z</dcterms:created>
  <dcterms:modified xsi:type="dcterms:W3CDTF">2017-03-29T06:47:19Z</dcterms:modified>
</cp:coreProperties>
</file>