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autoCompressPictures="0"/>
  <mc:AlternateContent xmlns:mc="http://schemas.openxmlformats.org/markup-compatibility/2006">
    <mc:Choice Requires="x15">
      <x15ac:absPath xmlns:x15ac="http://schemas.microsoft.com/office/spreadsheetml/2010/11/ac" url="\\172.31.254.51\fs\section\kikaku_section\統計係\共有\＜統計うらそえ＞\平成２９年版統計うらそえ\■（入力用）H29\HP掲載用（Excel）\"/>
    </mc:Choice>
  </mc:AlternateContent>
  <bookViews>
    <workbookView xWindow="0" yWindow="0" windowWidth="20490" windowHeight="7770" tabRatio="777"/>
  </bookViews>
  <sheets>
    <sheet name="‐132‐" sheetId="1" r:id="rId1"/>
    <sheet name="‐133‐" sheetId="2" r:id="rId2"/>
    <sheet name="‐134‐" sheetId="3" r:id="rId3"/>
    <sheet name="‐135‐" sheetId="13" r:id="rId4"/>
    <sheet name="‐136‐" sheetId="4" r:id="rId5"/>
    <sheet name="‐137‐ " sheetId="25" r:id="rId6"/>
    <sheet name="‐138‐ " sheetId="23" r:id="rId7"/>
    <sheet name="‐139‐" sheetId="16" r:id="rId8"/>
    <sheet name="‐140‐" sheetId="6" r:id="rId9"/>
    <sheet name="‐141‐" sheetId="18" r:id="rId10"/>
    <sheet name="‐142‐" sheetId="20" r:id="rId11"/>
    <sheet name="‐143‐" sheetId="9" r:id="rId12"/>
    <sheet name="‐144‐" sheetId="10" r:id="rId13"/>
    <sheet name="グラフ" sheetId="12" r:id="rId14"/>
  </sheets>
  <definedNames>
    <definedName name="_xlnm.Print_Area" localSheetId="0">‐132‐!$A$1:$H$51</definedName>
    <definedName name="_xlnm.Print_Area" localSheetId="1">‐133‐!$A$1:$N$65</definedName>
    <definedName name="_xlnm.Print_Area" localSheetId="2">‐134‐!$A$1:$R$52</definedName>
    <definedName name="_xlnm.Print_Area" localSheetId="3">‐135‐!$S$1:$AH$54</definedName>
    <definedName name="_xlnm.Print_Area" localSheetId="4">‐136‐!$A$1:$N$53</definedName>
    <definedName name="_xlnm.Print_Area" localSheetId="5">'‐137‐ '!$O$1:$AA$53</definedName>
    <definedName name="_xlnm.Print_Area" localSheetId="6">'‐138‐ '!$A$1:$Q$46</definedName>
    <definedName name="_xlnm.Print_Area" localSheetId="7">‐139‐!$R$1:$AO$46</definedName>
    <definedName name="_xlnm.Print_Area" localSheetId="8">‐140‐!$A$1:$K$48</definedName>
    <definedName name="_xlnm.Print_Area" localSheetId="9">‐141‐!$L$1:$AA$48</definedName>
    <definedName name="_xlnm.Print_Area" localSheetId="10">‐142‐!$A$1:$O$41</definedName>
    <definedName name="_xlnm.Print_Area" localSheetId="11">‐143‐!$A$1:$G$36</definedName>
    <definedName name="_xlnm.Print_Area" localSheetId="12">‐144‐!$A$1:$J$45</definedName>
    <definedName name="_xlnm.Print_Area" localSheetId="13">グラフ!$A$1:$F$132</definedName>
  </definedNames>
  <calcPr calcId="152511"/>
  <extLst>
    <ext xmlns:mx="http://schemas.microsoft.com/office/mac/excel/2008/main" uri="{7523E5D3-25F3-A5E0-1632-64F254C22452}">
      <mx:ArchID Flags="2"/>
    </ext>
  </extLst>
</workbook>
</file>

<file path=xl/calcChain.xml><?xml version="1.0" encoding="utf-8"?>
<calcChain xmlns="http://schemas.openxmlformats.org/spreadsheetml/2006/main">
  <c r="M49" i="12" l="1"/>
  <c r="L49" i="12"/>
  <c r="L48" i="12"/>
  <c r="M47" i="12"/>
  <c r="M48" i="12"/>
  <c r="L47" i="12"/>
  <c r="M46" i="12"/>
  <c r="L46" i="12"/>
  <c r="U47" i="18" l="1"/>
  <c r="U46" i="18"/>
  <c r="N46" i="18"/>
  <c r="J46" i="18"/>
  <c r="F46" i="18"/>
  <c r="B46" i="18"/>
  <c r="U45" i="18"/>
  <c r="N45" i="18"/>
  <c r="J45" i="18"/>
  <c r="F45" i="18"/>
  <c r="B45" i="18"/>
  <c r="U44" i="18"/>
  <c r="N44" i="18"/>
  <c r="J44" i="18"/>
  <c r="F44" i="18"/>
  <c r="B44" i="18"/>
  <c r="V38" i="18"/>
  <c r="V37" i="18"/>
  <c r="O37" i="18"/>
  <c r="K37" i="18"/>
  <c r="G37" i="18"/>
  <c r="C37" i="18"/>
  <c r="V36" i="18"/>
  <c r="O36" i="18"/>
  <c r="O34" i="18" s="1"/>
  <c r="K36" i="18"/>
  <c r="G36" i="18"/>
  <c r="G34" i="18" s="1"/>
  <c r="C36" i="18"/>
  <c r="V35" i="18"/>
  <c r="V34" i="18" s="1"/>
  <c r="O35" i="18"/>
  <c r="K35" i="18"/>
  <c r="K34" i="18" s="1"/>
  <c r="G35" i="18"/>
  <c r="C35" i="18"/>
  <c r="C34" i="18" s="1"/>
  <c r="Z34" i="18"/>
  <c r="X34" i="18"/>
  <c r="U34" i="18"/>
  <c r="S34" i="18"/>
  <c r="Q34" i="18"/>
  <c r="N34" i="18"/>
  <c r="M34" i="18"/>
  <c r="L34" i="18"/>
  <c r="J34" i="18"/>
  <c r="I34" i="18"/>
  <c r="H34" i="18"/>
  <c r="F34" i="18"/>
  <c r="E34" i="18"/>
  <c r="D34" i="18"/>
  <c r="B34" i="18"/>
  <c r="X25" i="18"/>
  <c r="R25" i="18"/>
  <c r="B25" i="18" s="1"/>
  <c r="J25" i="18"/>
  <c r="G25" i="18"/>
  <c r="C25" i="18" s="1"/>
  <c r="E25" i="18"/>
  <c r="D25" i="18"/>
  <c r="X24" i="18"/>
  <c r="T24" i="18"/>
  <c r="C24" i="18" s="1"/>
  <c r="O24" i="18"/>
  <c r="K24" i="18"/>
  <c r="G24" i="18"/>
  <c r="E24" i="18"/>
  <c r="E21" i="18" s="1"/>
  <c r="D24" i="18"/>
  <c r="B24" i="18"/>
  <c r="X23" i="18"/>
  <c r="T23" i="18"/>
  <c r="O23" i="18"/>
  <c r="K23" i="18"/>
  <c r="G23" i="18"/>
  <c r="C23" i="18" s="1"/>
  <c r="C21" i="18" s="1"/>
  <c r="E23" i="18"/>
  <c r="D23" i="18"/>
  <c r="D21" i="18" s="1"/>
  <c r="B23" i="18"/>
  <c r="B21" i="18" s="1"/>
  <c r="X22" i="18"/>
  <c r="T22" i="18"/>
  <c r="O22" i="18"/>
  <c r="K22" i="18"/>
  <c r="G22" i="18"/>
  <c r="E22" i="18"/>
  <c r="D22" i="18"/>
  <c r="C22" i="18"/>
  <c r="B22" i="18"/>
  <c r="AA21" i="18"/>
  <c r="Y21" i="18"/>
  <c r="X21" i="18"/>
  <c r="W21" i="18"/>
  <c r="V21" i="18"/>
  <c r="U21" i="18"/>
  <c r="T21" i="18"/>
  <c r="R21" i="18"/>
  <c r="Q21" i="18"/>
  <c r="P21" i="18"/>
  <c r="O21" i="18"/>
  <c r="N21" i="18"/>
  <c r="M21" i="18"/>
  <c r="L21" i="18"/>
  <c r="K21" i="18"/>
  <c r="J21" i="18"/>
  <c r="I21" i="18"/>
  <c r="H21" i="18"/>
  <c r="G21" i="18"/>
  <c r="F21" i="18"/>
  <c r="P12" i="18"/>
  <c r="L12" i="18"/>
  <c r="H12" i="18"/>
  <c r="U12" i="18" s="1"/>
  <c r="C12" i="18"/>
  <c r="P11" i="18"/>
  <c r="L11" i="18"/>
  <c r="H11" i="18"/>
  <c r="X11" i="18" s="1"/>
  <c r="C11" i="18"/>
  <c r="P10" i="18"/>
  <c r="P8" i="18" s="1"/>
  <c r="L10" i="18"/>
  <c r="H10" i="18"/>
  <c r="U10" i="18" s="1"/>
  <c r="U9" i="18"/>
  <c r="P9" i="18"/>
  <c r="L9" i="18"/>
  <c r="H9" i="18"/>
  <c r="X9" i="18" s="1"/>
  <c r="C9" i="18"/>
  <c r="C8" i="18" s="1"/>
  <c r="T8" i="18"/>
  <c r="R8" i="18"/>
  <c r="O8" i="18"/>
  <c r="N8" i="18"/>
  <c r="L8" i="18"/>
  <c r="K8" i="18"/>
  <c r="J8" i="18"/>
  <c r="G8" i="18"/>
  <c r="F8" i="18"/>
  <c r="E8" i="18"/>
  <c r="B8" i="18"/>
  <c r="P5" i="18"/>
  <c r="L5" i="18"/>
  <c r="H5" i="18"/>
  <c r="U46" i="6"/>
  <c r="P12" i="6"/>
  <c r="X12" i="18" l="1"/>
  <c r="X10" i="18"/>
  <c r="U11" i="18"/>
  <c r="H8" i="18"/>
  <c r="J30" i="10"/>
  <c r="X8" i="18" l="1"/>
  <c r="U8" i="18"/>
  <c r="U11" i="25"/>
  <c r="I9" i="3" l="1"/>
  <c r="H39" i="2"/>
  <c r="F49" i="1"/>
  <c r="E49" i="1"/>
  <c r="U9" i="6" l="1"/>
  <c r="M11" i="4"/>
  <c r="H9" i="3"/>
  <c r="H11" i="13" l="1"/>
  <c r="I11" i="13"/>
  <c r="C40" i="3"/>
  <c r="H13" i="3"/>
  <c r="X7" i="25"/>
  <c r="U7" i="25"/>
  <c r="U6" i="25"/>
  <c r="U5" i="25"/>
  <c r="X6" i="25"/>
  <c r="P7" i="25"/>
  <c r="P6" i="25"/>
  <c r="P5" i="25"/>
  <c r="Z8" i="25"/>
  <c r="Z7" i="25"/>
  <c r="Z6" i="25"/>
  <c r="Z5" i="25"/>
  <c r="Z11" i="25"/>
  <c r="O7" i="25"/>
  <c r="O6" i="25"/>
  <c r="O5" i="25"/>
  <c r="X51" i="25"/>
  <c r="X50" i="25"/>
  <c r="X49" i="25"/>
  <c r="X48" i="25"/>
  <c r="X47" i="25"/>
  <c r="X46" i="25"/>
  <c r="C39" i="25"/>
  <c r="C38" i="25"/>
  <c r="C37" i="25"/>
  <c r="C36" i="25"/>
  <c r="C35" i="25"/>
  <c r="C34" i="25"/>
  <c r="C34" i="4" l="1"/>
  <c r="E29" i="4"/>
  <c r="E28" i="4"/>
  <c r="E27" i="4"/>
  <c r="E26" i="4"/>
  <c r="D29" i="4"/>
  <c r="D28" i="4"/>
  <c r="D27" i="4"/>
  <c r="D26" i="4"/>
  <c r="C26" i="4" s="1"/>
  <c r="U29" i="4"/>
  <c r="U28" i="4"/>
  <c r="U27" i="4"/>
  <c r="U26" i="4"/>
  <c r="P29" i="4"/>
  <c r="P28" i="4"/>
  <c r="P27" i="4"/>
  <c r="P26" i="4"/>
  <c r="H29" i="4"/>
  <c r="H28" i="4"/>
  <c r="H27" i="4"/>
  <c r="H26" i="4"/>
  <c r="B29" i="4"/>
  <c r="B28" i="4"/>
  <c r="B27" i="4"/>
  <c r="B26" i="4"/>
  <c r="M13" i="4"/>
  <c r="C13" i="4"/>
  <c r="C29" i="4"/>
  <c r="C28" i="4"/>
  <c r="C27" i="4"/>
  <c r="C39" i="4"/>
  <c r="C38" i="4"/>
  <c r="C37" i="4"/>
  <c r="C36" i="4"/>
  <c r="C35" i="4"/>
  <c r="E25" i="6" l="1"/>
  <c r="D25" i="6"/>
  <c r="U47" i="6"/>
  <c r="X25" i="6"/>
  <c r="O24" i="6"/>
  <c r="R25" i="6"/>
  <c r="B25" i="6" s="1"/>
  <c r="J25" i="6"/>
  <c r="G25" i="6"/>
  <c r="B8" i="6"/>
  <c r="V38" i="6"/>
  <c r="C25" i="6" s="1"/>
  <c r="D24" i="6"/>
  <c r="E24" i="6"/>
  <c r="B24" i="6"/>
  <c r="U12" i="6"/>
  <c r="L12" i="6"/>
  <c r="C12" i="6"/>
  <c r="C8" i="6" s="1"/>
  <c r="H12" i="6"/>
  <c r="H8" i="6"/>
  <c r="G8" i="6"/>
  <c r="F8" i="6"/>
  <c r="E8" i="6"/>
  <c r="B32" i="1"/>
  <c r="B33" i="1"/>
  <c r="B34" i="1"/>
  <c r="AA11" i="13"/>
  <c r="E36" i="13"/>
  <c r="D36" i="13"/>
  <c r="C36" i="13" s="1"/>
  <c r="B36" i="13"/>
  <c r="E35" i="13"/>
  <c r="D35" i="13"/>
  <c r="C35" i="13" s="1"/>
  <c r="B35" i="13"/>
  <c r="E34" i="13"/>
  <c r="D34" i="13"/>
  <c r="C34" i="13" s="1"/>
  <c r="B34" i="13"/>
  <c r="E33" i="13"/>
  <c r="D33" i="13"/>
  <c r="C33" i="13" s="1"/>
  <c r="B33" i="13"/>
  <c r="B34" i="3"/>
  <c r="B33" i="3"/>
  <c r="B32" i="3"/>
  <c r="B31" i="3"/>
  <c r="C34" i="3"/>
  <c r="C33" i="3"/>
  <c r="C32" i="3"/>
  <c r="E34" i="3"/>
  <c r="D34" i="3"/>
  <c r="E33" i="3"/>
  <c r="D33" i="3"/>
  <c r="E32" i="3"/>
  <c r="D32" i="3"/>
  <c r="C31" i="3"/>
  <c r="D31" i="3"/>
  <c r="E31" i="3"/>
  <c r="X12" i="6" l="1"/>
  <c r="AD11" i="13"/>
  <c r="AD15" i="13"/>
  <c r="T11" i="13"/>
  <c r="H41" i="2"/>
  <c r="H40" i="2"/>
  <c r="Q56" i="2"/>
  <c r="L13" i="2"/>
  <c r="E15" i="2"/>
  <c r="D13" i="2"/>
  <c r="I13" i="2"/>
  <c r="K49" i="12" l="1"/>
  <c r="J49" i="12"/>
  <c r="I49" i="12"/>
  <c r="T51" i="25"/>
  <c r="L26" i="12" s="1"/>
  <c r="O51" i="25"/>
  <c r="F51" i="25"/>
  <c r="B51" i="25"/>
  <c r="M25" i="12"/>
  <c r="T50" i="25"/>
  <c r="O50" i="25"/>
  <c r="F50" i="25"/>
  <c r="B50" i="25"/>
  <c r="T49" i="25"/>
  <c r="O49" i="25"/>
  <c r="K24" i="12" s="1"/>
  <c r="F49" i="25"/>
  <c r="B49" i="25"/>
  <c r="T48" i="25"/>
  <c r="O48" i="25"/>
  <c r="K23" i="12" s="1"/>
  <c r="F48" i="25"/>
  <c r="B48" i="25"/>
  <c r="T47" i="25"/>
  <c r="L22" i="12" s="1"/>
  <c r="O47" i="25"/>
  <c r="F47" i="25"/>
  <c r="B47" i="25"/>
  <c r="M21" i="12"/>
  <c r="T46" i="25"/>
  <c r="O46" i="25"/>
  <c r="F46" i="25"/>
  <c r="B46" i="25"/>
  <c r="B39" i="25"/>
  <c r="B38" i="25"/>
  <c r="B37" i="25"/>
  <c r="B36" i="25"/>
  <c r="B35" i="25"/>
  <c r="C32" i="25"/>
  <c r="B34" i="25"/>
  <c r="B32" i="25" s="1"/>
  <c r="Z32" i="25"/>
  <c r="X32" i="25"/>
  <c r="U32" i="25"/>
  <c r="T32" i="25"/>
  <c r="P32" i="25"/>
  <c r="O32" i="25"/>
  <c r="H32" i="25"/>
  <c r="F32" i="25"/>
  <c r="Z18" i="25"/>
  <c r="X18" i="25"/>
  <c r="M18" i="25"/>
  <c r="H18" i="25"/>
  <c r="C18" i="25"/>
  <c r="Z17" i="25"/>
  <c r="M17" i="25"/>
  <c r="H17" i="25"/>
  <c r="X17" i="25" s="1"/>
  <c r="C17" i="25"/>
  <c r="M16" i="25"/>
  <c r="H16" i="25"/>
  <c r="M24" i="12" s="1"/>
  <c r="C16" i="25"/>
  <c r="X15" i="25"/>
  <c r="M15" i="25"/>
  <c r="M11" i="25" s="1"/>
  <c r="H15" i="25"/>
  <c r="M23" i="12" s="1"/>
  <c r="C15" i="25"/>
  <c r="Z14" i="25"/>
  <c r="X14" i="25"/>
  <c r="M14" i="25"/>
  <c r="H14" i="25"/>
  <c r="C14" i="25"/>
  <c r="Z13" i="25"/>
  <c r="M13" i="25"/>
  <c r="H13" i="25"/>
  <c r="X13" i="25" s="1"/>
  <c r="C13" i="25"/>
  <c r="S11" i="25"/>
  <c r="O11" i="25"/>
  <c r="G11" i="25"/>
  <c r="F11" i="25"/>
  <c r="E11" i="25"/>
  <c r="D11" i="25"/>
  <c r="C11" i="25"/>
  <c r="B11" i="25"/>
  <c r="X8" i="25"/>
  <c r="X5" i="25"/>
  <c r="M22" i="12"/>
  <c r="M26" i="12"/>
  <c r="L23" i="12"/>
  <c r="L24" i="12"/>
  <c r="L25" i="12"/>
  <c r="L21" i="12"/>
  <c r="K22" i="12"/>
  <c r="K25" i="12"/>
  <c r="K26" i="12"/>
  <c r="K21" i="12"/>
  <c r="C52" i="13"/>
  <c r="B52" i="13"/>
  <c r="C51" i="13"/>
  <c r="B51" i="13"/>
  <c r="F24" i="13" s="1"/>
  <c r="AD24" i="13" s="1"/>
  <c r="C50" i="13"/>
  <c r="B50" i="13"/>
  <c r="C49" i="13"/>
  <c r="B49" i="13"/>
  <c r="F22" i="13" s="1"/>
  <c r="AD22" i="13" s="1"/>
  <c r="C48" i="13"/>
  <c r="B48" i="13"/>
  <c r="C47" i="13"/>
  <c r="B47" i="13"/>
  <c r="F20" i="13" s="1"/>
  <c r="AD20" i="13" s="1"/>
  <c r="C46" i="13"/>
  <c r="B46" i="13"/>
  <c r="C45" i="13"/>
  <c r="B45" i="13"/>
  <c r="F18" i="13" s="1"/>
  <c r="AD18" i="13" s="1"/>
  <c r="C44" i="13"/>
  <c r="B44" i="13"/>
  <c r="C43" i="13"/>
  <c r="B43" i="13"/>
  <c r="F16" i="13" s="1"/>
  <c r="C42" i="13"/>
  <c r="B42" i="13"/>
  <c r="AG40" i="13"/>
  <c r="AF40" i="13"/>
  <c r="AD40" i="13"/>
  <c r="AC40" i="13"/>
  <c r="AA40" i="13"/>
  <c r="Y40" i="13"/>
  <c r="W40" i="13"/>
  <c r="U40" i="13"/>
  <c r="S40" i="13"/>
  <c r="O40" i="13"/>
  <c r="K40" i="13"/>
  <c r="J40" i="13"/>
  <c r="H40" i="13"/>
  <c r="F40" i="13"/>
  <c r="C40" i="13"/>
  <c r="AD25" i="13"/>
  <c r="H25" i="13"/>
  <c r="AF25" i="13" s="1"/>
  <c r="G25" i="13"/>
  <c r="F25" i="13"/>
  <c r="C25" i="13"/>
  <c r="H24" i="13"/>
  <c r="AF24" i="13" s="1"/>
  <c r="G24" i="13"/>
  <c r="C24" i="13"/>
  <c r="AD23" i="13"/>
  <c r="H23" i="13"/>
  <c r="AF23" i="13" s="1"/>
  <c r="G23" i="13"/>
  <c r="F23" i="13"/>
  <c r="C23" i="13"/>
  <c r="H22" i="13"/>
  <c r="AF22" i="13" s="1"/>
  <c r="G22" i="13"/>
  <c r="C22" i="13"/>
  <c r="AD21" i="13"/>
  <c r="H21" i="13"/>
  <c r="AF21" i="13" s="1"/>
  <c r="G21" i="13"/>
  <c r="F21" i="13"/>
  <c r="C21" i="13"/>
  <c r="H20" i="13"/>
  <c r="AF20" i="13" s="1"/>
  <c r="G20" i="13"/>
  <c r="C20" i="13"/>
  <c r="AD19" i="13"/>
  <c r="H19" i="13"/>
  <c r="AF19" i="13" s="1"/>
  <c r="G19" i="13"/>
  <c r="F19" i="13"/>
  <c r="C19" i="13"/>
  <c r="H18" i="13"/>
  <c r="AF18" i="13" s="1"/>
  <c r="G18" i="13"/>
  <c r="C18" i="13"/>
  <c r="AD17" i="13"/>
  <c r="H17" i="13"/>
  <c r="AF17" i="13" s="1"/>
  <c r="G17" i="13"/>
  <c r="F17" i="13"/>
  <c r="C17" i="13"/>
  <c r="H16" i="13"/>
  <c r="AF16" i="13" s="1"/>
  <c r="G16" i="13"/>
  <c r="G11" i="13" s="1"/>
  <c r="C16" i="13"/>
  <c r="H15" i="13"/>
  <c r="AF15" i="13" s="1"/>
  <c r="G15" i="13"/>
  <c r="F15" i="13"/>
  <c r="C15" i="13"/>
  <c r="S11" i="13"/>
  <c r="N11" i="13"/>
  <c r="J11" i="13"/>
  <c r="AF11" i="13"/>
  <c r="E11" i="13"/>
  <c r="C11" i="13" s="1"/>
  <c r="D11" i="13"/>
  <c r="B11" i="13"/>
  <c r="H10" i="13"/>
  <c r="AA9" i="13"/>
  <c r="T9" i="13"/>
  <c r="S9" i="13"/>
  <c r="H9" i="13"/>
  <c r="AF9" i="13" s="1"/>
  <c r="AA8" i="13"/>
  <c r="T8" i="13"/>
  <c r="S8" i="13"/>
  <c r="H8" i="13"/>
  <c r="AD8" i="13" s="1"/>
  <c r="AA7" i="13"/>
  <c r="T7" i="13"/>
  <c r="S7" i="13"/>
  <c r="H7" i="13"/>
  <c r="AF7" i="13" s="1"/>
  <c r="H14" i="3"/>
  <c r="H15" i="3"/>
  <c r="H16" i="3"/>
  <c r="H17" i="3"/>
  <c r="H18" i="3"/>
  <c r="H19" i="3"/>
  <c r="H20" i="3"/>
  <c r="H21" i="3"/>
  <c r="H22" i="3"/>
  <c r="H23" i="3"/>
  <c r="B40" i="3"/>
  <c r="G14" i="3"/>
  <c r="G15" i="3"/>
  <c r="G16" i="3"/>
  <c r="G17" i="3"/>
  <c r="G18" i="3"/>
  <c r="G19" i="3"/>
  <c r="G20" i="3"/>
  <c r="G21" i="3"/>
  <c r="G22" i="3"/>
  <c r="G23" i="3"/>
  <c r="G13" i="3"/>
  <c r="F14" i="3"/>
  <c r="F15" i="3"/>
  <c r="F16" i="3"/>
  <c r="F17" i="3"/>
  <c r="F18" i="3"/>
  <c r="F19" i="3"/>
  <c r="F20" i="3"/>
  <c r="F21" i="3"/>
  <c r="F22" i="3"/>
  <c r="F23" i="3"/>
  <c r="F13" i="3"/>
  <c r="AF13" i="3"/>
  <c r="C13" i="3"/>
  <c r="AF14" i="3"/>
  <c r="AD14" i="3"/>
  <c r="C14" i="3"/>
  <c r="AD17" i="3"/>
  <c r="C16" i="3"/>
  <c r="C17" i="3"/>
  <c r="C18" i="3"/>
  <c r="C19" i="3"/>
  <c r="C20" i="3"/>
  <c r="C21" i="3"/>
  <c r="C22" i="3"/>
  <c r="C23" i="3"/>
  <c r="C15" i="3"/>
  <c r="C48" i="3"/>
  <c r="B43" i="3"/>
  <c r="C43" i="3"/>
  <c r="H56" i="2" s="1"/>
  <c r="H54" i="2"/>
  <c r="H61" i="2"/>
  <c r="H53" i="2"/>
  <c r="C41" i="3"/>
  <c r="C42" i="3"/>
  <c r="H55" i="2" s="1"/>
  <c r="C44" i="3"/>
  <c r="H57" i="2" s="1"/>
  <c r="C45" i="3"/>
  <c r="H58" i="2" s="1"/>
  <c r="C46" i="3"/>
  <c r="H59" i="2" s="1"/>
  <c r="C47" i="3"/>
  <c r="H60" i="2" s="1"/>
  <c r="C49" i="3"/>
  <c r="H62" i="2" s="1"/>
  <c r="C50" i="3"/>
  <c r="H63" i="2" s="1"/>
  <c r="B41" i="3"/>
  <c r="B42" i="3"/>
  <c r="B44" i="3"/>
  <c r="B45" i="3"/>
  <c r="B46" i="3"/>
  <c r="B47" i="3"/>
  <c r="B48" i="3"/>
  <c r="B49" i="3"/>
  <c r="B50" i="3"/>
  <c r="C32" i="4"/>
  <c r="H18" i="4"/>
  <c r="X47" i="4"/>
  <c r="X48" i="4"/>
  <c r="X49" i="4"/>
  <c r="X50" i="4"/>
  <c r="X46" i="4"/>
  <c r="H11" i="25" l="1"/>
  <c r="Z15" i="25"/>
  <c r="X16" i="25"/>
  <c r="Z16" i="25"/>
  <c r="AD16" i="13"/>
  <c r="F11" i="13"/>
  <c r="AF8" i="13"/>
  <c r="AD7" i="13"/>
  <c r="AD9" i="13"/>
  <c r="B40" i="13"/>
  <c r="AD13" i="3"/>
  <c r="S11" i="4"/>
  <c r="G11" i="4"/>
  <c r="F11" i="4"/>
  <c r="E11" i="4"/>
  <c r="D11" i="4"/>
  <c r="X13" i="4"/>
  <c r="M14" i="4"/>
  <c r="M15" i="4"/>
  <c r="M16" i="4"/>
  <c r="M17" i="4"/>
  <c r="M18" i="4"/>
  <c r="B11" i="4"/>
  <c r="X11" i="25" l="1"/>
  <c r="Z13" i="4"/>
  <c r="H11" i="4"/>
  <c r="X11" i="4" s="1"/>
  <c r="L16" i="23" l="1"/>
  <c r="AJ45" i="16" l="1"/>
  <c r="AH45" i="16"/>
  <c r="AB45" i="16"/>
  <c r="Z45" i="16"/>
  <c r="U45" i="16"/>
  <c r="R45" i="16"/>
  <c r="M45" i="16"/>
  <c r="J45" i="16"/>
  <c r="B45" i="16"/>
  <c r="AC34" i="16"/>
  <c r="AB34" i="16"/>
  <c r="T34" i="16"/>
  <c r="L34" i="16"/>
  <c r="I34" i="16"/>
  <c r="H34" i="16"/>
  <c r="G34" i="16"/>
  <c r="F34" i="16"/>
  <c r="E34" i="16"/>
  <c r="D34" i="16"/>
  <c r="C34" i="16"/>
  <c r="B34" i="16"/>
  <c r="AC16" i="16"/>
  <c r="AA16" i="16"/>
  <c r="U16" i="16"/>
  <c r="S16" i="16"/>
  <c r="L16" i="16"/>
  <c r="AH16" i="16" s="1"/>
  <c r="E16" i="16"/>
  <c r="D16" i="16"/>
  <c r="AL16" i="16" l="1"/>
  <c r="U45" i="6"/>
  <c r="U44" i="6"/>
  <c r="V36" i="6"/>
  <c r="O36" i="6"/>
  <c r="K36" i="6"/>
  <c r="G36" i="6"/>
  <c r="C36" i="6"/>
  <c r="X23" i="6"/>
  <c r="T23" i="6"/>
  <c r="O23" i="6"/>
  <c r="K23" i="6"/>
  <c r="G23" i="6"/>
  <c r="E23" i="6"/>
  <c r="D23" i="6"/>
  <c r="B23" i="6"/>
  <c r="P10" i="6"/>
  <c r="L10" i="6"/>
  <c r="H10" i="6"/>
  <c r="U10" i="6" s="1"/>
  <c r="C23" i="6" l="1"/>
  <c r="X10" i="6"/>
  <c r="B47" i="1"/>
  <c r="F47" i="1" l="1"/>
  <c r="E47" i="1" l="1"/>
  <c r="C13" i="2"/>
  <c r="F13" i="2"/>
  <c r="G13" i="2"/>
  <c r="H13" i="2"/>
  <c r="M13" i="2"/>
  <c r="F23" i="9" l="1"/>
  <c r="D23" i="9"/>
  <c r="B32" i="9"/>
  <c r="B31" i="9"/>
  <c r="AK31" i="16" l="1"/>
  <c r="AC31" i="16"/>
  <c r="AB31" i="16"/>
  <c r="U31" i="16"/>
  <c r="T31" i="16"/>
  <c r="M31" i="16"/>
  <c r="L31" i="16"/>
  <c r="I31" i="16"/>
  <c r="H31" i="16"/>
  <c r="G31" i="16"/>
  <c r="F31" i="16"/>
  <c r="E31" i="16"/>
  <c r="D31" i="16"/>
  <c r="C31" i="16"/>
  <c r="B31" i="16"/>
  <c r="AK31" i="23"/>
  <c r="B33" i="23" l="1"/>
  <c r="AJ13" i="16" l="1"/>
  <c r="AH13" i="16"/>
  <c r="AC13" i="16"/>
  <c r="AA13" i="16"/>
  <c r="U13" i="16"/>
  <c r="S13" i="16"/>
  <c r="M13" i="16"/>
  <c r="AN13" i="16" s="1"/>
  <c r="L13" i="16"/>
  <c r="AL13" i="16" s="1"/>
  <c r="E13" i="16"/>
  <c r="D13" i="16"/>
  <c r="D15" i="16"/>
  <c r="E15" i="16"/>
  <c r="L15" i="16"/>
  <c r="S15" i="16"/>
  <c r="AL15" i="16" s="1"/>
  <c r="U15" i="16"/>
  <c r="AA15" i="16"/>
  <c r="AC15" i="16"/>
  <c r="AH15" i="16"/>
  <c r="B33" i="16"/>
  <c r="C33" i="16"/>
  <c r="D33" i="16"/>
  <c r="F33" i="16"/>
  <c r="G33" i="16"/>
  <c r="H33" i="16"/>
  <c r="I33" i="16"/>
  <c r="L33" i="16"/>
  <c r="T33" i="16"/>
  <c r="AB33" i="16"/>
  <c r="AC33" i="16"/>
  <c r="E33" i="16" s="1"/>
  <c r="M13" i="23"/>
  <c r="L13" i="23"/>
  <c r="AJ44" i="23" l="1"/>
  <c r="AH44" i="23"/>
  <c r="T33" i="23"/>
  <c r="L33" i="23"/>
  <c r="E16" i="2" l="1"/>
  <c r="L16" i="2" s="1"/>
  <c r="E17" i="2"/>
  <c r="L17" i="2" s="1"/>
  <c r="E18" i="2"/>
  <c r="L18" i="2" s="1"/>
  <c r="E19" i="2"/>
  <c r="L19" i="2" s="1"/>
  <c r="E20" i="2"/>
  <c r="L20" i="2" s="1"/>
  <c r="E21" i="2"/>
  <c r="L21" i="2" s="1"/>
  <c r="E22" i="2"/>
  <c r="L22" i="2" s="1"/>
  <c r="E23" i="2"/>
  <c r="L23" i="2" s="1"/>
  <c r="E24" i="2"/>
  <c r="L24" i="2" s="1"/>
  <c r="E25" i="2"/>
  <c r="L25" i="2" s="1"/>
  <c r="L15" i="2" l="1"/>
  <c r="AH45" i="23"/>
  <c r="C9" i="6" l="1"/>
  <c r="N29" i="20" l="1"/>
  <c r="M9" i="20"/>
  <c r="J9" i="20"/>
  <c r="G9" i="20"/>
  <c r="D9" i="20"/>
  <c r="AJ41" i="16" l="1"/>
  <c r="AH41" i="16"/>
  <c r="AC30" i="16"/>
  <c r="AB30" i="16"/>
  <c r="U30" i="16"/>
  <c r="T30" i="16"/>
  <c r="L30" i="16"/>
  <c r="I30" i="16"/>
  <c r="H30" i="16"/>
  <c r="G30" i="16"/>
  <c r="F30" i="16"/>
  <c r="E30" i="16"/>
  <c r="D30" i="16"/>
  <c r="C30" i="16"/>
  <c r="B30" i="16"/>
  <c r="AC12" i="16"/>
  <c r="AA12" i="16"/>
  <c r="U12" i="16"/>
  <c r="S12" i="16"/>
  <c r="L12" i="16"/>
  <c r="AL12" i="16" s="1"/>
  <c r="D12" i="16"/>
  <c r="AH12" i="16" l="1"/>
  <c r="E29" i="2" l="1"/>
  <c r="E28" i="2"/>
  <c r="E13" i="2" s="1"/>
  <c r="I7" i="2"/>
  <c r="I8" i="2"/>
  <c r="I9" i="2"/>
  <c r="I6" i="2"/>
  <c r="E6" i="2"/>
  <c r="E7" i="2"/>
  <c r="E8" i="2"/>
  <c r="E9" i="2"/>
  <c r="AC32" i="23" l="1"/>
  <c r="AB32" i="23"/>
  <c r="T32" i="23"/>
  <c r="L32" i="16"/>
  <c r="I32" i="16"/>
  <c r="H32" i="16"/>
  <c r="G32" i="16"/>
  <c r="F32" i="16"/>
  <c r="D32" i="16" s="1"/>
  <c r="C32" i="16"/>
  <c r="B32" i="16"/>
  <c r="L14" i="16"/>
  <c r="E14" i="16"/>
  <c r="D14" i="16"/>
  <c r="B32" i="23" l="1"/>
  <c r="L28" i="2" l="1"/>
  <c r="C25" i="20" l="1"/>
  <c r="O28" i="20"/>
  <c r="N28" i="20"/>
  <c r="E28" i="20"/>
  <c r="C28" i="20"/>
  <c r="O27" i="20"/>
  <c r="N27" i="20"/>
  <c r="E27" i="20"/>
  <c r="C27" i="20"/>
  <c r="O26" i="20"/>
  <c r="N26" i="20"/>
  <c r="E26" i="20"/>
  <c r="C26" i="20"/>
  <c r="O25" i="20"/>
  <c r="N25" i="20"/>
  <c r="E25" i="20"/>
  <c r="N46" i="6"/>
  <c r="N45" i="6"/>
  <c r="N44" i="6"/>
  <c r="V37" i="6"/>
  <c r="V34" i="6" s="1"/>
  <c r="O37" i="6"/>
  <c r="V35" i="6"/>
  <c r="O35" i="6"/>
  <c r="Z34" i="6"/>
  <c r="X34" i="6"/>
  <c r="U34" i="6"/>
  <c r="S34" i="6"/>
  <c r="Q34" i="6"/>
  <c r="N34" i="6"/>
  <c r="M34" i="6"/>
  <c r="L34" i="6"/>
  <c r="X24" i="6"/>
  <c r="T24" i="6"/>
  <c r="X22" i="6"/>
  <c r="T22" i="6"/>
  <c r="O22" i="6"/>
  <c r="AA21" i="6"/>
  <c r="Y21" i="6"/>
  <c r="W21" i="6"/>
  <c r="V21" i="6"/>
  <c r="U21" i="6"/>
  <c r="R21" i="6"/>
  <c r="Q21" i="6"/>
  <c r="P21" i="6"/>
  <c r="N21" i="6"/>
  <c r="M21" i="6"/>
  <c r="L21" i="6"/>
  <c r="P11" i="6"/>
  <c r="L11" i="6"/>
  <c r="P9" i="6"/>
  <c r="P8" i="6" s="1"/>
  <c r="L9" i="6"/>
  <c r="L8" i="6" s="1"/>
  <c r="T8" i="6"/>
  <c r="R8" i="6"/>
  <c r="O8" i="6"/>
  <c r="N8" i="6"/>
  <c r="P5" i="6"/>
  <c r="L5" i="6"/>
  <c r="E22" i="6"/>
  <c r="M44" i="16"/>
  <c r="J44" i="16"/>
  <c r="B44" i="16"/>
  <c r="M43" i="16"/>
  <c r="J43" i="16"/>
  <c r="B43" i="16"/>
  <c r="M42" i="16"/>
  <c r="J42" i="16"/>
  <c r="E42" i="16"/>
  <c r="B42" i="16"/>
  <c r="M41" i="16"/>
  <c r="J41" i="16"/>
  <c r="B41" i="16"/>
  <c r="M40" i="16"/>
  <c r="J40" i="16"/>
  <c r="B40" i="16"/>
  <c r="H27" i="16"/>
  <c r="G27" i="16"/>
  <c r="C27" i="16"/>
  <c r="L29" i="16"/>
  <c r="D29" i="16"/>
  <c r="Q27" i="16"/>
  <c r="P27" i="16"/>
  <c r="O27" i="16"/>
  <c r="N27" i="16"/>
  <c r="M27" i="16"/>
  <c r="L27" i="16"/>
  <c r="K27" i="16"/>
  <c r="J27" i="16"/>
  <c r="I27" i="16"/>
  <c r="E9" i="16"/>
  <c r="L11" i="16"/>
  <c r="L9" i="16" s="1"/>
  <c r="D11" i="16"/>
  <c r="Q9" i="16"/>
  <c r="P9" i="16"/>
  <c r="O9" i="16"/>
  <c r="N9" i="16"/>
  <c r="M9" i="16"/>
  <c r="K9" i="16"/>
  <c r="J9" i="16"/>
  <c r="I9" i="16"/>
  <c r="H9" i="16"/>
  <c r="G9" i="16"/>
  <c r="F9" i="16"/>
  <c r="D9" i="16"/>
  <c r="AJ45" i="23"/>
  <c r="AB45" i="23"/>
  <c r="Z45" i="23"/>
  <c r="U45" i="23"/>
  <c r="R45" i="23"/>
  <c r="AB44" i="23"/>
  <c r="Z44" i="23"/>
  <c r="U44" i="23"/>
  <c r="R44" i="23"/>
  <c r="AJ43" i="23"/>
  <c r="AH43" i="23"/>
  <c r="AB43" i="23"/>
  <c r="Z43" i="23"/>
  <c r="U43" i="23"/>
  <c r="R43" i="23"/>
  <c r="AJ42" i="23"/>
  <c r="AH42" i="23"/>
  <c r="AB42" i="23"/>
  <c r="Z42" i="23"/>
  <c r="U42" i="23"/>
  <c r="R42" i="23"/>
  <c r="AJ41" i="23"/>
  <c r="AH41" i="23"/>
  <c r="AB41" i="23"/>
  <c r="Z41" i="23"/>
  <c r="U41" i="23"/>
  <c r="R41" i="23"/>
  <c r="AJ40" i="23"/>
  <c r="AH40" i="23"/>
  <c r="AB40" i="23"/>
  <c r="Z40" i="23"/>
  <c r="U40" i="23"/>
  <c r="R40" i="23"/>
  <c r="AC34" i="23"/>
  <c r="AB34" i="23"/>
  <c r="T34" i="23"/>
  <c r="AC33" i="23"/>
  <c r="AB33" i="23"/>
  <c r="AC31" i="23"/>
  <c r="AB31" i="23"/>
  <c r="U31" i="23"/>
  <c r="T31" i="23"/>
  <c r="AC30" i="23"/>
  <c r="AB30" i="23"/>
  <c r="U30" i="23"/>
  <c r="T30" i="23"/>
  <c r="AC29" i="23"/>
  <c r="AB29" i="23"/>
  <c r="U29" i="23"/>
  <c r="U27" i="23" s="1"/>
  <c r="T29" i="23"/>
  <c r="AO27" i="23"/>
  <c r="AM27" i="23"/>
  <c r="AK27" i="23"/>
  <c r="AI27" i="23"/>
  <c r="AH27" i="23"/>
  <c r="AG27" i="23"/>
  <c r="AF27" i="23"/>
  <c r="AE27" i="23"/>
  <c r="AD27" i="23"/>
  <c r="AA27" i="23"/>
  <c r="Z27" i="23"/>
  <c r="Y27" i="23"/>
  <c r="X27" i="23"/>
  <c r="W27" i="23"/>
  <c r="V27" i="23"/>
  <c r="S27" i="23"/>
  <c r="R27" i="23"/>
  <c r="AC16" i="23"/>
  <c r="AA16" i="23"/>
  <c r="U16" i="23"/>
  <c r="S16" i="23"/>
  <c r="AC15" i="23"/>
  <c r="AA15" i="23"/>
  <c r="U15" i="23"/>
  <c r="S15" i="23"/>
  <c r="AC14" i="23"/>
  <c r="AA14" i="23"/>
  <c r="U14" i="23"/>
  <c r="S14" i="23"/>
  <c r="AJ13" i="23"/>
  <c r="AH13" i="23"/>
  <c r="AC13" i="23"/>
  <c r="AA13" i="23"/>
  <c r="U13" i="23"/>
  <c r="AN13" i="23" s="1"/>
  <c r="S13" i="23"/>
  <c r="AL13" i="23" s="1"/>
  <c r="AC12" i="23"/>
  <c r="AA12" i="23"/>
  <c r="U12" i="23"/>
  <c r="S12" i="23"/>
  <c r="AC11" i="23"/>
  <c r="AA11" i="23"/>
  <c r="U11" i="23"/>
  <c r="S11" i="23"/>
  <c r="AG9" i="23"/>
  <c r="AF9" i="23"/>
  <c r="AE9" i="23"/>
  <c r="AD9" i="23"/>
  <c r="Y9" i="23"/>
  <c r="X9" i="23"/>
  <c r="W9" i="23"/>
  <c r="V9" i="23"/>
  <c r="E42" i="23"/>
  <c r="S9" i="23" l="1"/>
  <c r="T27" i="23"/>
  <c r="X21" i="6"/>
  <c r="AB27" i="23"/>
  <c r="AC9" i="23"/>
  <c r="O34" i="6"/>
  <c r="T21" i="6"/>
  <c r="O21" i="6"/>
  <c r="AC27" i="23"/>
  <c r="U9" i="23"/>
  <c r="Z9" i="23"/>
  <c r="B27" i="16"/>
  <c r="D27" i="16"/>
  <c r="F27" i="16"/>
  <c r="AH11" i="16"/>
  <c r="F29" i="23"/>
  <c r="G29" i="23"/>
  <c r="H29" i="23"/>
  <c r="I29" i="23"/>
  <c r="F30" i="23"/>
  <c r="G30" i="23"/>
  <c r="H30" i="23"/>
  <c r="I30" i="23"/>
  <c r="F31" i="23"/>
  <c r="G31" i="23"/>
  <c r="H31" i="23"/>
  <c r="I31" i="23"/>
  <c r="F32" i="23"/>
  <c r="G32" i="23"/>
  <c r="H32" i="23"/>
  <c r="I32" i="23"/>
  <c r="F33" i="23"/>
  <c r="G33" i="23"/>
  <c r="H33" i="23"/>
  <c r="I33" i="23"/>
  <c r="F34" i="23"/>
  <c r="G34" i="23"/>
  <c r="H34" i="23"/>
  <c r="I34" i="23"/>
  <c r="M31" i="23"/>
  <c r="T51" i="4"/>
  <c r="O51" i="4"/>
  <c r="T50" i="4"/>
  <c r="O50" i="4"/>
  <c r="T49" i="4"/>
  <c r="O49" i="4"/>
  <c r="T48" i="4"/>
  <c r="O48" i="4"/>
  <c r="T47" i="4"/>
  <c r="O47" i="4"/>
  <c r="T46" i="4"/>
  <c r="O46" i="4"/>
  <c r="Z32" i="4"/>
  <c r="X32" i="4"/>
  <c r="T32" i="4"/>
  <c r="O32" i="4"/>
  <c r="U11" i="4"/>
  <c r="O11" i="4"/>
  <c r="Z11" i="4" s="1"/>
  <c r="Z8" i="4"/>
  <c r="X8" i="4"/>
  <c r="Z7" i="4"/>
  <c r="X7" i="4"/>
  <c r="X6" i="4"/>
  <c r="X5" i="4"/>
  <c r="U32" i="4" l="1"/>
  <c r="P32" i="4"/>
  <c r="F46" i="4"/>
  <c r="F47" i="4"/>
  <c r="F48" i="4"/>
  <c r="F49" i="4"/>
  <c r="F50" i="4"/>
  <c r="F51" i="4"/>
  <c r="B46" i="4"/>
  <c r="B47" i="4"/>
  <c r="B48" i="4"/>
  <c r="B49" i="4"/>
  <c r="B50" i="4"/>
  <c r="B51" i="4"/>
  <c r="B9" i="3" l="1"/>
  <c r="H7" i="3"/>
  <c r="B5" i="1"/>
  <c r="B6" i="1"/>
  <c r="B7" i="1"/>
  <c r="B8" i="1"/>
  <c r="B9" i="1"/>
  <c r="B10" i="1"/>
  <c r="G45" i="1" l="1"/>
  <c r="G38" i="1"/>
  <c r="G31" i="1"/>
  <c r="G19" i="1"/>
  <c r="H45" i="1"/>
  <c r="H38" i="1"/>
  <c r="H31" i="1"/>
  <c r="H19" i="1"/>
  <c r="R8" i="20"/>
  <c r="AB7" i="20"/>
  <c r="AB6" i="20"/>
  <c r="Y7" i="20"/>
  <c r="Y6" i="20"/>
  <c r="V7" i="20"/>
  <c r="V6" i="20"/>
  <c r="S7" i="20"/>
  <c r="S6" i="20"/>
  <c r="T8" i="20"/>
  <c r="U8" i="20"/>
  <c r="W8" i="20"/>
  <c r="X8" i="20"/>
  <c r="Z8" i="20"/>
  <c r="AA8" i="20"/>
  <c r="AC8" i="20"/>
  <c r="AD8" i="20"/>
  <c r="Y8" i="20" l="1"/>
  <c r="V8" i="20"/>
  <c r="S8" i="20"/>
  <c r="AB8" i="20"/>
  <c r="AG27" i="16" l="1"/>
  <c r="K43" i="12" l="1"/>
  <c r="AJ44" i="16"/>
  <c r="AH44" i="16"/>
  <c r="AB44" i="16"/>
  <c r="Z44" i="16"/>
  <c r="U44" i="16"/>
  <c r="R44" i="16"/>
  <c r="K42" i="12" s="1"/>
  <c r="AJ43" i="16"/>
  <c r="AH43" i="16"/>
  <c r="AB43" i="16"/>
  <c r="Z43" i="16"/>
  <c r="U43" i="16"/>
  <c r="R43" i="16"/>
  <c r="K41" i="12" s="1"/>
  <c r="AJ42" i="16"/>
  <c r="AH42" i="16"/>
  <c r="AB42" i="16"/>
  <c r="Z42" i="16"/>
  <c r="U42" i="16"/>
  <c r="R42" i="16"/>
  <c r="K40" i="12" s="1"/>
  <c r="AB41" i="16"/>
  <c r="Z41" i="16"/>
  <c r="U41" i="16"/>
  <c r="R41" i="16"/>
  <c r="K39" i="12" s="1"/>
  <c r="AJ40" i="16"/>
  <c r="AH40" i="16"/>
  <c r="AB40" i="16"/>
  <c r="Z40" i="16"/>
  <c r="U40" i="16"/>
  <c r="R40" i="16"/>
  <c r="K38" i="12" s="1"/>
  <c r="AC32" i="16"/>
  <c r="E32" i="16" s="1"/>
  <c r="AB32" i="16"/>
  <c r="AB27" i="16" s="1"/>
  <c r="T32" i="16"/>
  <c r="AC29" i="16"/>
  <c r="AB29" i="16"/>
  <c r="U29" i="16"/>
  <c r="E29" i="16" s="1"/>
  <c r="T29" i="16"/>
  <c r="AO27" i="16"/>
  <c r="AM27" i="16"/>
  <c r="AK27" i="16"/>
  <c r="AI27" i="16"/>
  <c r="AH27" i="16"/>
  <c r="AF27" i="16"/>
  <c r="AE27" i="16"/>
  <c r="AD27" i="16"/>
  <c r="AA27" i="16"/>
  <c r="Z27" i="16"/>
  <c r="Y27" i="16"/>
  <c r="X27" i="16"/>
  <c r="W27" i="16"/>
  <c r="V27" i="16"/>
  <c r="T27" i="16"/>
  <c r="S27" i="16"/>
  <c r="R27" i="16"/>
  <c r="AC14" i="16"/>
  <c r="AA14" i="16"/>
  <c r="U14" i="16"/>
  <c r="S14" i="16"/>
  <c r="AL14" i="16" s="1"/>
  <c r="AC11" i="16"/>
  <c r="AA11" i="16"/>
  <c r="U11" i="16"/>
  <c r="U9" i="16" s="1"/>
  <c r="AN9" i="16" s="1"/>
  <c r="S11" i="16"/>
  <c r="AL11" i="16" s="1"/>
  <c r="AG9" i="16"/>
  <c r="AF9" i="16"/>
  <c r="AE9" i="16"/>
  <c r="AD9" i="16"/>
  <c r="Y9" i="16"/>
  <c r="X9" i="16"/>
  <c r="W9" i="16"/>
  <c r="V9" i="16"/>
  <c r="AJ9" i="16"/>
  <c r="E27" i="16" l="1"/>
  <c r="S9" i="16"/>
  <c r="U27" i="16"/>
  <c r="AC9" i="16"/>
  <c r="Z9" i="16"/>
  <c r="AC27" i="16"/>
  <c r="AH14" i="16"/>
  <c r="AH9" i="16" l="1"/>
  <c r="AL9" i="16"/>
  <c r="AI31" i="13" l="1"/>
  <c r="AJ30" i="13"/>
  <c r="AI30" i="13"/>
  <c r="D22" i="6" l="1"/>
  <c r="H5" i="6"/>
  <c r="H8" i="3"/>
  <c r="B11" i="1" l="1"/>
  <c r="C38" i="20" l="1"/>
  <c r="C29" i="20"/>
  <c r="E29" i="20"/>
  <c r="N38" i="20" l="1"/>
  <c r="O38" i="20"/>
  <c r="E17" i="10"/>
  <c r="D11" i="23" l="1"/>
  <c r="D12" i="23" l="1"/>
  <c r="L30" i="23"/>
  <c r="L12" i="23"/>
  <c r="AH12" i="23" l="1"/>
  <c r="AL12" i="23"/>
  <c r="B22" i="9"/>
  <c r="B21" i="9"/>
  <c r="B20" i="9"/>
  <c r="B19" i="9"/>
  <c r="B18" i="9"/>
  <c r="F46" i="6"/>
  <c r="F45" i="6"/>
  <c r="F44" i="6"/>
  <c r="B46" i="6"/>
  <c r="B45" i="6"/>
  <c r="B44" i="6"/>
  <c r="M45" i="23"/>
  <c r="J45" i="23"/>
  <c r="M44" i="23"/>
  <c r="J44" i="23"/>
  <c r="M43" i="23"/>
  <c r="J43" i="23"/>
  <c r="M42" i="23"/>
  <c r="J42" i="23"/>
  <c r="M41" i="23"/>
  <c r="J41" i="23"/>
  <c r="M40" i="23"/>
  <c r="J40" i="23"/>
  <c r="B45" i="23"/>
  <c r="B44" i="23"/>
  <c r="B43" i="23"/>
  <c r="B42" i="23"/>
  <c r="B41" i="23"/>
  <c r="B40" i="23"/>
  <c r="AA7" i="3"/>
  <c r="T7" i="3"/>
  <c r="S7" i="3"/>
  <c r="AD7" i="3"/>
  <c r="AA6" i="3"/>
  <c r="T6" i="3"/>
  <c r="S6" i="3"/>
  <c r="AF6" i="3" s="1"/>
  <c r="H6" i="3"/>
  <c r="AD6" i="3" s="1"/>
  <c r="AA5" i="3"/>
  <c r="T5" i="3"/>
  <c r="S5" i="3"/>
  <c r="H5" i="3"/>
  <c r="AD5" i="3" s="1"/>
  <c r="D41" i="2"/>
  <c r="D40" i="2"/>
  <c r="D63" i="2"/>
  <c r="D62" i="2"/>
  <c r="D61" i="2"/>
  <c r="D60" i="2"/>
  <c r="D59" i="2"/>
  <c r="D58" i="2"/>
  <c r="D57" i="2"/>
  <c r="D56" i="2"/>
  <c r="D55" i="2"/>
  <c r="D54" i="2"/>
  <c r="D53" i="2"/>
  <c r="H49" i="2"/>
  <c r="H48" i="2"/>
  <c r="H47" i="2"/>
  <c r="H46" i="2"/>
  <c r="H45" i="2"/>
  <c r="H44" i="2"/>
  <c r="H43" i="2"/>
  <c r="H42" i="2"/>
  <c r="D49" i="2"/>
  <c r="D48" i="2"/>
  <c r="D47" i="2"/>
  <c r="D46" i="2"/>
  <c r="D45" i="2"/>
  <c r="D44" i="2"/>
  <c r="D43" i="2"/>
  <c r="D42" i="2"/>
  <c r="D39" i="2"/>
  <c r="D19" i="1"/>
  <c r="C19" i="1"/>
  <c r="C39" i="20"/>
  <c r="K9" i="23"/>
  <c r="I9" i="23"/>
  <c r="M27" i="23"/>
  <c r="D14" i="23"/>
  <c r="L15" i="23"/>
  <c r="I34" i="6"/>
  <c r="L34" i="23"/>
  <c r="E34" i="23"/>
  <c r="C34" i="23"/>
  <c r="B34" i="23"/>
  <c r="E33" i="23"/>
  <c r="C33" i="23"/>
  <c r="L32" i="23"/>
  <c r="E32" i="23"/>
  <c r="C32" i="23"/>
  <c r="L31" i="23"/>
  <c r="C31" i="23"/>
  <c r="B31" i="23"/>
  <c r="E30" i="23"/>
  <c r="C30" i="23"/>
  <c r="B30" i="23"/>
  <c r="L29" i="23"/>
  <c r="C29" i="23"/>
  <c r="B29" i="23"/>
  <c r="Q27" i="23"/>
  <c r="P27" i="23"/>
  <c r="O27" i="23"/>
  <c r="N27" i="23"/>
  <c r="K27" i="23"/>
  <c r="J27" i="23"/>
  <c r="E16" i="23"/>
  <c r="D16" i="23"/>
  <c r="E15" i="23"/>
  <c r="D15" i="23"/>
  <c r="L14" i="23"/>
  <c r="E14" i="23"/>
  <c r="E13" i="23"/>
  <c r="D13" i="23"/>
  <c r="L11" i="23"/>
  <c r="Q9" i="23"/>
  <c r="P9" i="23"/>
  <c r="O9" i="23"/>
  <c r="N9" i="23"/>
  <c r="M9" i="23"/>
  <c r="AN9" i="23" s="1"/>
  <c r="J9" i="23"/>
  <c r="H9" i="23"/>
  <c r="G9" i="23"/>
  <c r="F9" i="23"/>
  <c r="AH15" i="23" l="1"/>
  <c r="AL15" i="23"/>
  <c r="AH16" i="23"/>
  <c r="AL16" i="23"/>
  <c r="O39" i="20"/>
  <c r="N39" i="20"/>
  <c r="AH11" i="23"/>
  <c r="AL11" i="23"/>
  <c r="AJ9" i="23"/>
  <c r="B42" i="1"/>
  <c r="E42" i="1" s="1"/>
  <c r="AH14" i="23"/>
  <c r="AL14" i="23"/>
  <c r="E29" i="23"/>
  <c r="D30" i="23"/>
  <c r="E9" i="23"/>
  <c r="E31" i="23"/>
  <c r="D31" i="23"/>
  <c r="D32" i="23"/>
  <c r="D33" i="23"/>
  <c r="D29" i="23"/>
  <c r="AF7" i="3"/>
  <c r="AF5" i="3"/>
  <c r="G27" i="23"/>
  <c r="D9" i="23"/>
  <c r="C27" i="23"/>
  <c r="F27" i="23"/>
  <c r="B27" i="23"/>
  <c r="I27" i="23"/>
  <c r="H27" i="23"/>
  <c r="L27" i="23"/>
  <c r="D34" i="23"/>
  <c r="L9" i="23"/>
  <c r="AL9" i="23" s="1"/>
  <c r="AH9" i="23" l="1"/>
  <c r="E27" i="23"/>
  <c r="D27" i="23"/>
  <c r="K37" i="6" l="1"/>
  <c r="G37" i="6"/>
  <c r="C37" i="6"/>
  <c r="B22" i="6" l="1"/>
  <c r="C35" i="6"/>
  <c r="K35" i="6"/>
  <c r="G35" i="6"/>
  <c r="G24" i="6"/>
  <c r="K24" i="6"/>
  <c r="K22" i="6"/>
  <c r="G22" i="6"/>
  <c r="G39" i="10"/>
  <c r="B41" i="1"/>
  <c r="B43" i="1"/>
  <c r="B44" i="1"/>
  <c r="B39" i="1"/>
  <c r="J39" i="12"/>
  <c r="J40" i="12"/>
  <c r="J41" i="12"/>
  <c r="J42" i="12"/>
  <c r="J43" i="12"/>
  <c r="I39" i="12"/>
  <c r="I40" i="12"/>
  <c r="I41" i="12"/>
  <c r="I42" i="12"/>
  <c r="I43" i="12"/>
  <c r="J38" i="12"/>
  <c r="I38" i="12"/>
  <c r="C24" i="6" l="1"/>
  <c r="E39" i="1"/>
  <c r="F39" i="1"/>
  <c r="C22" i="6"/>
  <c r="AI33" i="3" l="1"/>
  <c r="AJ32" i="3"/>
  <c r="AI32" i="3"/>
  <c r="AD15" i="3" l="1"/>
  <c r="M43" i="12"/>
  <c r="M41" i="12"/>
  <c r="M39" i="12"/>
  <c r="E21" i="6"/>
  <c r="I39" i="10"/>
  <c r="J39" i="10"/>
  <c r="H39" i="10"/>
  <c r="H9" i="6"/>
  <c r="B46" i="1" s="1"/>
  <c r="C40" i="20"/>
  <c r="J17" i="10"/>
  <c r="H17" i="10"/>
  <c r="I17" i="10"/>
  <c r="G17" i="10"/>
  <c r="G14" i="10"/>
  <c r="K34" i="6"/>
  <c r="K9" i="12"/>
  <c r="K17" i="12"/>
  <c r="E43" i="1"/>
  <c r="J46" i="6"/>
  <c r="K48" i="12" s="1"/>
  <c r="J45" i="6"/>
  <c r="K47" i="12" s="1"/>
  <c r="J44" i="6"/>
  <c r="K46" i="12" s="1"/>
  <c r="J48" i="12"/>
  <c r="J47" i="12"/>
  <c r="J46" i="12"/>
  <c r="I46" i="12"/>
  <c r="F21" i="6"/>
  <c r="H21" i="6"/>
  <c r="I21" i="6"/>
  <c r="G21" i="6"/>
  <c r="L42" i="12"/>
  <c r="M38" i="12"/>
  <c r="L38" i="12"/>
  <c r="AG38" i="3"/>
  <c r="AF38" i="3"/>
  <c r="AD38" i="3"/>
  <c r="AC38" i="3"/>
  <c r="AA38" i="3"/>
  <c r="Y38" i="3"/>
  <c r="W38" i="3"/>
  <c r="U38" i="3"/>
  <c r="S38" i="3"/>
  <c r="AD20" i="3"/>
  <c r="F32" i="4"/>
  <c r="B34" i="4"/>
  <c r="O38" i="3"/>
  <c r="I48" i="12"/>
  <c r="I47" i="12"/>
  <c r="F11" i="10"/>
  <c r="I86" i="12"/>
  <c r="I87" i="12"/>
  <c r="B29" i="9"/>
  <c r="B28" i="9"/>
  <c r="B27" i="9"/>
  <c r="D26" i="9"/>
  <c r="F26" i="9"/>
  <c r="I81" i="12" s="1"/>
  <c r="B37" i="1"/>
  <c r="H11" i="6"/>
  <c r="B48" i="1" s="1"/>
  <c r="D17" i="20"/>
  <c r="L43" i="12"/>
  <c r="L41" i="12"/>
  <c r="L40" i="12"/>
  <c r="L39" i="12"/>
  <c r="F9" i="3"/>
  <c r="AD16" i="3"/>
  <c r="AD19" i="3"/>
  <c r="AD22" i="3"/>
  <c r="G9" i="3"/>
  <c r="J7" i="12"/>
  <c r="J8" i="12"/>
  <c r="J9" i="12"/>
  <c r="J10" i="12"/>
  <c r="J11" i="12"/>
  <c r="J12" i="12"/>
  <c r="J13" i="12"/>
  <c r="J14" i="12"/>
  <c r="J15" i="12"/>
  <c r="J16" i="12"/>
  <c r="J17" i="12"/>
  <c r="I17" i="12"/>
  <c r="I16" i="12"/>
  <c r="I15" i="12"/>
  <c r="I14" i="12"/>
  <c r="I13" i="12"/>
  <c r="I12" i="12"/>
  <c r="I11" i="12"/>
  <c r="I10" i="12"/>
  <c r="I9" i="12"/>
  <c r="I8" i="12"/>
  <c r="I7" i="12"/>
  <c r="G11" i="10"/>
  <c r="J17" i="20"/>
  <c r="M17" i="20"/>
  <c r="D18" i="20"/>
  <c r="J18" i="20"/>
  <c r="M18" i="20"/>
  <c r="B35" i="4"/>
  <c r="B36" i="4"/>
  <c r="B37" i="4"/>
  <c r="B38" i="4"/>
  <c r="B39" i="4"/>
  <c r="D9" i="3"/>
  <c r="E9" i="3"/>
  <c r="K7" i="12"/>
  <c r="K8" i="12"/>
  <c r="B22" i="1"/>
  <c r="K10" i="12"/>
  <c r="K11" i="12"/>
  <c r="K12" i="12"/>
  <c r="K13" i="12"/>
  <c r="K14" i="12"/>
  <c r="K15" i="12"/>
  <c r="K16" i="12"/>
  <c r="B29" i="1"/>
  <c r="I21" i="12"/>
  <c r="J21" i="12"/>
  <c r="I22" i="12"/>
  <c r="J22" i="12"/>
  <c r="I23" i="12"/>
  <c r="J23" i="12"/>
  <c r="I24" i="12"/>
  <c r="J24" i="12"/>
  <c r="I25" i="12"/>
  <c r="J25" i="12"/>
  <c r="I26" i="12"/>
  <c r="J26" i="12"/>
  <c r="E8" i="10"/>
  <c r="F8" i="10"/>
  <c r="G8" i="10"/>
  <c r="H8" i="10"/>
  <c r="I8" i="10"/>
  <c r="J8" i="10"/>
  <c r="E11" i="10"/>
  <c r="H11" i="10"/>
  <c r="I11" i="10"/>
  <c r="J11" i="10"/>
  <c r="E14" i="10"/>
  <c r="F14" i="10"/>
  <c r="H14" i="10"/>
  <c r="I14" i="10"/>
  <c r="J14" i="10"/>
  <c r="F17" i="10"/>
  <c r="E20" i="10"/>
  <c r="F20" i="10"/>
  <c r="G20" i="10"/>
  <c r="H20" i="10"/>
  <c r="I20" i="10"/>
  <c r="J20" i="10"/>
  <c r="E30" i="10"/>
  <c r="F30" i="10"/>
  <c r="G30" i="10"/>
  <c r="H30" i="10"/>
  <c r="I30" i="10"/>
  <c r="E33" i="10"/>
  <c r="F33" i="10"/>
  <c r="G33" i="10"/>
  <c r="H33" i="10"/>
  <c r="I33" i="10"/>
  <c r="J33" i="10"/>
  <c r="E36" i="10"/>
  <c r="F36" i="10"/>
  <c r="G36" i="10"/>
  <c r="H36" i="10"/>
  <c r="I36" i="10"/>
  <c r="J36" i="10"/>
  <c r="E39" i="10"/>
  <c r="F39" i="10"/>
  <c r="E42" i="10"/>
  <c r="F42" i="10"/>
  <c r="G42" i="10"/>
  <c r="H42" i="10"/>
  <c r="I42" i="10"/>
  <c r="J42" i="10"/>
  <c r="C11" i="6"/>
  <c r="J8" i="6"/>
  <c r="K8" i="6"/>
  <c r="D21" i="6"/>
  <c r="J21" i="6"/>
  <c r="K21" i="6"/>
  <c r="B34" i="6"/>
  <c r="D34" i="6"/>
  <c r="E34" i="6"/>
  <c r="F34" i="6"/>
  <c r="H34" i="6"/>
  <c r="J34" i="6"/>
  <c r="M40" i="12"/>
  <c r="M42" i="12"/>
  <c r="C14" i="4"/>
  <c r="C15" i="4"/>
  <c r="C16" i="4"/>
  <c r="C17" i="4"/>
  <c r="C18" i="4"/>
  <c r="F38" i="3"/>
  <c r="H38" i="3"/>
  <c r="J38" i="3"/>
  <c r="K38" i="3"/>
  <c r="C31" i="1"/>
  <c r="D31" i="1"/>
  <c r="C38" i="1"/>
  <c r="D38" i="1"/>
  <c r="C45" i="1"/>
  <c r="D45" i="1"/>
  <c r="O29" i="20"/>
  <c r="AF19" i="3"/>
  <c r="E41" i="1"/>
  <c r="E44" i="1"/>
  <c r="F42" i="1"/>
  <c r="F44" i="1"/>
  <c r="F48" i="1" l="1"/>
  <c r="E48" i="1"/>
  <c r="C11" i="4"/>
  <c r="Z16" i="4"/>
  <c r="X16" i="4"/>
  <c r="X17" i="4"/>
  <c r="Z17" i="4"/>
  <c r="X15" i="4"/>
  <c r="Z15" i="4"/>
  <c r="Z14" i="4"/>
  <c r="X14" i="4"/>
  <c r="X18" i="4"/>
  <c r="Z18" i="4"/>
  <c r="X9" i="6"/>
  <c r="N40" i="20"/>
  <c r="O40" i="20"/>
  <c r="X11" i="6"/>
  <c r="U11" i="6"/>
  <c r="B30" i="1"/>
  <c r="F30" i="1" s="1"/>
  <c r="J112" i="12" s="1"/>
  <c r="B27" i="1"/>
  <c r="E27" i="1" s="1"/>
  <c r="I109" i="12" s="1"/>
  <c r="L12" i="12"/>
  <c r="B25" i="1"/>
  <c r="F25" i="1" s="1"/>
  <c r="J107" i="12" s="1"/>
  <c r="B23" i="1"/>
  <c r="F23" i="1" s="1"/>
  <c r="J105" i="12" s="1"/>
  <c r="B28" i="1"/>
  <c r="E28" i="1" s="1"/>
  <c r="I110" i="12" s="1"/>
  <c r="B26" i="1"/>
  <c r="E26" i="1" s="1"/>
  <c r="I108" i="12" s="1"/>
  <c r="L11" i="12"/>
  <c r="B24" i="1"/>
  <c r="L8" i="12"/>
  <c r="B21" i="1"/>
  <c r="F21" i="1" s="1"/>
  <c r="J103" i="12" s="1"/>
  <c r="B20" i="1"/>
  <c r="E20" i="1" s="1"/>
  <c r="I102" i="12" s="1"/>
  <c r="AF17" i="3"/>
  <c r="L17" i="12"/>
  <c r="B23" i="9"/>
  <c r="H32" i="4"/>
  <c r="L15" i="12"/>
  <c r="C34" i="6"/>
  <c r="C21" i="6"/>
  <c r="L7" i="12"/>
  <c r="B26" i="9"/>
  <c r="I85" i="12" s="1"/>
  <c r="I88" i="12" s="1"/>
  <c r="L10" i="12"/>
  <c r="L16" i="12"/>
  <c r="L14" i="12"/>
  <c r="L9" i="12"/>
  <c r="F37" i="1"/>
  <c r="B40" i="1"/>
  <c r="F40" i="1" s="1"/>
  <c r="G34" i="6"/>
  <c r="E46" i="1"/>
  <c r="F46" i="1"/>
  <c r="B35" i="1"/>
  <c r="E35" i="1" s="1"/>
  <c r="B36" i="1"/>
  <c r="E36" i="1" s="1"/>
  <c r="C38" i="3"/>
  <c r="AA9" i="3"/>
  <c r="AF23" i="3"/>
  <c r="AF18" i="3"/>
  <c r="AF22" i="3"/>
  <c r="H81" i="12"/>
  <c r="B21" i="6"/>
  <c r="B32" i="4"/>
  <c r="E32" i="1"/>
  <c r="B38" i="3"/>
  <c r="AF21" i="3"/>
  <c r="AF16" i="3"/>
  <c r="AD23" i="3"/>
  <c r="AD21" i="3"/>
  <c r="AD18" i="3"/>
  <c r="AF15" i="3"/>
  <c r="AF20" i="3"/>
  <c r="S9" i="3"/>
  <c r="C9" i="3"/>
  <c r="E29" i="1"/>
  <c r="I111" i="12" s="1"/>
  <c r="F29" i="1"/>
  <c r="J111" i="12" s="1"/>
  <c r="L13" i="12"/>
  <c r="F22" i="1"/>
  <c r="J104" i="12" s="1"/>
  <c r="F41" i="1"/>
  <c r="F43" i="1"/>
  <c r="F28" i="1" l="1"/>
  <c r="J110" i="12" s="1"/>
  <c r="F20" i="1"/>
  <c r="J102" i="12" s="1"/>
  <c r="X8" i="6"/>
  <c r="U8" i="6"/>
  <c r="E23" i="1"/>
  <c r="I105" i="12" s="1"/>
  <c r="E30" i="1"/>
  <c r="I112" i="12" s="1"/>
  <c r="F26" i="1"/>
  <c r="J108" i="12" s="1"/>
  <c r="F27" i="1"/>
  <c r="J109" i="12" s="1"/>
  <c r="K81" i="12"/>
  <c r="I82" i="12" s="1"/>
  <c r="E21" i="1"/>
  <c r="I103" i="12" s="1"/>
  <c r="E40" i="1"/>
  <c r="F35" i="1"/>
  <c r="E24" i="1"/>
  <c r="I106" i="12" s="1"/>
  <c r="F24" i="1"/>
  <c r="J106" i="12" s="1"/>
  <c r="E22" i="1"/>
  <c r="I104" i="12" s="1"/>
  <c r="E37" i="1"/>
  <c r="B38" i="1"/>
  <c r="E38" i="1" s="1"/>
  <c r="B45" i="1"/>
  <c r="E45" i="1" s="1"/>
  <c r="E34" i="1"/>
  <c r="F34" i="1"/>
  <c r="F36" i="1"/>
  <c r="J86" i="12"/>
  <c r="J87" i="12"/>
  <c r="J85" i="12"/>
  <c r="F32" i="1"/>
  <c r="B31" i="1"/>
  <c r="F33" i="1"/>
  <c r="E33" i="1"/>
  <c r="AF9" i="3"/>
  <c r="AD9" i="3"/>
  <c r="E25" i="1"/>
  <c r="I107" i="12" s="1"/>
  <c r="B19" i="1"/>
  <c r="H82" i="12" l="1"/>
  <c r="E19" i="1"/>
  <c r="F19" i="1"/>
  <c r="F45" i="1"/>
  <c r="F38" i="1"/>
  <c r="F31" i="1"/>
  <c r="E31" i="1"/>
</calcChain>
</file>

<file path=xl/comments1.xml><?xml version="1.0" encoding="utf-8"?>
<comments xmlns="http://schemas.openxmlformats.org/spreadsheetml/2006/main">
  <authors>
    <author>情報政策課</author>
  </authors>
  <commentList>
    <comment ref="A14" authorId="0" shapeId="0">
      <text>
        <r>
          <rPr>
            <b/>
            <sz val="9"/>
            <color indexed="81"/>
            <rFont val="ＭＳ Ｐゴシック"/>
            <family val="3"/>
            <charset val="128"/>
          </rPr>
          <t>面積等は変動が少ないと思われるので前年度データを残した状態で確認してもらう。</t>
        </r>
      </text>
    </comment>
    <comment ref="B20" authorId="0" shapeId="0">
      <text>
        <r>
          <rPr>
            <b/>
            <sz val="9"/>
            <color indexed="81"/>
            <rFont val="ＭＳ Ｐゴシック"/>
            <family val="3"/>
            <charset val="128"/>
          </rPr>
          <t>133ページの（178）の児童数を表示するよう式を設定。情報提供課からの報告数値と一致するか確認！</t>
        </r>
      </text>
    </comment>
    <comment ref="B32" authorId="0" shapeId="0">
      <text>
        <r>
          <rPr>
            <b/>
            <sz val="9"/>
            <color indexed="81"/>
            <rFont val="ＭＳ Ｐゴシック"/>
            <family val="3"/>
            <charset val="128"/>
          </rPr>
          <t xml:space="preserve">142ページ（192）の生徒数を引っ張るように式設定。情報提供課からの報告数値と一致するか確認
</t>
        </r>
      </text>
    </comment>
    <comment ref="B39" authorId="0" shapeId="0">
      <text>
        <r>
          <rPr>
            <b/>
            <sz val="9"/>
            <color indexed="81"/>
            <rFont val="ＭＳ Ｐゴシック"/>
            <family val="3"/>
            <charset val="128"/>
          </rPr>
          <t>144ページ（195）生徒数と一致　式設定済。提供課からの数値と一致するか確認！</t>
        </r>
      </text>
    </comment>
    <comment ref="B46" authorId="0" shapeId="0">
      <text>
        <r>
          <rPr>
            <b/>
            <sz val="9"/>
            <color indexed="81"/>
            <rFont val="ＭＳ Ｐゴシック"/>
            <family val="3"/>
            <charset val="128"/>
          </rPr>
          <t>140ページ（188）の生徒数と一致　</t>
        </r>
      </text>
    </comment>
  </commentList>
</comments>
</file>

<file path=xl/comments2.xml><?xml version="1.0" encoding="utf-8"?>
<comments xmlns="http://schemas.openxmlformats.org/spreadsheetml/2006/main">
  <authors>
    <author>情報政策課</author>
  </authors>
  <commentList>
    <comment ref="O3" authorId="0" shapeId="0">
      <text>
        <r>
          <rPr>
            <b/>
            <sz val="9"/>
            <color indexed="81"/>
            <rFont val="ＭＳ Ｐゴシック"/>
            <family val="3"/>
            <charset val="128"/>
          </rPr>
          <t xml:space="preserve">本務者のみ計上
</t>
        </r>
      </text>
    </comment>
  </commentList>
</comments>
</file>

<file path=xl/comments3.xml><?xml version="1.0" encoding="utf-8"?>
<comments xmlns="http://schemas.openxmlformats.org/spreadsheetml/2006/main">
  <authors>
    <author>情報政策課</author>
  </authors>
  <commentList>
    <comment ref="O3" authorId="0" shapeId="0">
      <text>
        <r>
          <rPr>
            <b/>
            <sz val="9"/>
            <color indexed="81"/>
            <rFont val="ＭＳ Ｐゴシック"/>
            <family val="3"/>
            <charset val="128"/>
          </rPr>
          <t xml:space="preserve">本務者のみ計上
</t>
        </r>
      </text>
    </comment>
  </commentList>
</comments>
</file>

<file path=xl/sharedStrings.xml><?xml version="1.0" encoding="utf-8"?>
<sst xmlns="http://schemas.openxmlformats.org/spreadsheetml/2006/main" count="1580" uniqueCount="475">
  <si>
    <t>ⅩⅡ　教　　育</t>
  </si>
  <si>
    <t>年　　度</t>
  </si>
  <si>
    <t>総　　数</t>
  </si>
  <si>
    <t>小　学　校</t>
  </si>
  <si>
    <t>中　学　校</t>
  </si>
  <si>
    <t>高等学校</t>
  </si>
  <si>
    <t>専修学校</t>
  </si>
  <si>
    <t>資料：学校基本調査</t>
  </si>
  <si>
    <t>（単位：人、㎡）</t>
  </si>
  <si>
    <t>学　校　名</t>
  </si>
  <si>
    <t>校地面積</t>
  </si>
  <si>
    <t>校舎延面積</t>
  </si>
  <si>
    <t>児  童 ・ 生  徒</t>
  </si>
  <si>
    <t>運　動　場　面　積</t>
  </si>
  <si>
    <t>一　人　当　り</t>
  </si>
  <si>
    <t>校 　 地</t>
  </si>
  <si>
    <t>校　  舎</t>
  </si>
  <si>
    <t>屋    外</t>
  </si>
  <si>
    <t>屋    内</t>
  </si>
  <si>
    <t>面 　 積</t>
  </si>
  <si>
    <t>延 面 積</t>
  </si>
  <si>
    <t>小　 学　 校</t>
  </si>
  <si>
    <t>浦　　添</t>
  </si>
  <si>
    <t>仲　　西</t>
  </si>
  <si>
    <t>神　　森</t>
  </si>
  <si>
    <t>浦　　城</t>
  </si>
  <si>
    <t>牧　　港</t>
  </si>
  <si>
    <t>当　　山</t>
  </si>
  <si>
    <t>内　　間</t>
  </si>
  <si>
    <t>港　　川</t>
  </si>
  <si>
    <t>宮　　城</t>
  </si>
  <si>
    <t>沢　　岻</t>
  </si>
  <si>
    <t>前　　田</t>
  </si>
  <si>
    <t>中　 学　 校</t>
  </si>
  <si>
    <t>浦　　西</t>
  </si>
  <si>
    <t>昭和薬科大学附属</t>
  </si>
  <si>
    <t>高 等 学 校</t>
  </si>
  <si>
    <t>浦    添</t>
  </si>
  <si>
    <t>浦添商業</t>
  </si>
  <si>
    <t>那覇工業</t>
  </si>
  <si>
    <t>陽    明</t>
  </si>
  <si>
    <t>浦添工業</t>
  </si>
  <si>
    <t>特別支援学校</t>
  </si>
  <si>
    <t>大　　平</t>
  </si>
  <si>
    <t>鏡 が 丘</t>
  </si>
  <si>
    <t>鏡が丘浦添分校</t>
  </si>
  <si>
    <t>（注）鏡が丘浦添分校の屋内運動場面積は、プレイルーム面積である。</t>
  </si>
  <si>
    <t>資料：各   　学   　校</t>
  </si>
  <si>
    <t>教育委員会総務課</t>
  </si>
  <si>
    <t>（単位：園、学級、人、㎡）</t>
  </si>
  <si>
    <t>園　　児　　数</t>
  </si>
  <si>
    <t>教　　員　　数</t>
  </si>
  <si>
    <t>学級数</t>
  </si>
  <si>
    <t>総　数</t>
  </si>
  <si>
    <t>男</t>
  </si>
  <si>
    <t>女</t>
  </si>
  <si>
    <t>浦添幼稚園</t>
  </si>
  <si>
    <t>仲西幼稚園</t>
  </si>
  <si>
    <t>神森幼稚園</t>
  </si>
  <si>
    <t>浦城幼稚園</t>
  </si>
  <si>
    <t>牧港幼稚園</t>
  </si>
  <si>
    <t>当山幼稚園</t>
  </si>
  <si>
    <t>内間幼稚園</t>
  </si>
  <si>
    <t>港川幼稚園</t>
  </si>
  <si>
    <t>宮城幼稚園</t>
  </si>
  <si>
    <t>沢岻幼稚園</t>
  </si>
  <si>
    <t>前田幼稚園</t>
  </si>
  <si>
    <t>資料：教育委員会総務課</t>
  </si>
  <si>
    <t>（単位：人）</t>
  </si>
  <si>
    <t>学      校      名</t>
  </si>
  <si>
    <t xml:space="preserve">女 </t>
  </si>
  <si>
    <t>浦　添　小　学　校</t>
  </si>
  <si>
    <t>仲　西　小　学　校</t>
  </si>
  <si>
    <t>神　森　小　学　校</t>
  </si>
  <si>
    <t>浦　城　小　学　校</t>
  </si>
  <si>
    <t>牧　港　小　学　校</t>
  </si>
  <si>
    <t>当　山　小　学　校</t>
  </si>
  <si>
    <t>内　間　小　学　校</t>
  </si>
  <si>
    <t>港　川　小　学　校</t>
  </si>
  <si>
    <t>宮　城　小　学　校</t>
  </si>
  <si>
    <t>沢　岻　小　学　校</t>
  </si>
  <si>
    <t>前　田　小　学　校</t>
  </si>
  <si>
    <t>総　　　数</t>
  </si>
  <si>
    <t>（注）特別支援学級の児童数を含む。</t>
  </si>
  <si>
    <t>（単位：学級、人）</t>
  </si>
  <si>
    <t>区  　分</t>
  </si>
  <si>
    <t>学校数</t>
  </si>
  <si>
    <t>教 　　室 　　数</t>
  </si>
  <si>
    <t>学 級 数</t>
  </si>
  <si>
    <t>児　  　   童　 　  　数</t>
  </si>
  <si>
    <t>　　教　　　　員　　　　数</t>
  </si>
  <si>
    <t>職　員　数</t>
  </si>
  <si>
    <t>総  数</t>
  </si>
  <si>
    <t>普通教室</t>
  </si>
  <si>
    <t>特別教室</t>
  </si>
  <si>
    <t>総  　数</t>
  </si>
  <si>
    <t xml:space="preserve">   総　　数</t>
  </si>
  <si>
    <t>特別支援学級</t>
  </si>
  <si>
    <t>浦添小学校</t>
  </si>
  <si>
    <t>仲西小学校</t>
  </si>
  <si>
    <t>神森小学校</t>
  </si>
  <si>
    <t>浦城小学校</t>
  </si>
  <si>
    <t>牧港小学校</t>
  </si>
  <si>
    <t>当山小学校</t>
  </si>
  <si>
    <t>内間小学校</t>
  </si>
  <si>
    <t>港川小学校</t>
  </si>
  <si>
    <t>宮城小学校</t>
  </si>
  <si>
    <t>沢岻小学校</t>
  </si>
  <si>
    <t>前田小学校</t>
  </si>
  <si>
    <t xml:space="preserve">                                           　 　　　　    　　　                 </t>
  </si>
  <si>
    <t>区　　分</t>
  </si>
  <si>
    <t>総　    　　  　数</t>
  </si>
  <si>
    <t>１　 学 　年</t>
  </si>
  <si>
    <t>２   学   年</t>
  </si>
  <si>
    <t>４ 　学   年</t>
  </si>
  <si>
    <t>５ 　学   年</t>
  </si>
  <si>
    <t xml:space="preserve">    ６ 　学   年</t>
  </si>
  <si>
    <t>（単位：校、学級、人）</t>
  </si>
  <si>
    <t>区　　　　　分</t>
  </si>
  <si>
    <t>生　　　徒　　　数</t>
  </si>
  <si>
    <t xml:space="preserve"> 教 　  員　   数</t>
  </si>
  <si>
    <t>職　　　員　　　数</t>
  </si>
  <si>
    <t>１学級当り生徒数</t>
  </si>
  <si>
    <t>教員１人当り生徒数</t>
  </si>
  <si>
    <t>浦　添　中　学　校</t>
  </si>
  <si>
    <t>仲　西　中　学　校</t>
  </si>
  <si>
    <t>神　森　中　学　校</t>
  </si>
  <si>
    <t>港　川　中　学　校</t>
  </si>
  <si>
    <t>浦　西　中　学　校</t>
  </si>
  <si>
    <t>昭和薬科大附属中学校</t>
  </si>
  <si>
    <t>-</t>
  </si>
  <si>
    <t>資料：昭和薬科大附属中学校</t>
  </si>
  <si>
    <t>１  　  学  　　年</t>
  </si>
  <si>
    <t xml:space="preserve">         ２　　学    年</t>
  </si>
  <si>
    <t xml:space="preserve"> ３    学  　年</t>
  </si>
  <si>
    <t>特 別 支 援 学 級</t>
  </si>
  <si>
    <t xml:space="preserve"> 総　数</t>
  </si>
  <si>
    <t>学     校     名</t>
  </si>
  <si>
    <t xml:space="preserve">  　総　  数</t>
  </si>
  <si>
    <t>総　  数</t>
  </si>
  <si>
    <t xml:space="preserve"> 教 　　室 　　数</t>
  </si>
  <si>
    <t>教 　  員　   数</t>
  </si>
  <si>
    <t>全日制</t>
  </si>
  <si>
    <t>定時制</t>
  </si>
  <si>
    <t>陽明高等学校</t>
  </si>
  <si>
    <t>（注）（  ）は定時制の数値である。</t>
  </si>
  <si>
    <t>資料：各高等学校</t>
  </si>
  <si>
    <t>総  　　  　　 数</t>
  </si>
  <si>
    <t>２　　学    年</t>
  </si>
  <si>
    <t>３    学  　年</t>
  </si>
  <si>
    <t>４　　学　　年</t>
  </si>
  <si>
    <t>（注）（　）は定時制の数値である。</t>
  </si>
  <si>
    <t xml:space="preserve">   　  教 　　室 　　数</t>
  </si>
  <si>
    <t>児　童　・　生　徒　数</t>
  </si>
  <si>
    <t>職    員    数</t>
  </si>
  <si>
    <t>１ 学 級 当 り</t>
  </si>
  <si>
    <t>教 員 １ 人 当 り</t>
  </si>
  <si>
    <t>総    数</t>
  </si>
  <si>
    <t xml:space="preserve"> 総    数</t>
  </si>
  <si>
    <t>児童・生徒数</t>
  </si>
  <si>
    <t>大平特別支援学校</t>
  </si>
  <si>
    <t>鏡が丘特別支援学校</t>
  </si>
  <si>
    <t>鏡が丘特別支援学校浦添分校</t>
  </si>
  <si>
    <t>資料：各特別支援学校</t>
  </si>
  <si>
    <t xml:space="preserve">     ２　  学</t>
  </si>
  <si>
    <t xml:space="preserve">     年</t>
  </si>
  <si>
    <t>３     学     年</t>
  </si>
  <si>
    <t>４     学     年</t>
  </si>
  <si>
    <t>５     学     年</t>
  </si>
  <si>
    <t>６　　　　　学　　　　　年</t>
  </si>
  <si>
    <t>中　　学　　１　　年</t>
  </si>
  <si>
    <t xml:space="preserve">   中</t>
  </si>
  <si>
    <t xml:space="preserve">   学   　　  </t>
  </si>
  <si>
    <t>２</t>
  </si>
  <si>
    <t>年</t>
  </si>
  <si>
    <t>中　　学　　３　　年</t>
  </si>
  <si>
    <t>高   等 　部 　本 　科</t>
  </si>
  <si>
    <t>総 　 数</t>
  </si>
  <si>
    <t>（単位：校、人）</t>
  </si>
  <si>
    <t>教　　　　員　  　　数</t>
  </si>
  <si>
    <t>職  員  数</t>
  </si>
  <si>
    <t>生  徒  数</t>
  </si>
  <si>
    <t>本　 務　 者</t>
  </si>
  <si>
    <t>兼　 務　 者</t>
  </si>
  <si>
    <t>総 数</t>
  </si>
  <si>
    <t>（単位：人、％）</t>
  </si>
  <si>
    <t>年　  度</t>
  </si>
  <si>
    <t>卒業者総数</t>
  </si>
  <si>
    <t>進  学  者</t>
  </si>
  <si>
    <t>就  職  者</t>
  </si>
  <si>
    <t>就職進学者</t>
  </si>
  <si>
    <t>そ  の  他</t>
  </si>
  <si>
    <t>進学率</t>
  </si>
  <si>
    <t>就職率</t>
  </si>
  <si>
    <t>うち男</t>
  </si>
  <si>
    <t>（％）</t>
  </si>
  <si>
    <t>（注）進学率＝（進学者＋就職進学者）／卒業者総数</t>
  </si>
  <si>
    <t xml:space="preserve">　　　就職率＝（就職者＋就職進学者）／卒業者総数    </t>
  </si>
  <si>
    <t>　　　数値は市立学校の数値である。</t>
  </si>
  <si>
    <t>年　度</t>
  </si>
  <si>
    <t>就　職　者</t>
  </si>
  <si>
    <t>就職率(％)</t>
  </si>
  <si>
    <t>（単位：千円）</t>
  </si>
  <si>
    <t>貸与人数の累計</t>
  </si>
  <si>
    <t>貸与額の累計</t>
  </si>
  <si>
    <t>償還額の累計</t>
  </si>
  <si>
    <t>残　  額</t>
  </si>
  <si>
    <t>（注）数値は各年累計である。</t>
  </si>
  <si>
    <t>区　　　分</t>
  </si>
  <si>
    <t>私　　費</t>
  </si>
  <si>
    <t>総　　額</t>
  </si>
  <si>
    <t>国・県支出金</t>
  </si>
  <si>
    <t>市支出金</t>
  </si>
  <si>
    <t>学校教育費</t>
  </si>
  <si>
    <t>　(幼 稚 園)</t>
  </si>
  <si>
    <t xml:space="preserve">  (小 学 校)</t>
  </si>
  <si>
    <t>　(中 学 校)</t>
  </si>
  <si>
    <t>社会教育費</t>
  </si>
  <si>
    <t>教育行政費</t>
  </si>
  <si>
    <t>（注） 学校教育費は公立学校に係る数値である。</t>
  </si>
  <si>
    <t>区　　　　分</t>
  </si>
  <si>
    <t>浦　　　添　　　市</t>
  </si>
  <si>
    <t>沖　　　縄　　　県</t>
  </si>
  <si>
    <t>全　　　　  　国</t>
  </si>
  <si>
    <t>身　長</t>
  </si>
  <si>
    <t>体　重</t>
  </si>
  <si>
    <t>（㎝）</t>
  </si>
  <si>
    <t>（㎏）</t>
  </si>
  <si>
    <t>１年</t>
  </si>
  <si>
    <t>小</t>
  </si>
  <si>
    <t>６歳</t>
  </si>
  <si>
    <t>７年の変化</t>
  </si>
  <si>
    <t>３年</t>
  </si>
  <si>
    <t>学</t>
  </si>
  <si>
    <t>８歳</t>
  </si>
  <si>
    <t>校</t>
  </si>
  <si>
    <t>５年</t>
  </si>
  <si>
    <t>10歳</t>
  </si>
  <si>
    <t>中</t>
  </si>
  <si>
    <t>12歳</t>
  </si>
  <si>
    <t>14歳</t>
  </si>
  <si>
    <t>ⅩⅡ　　教　　　　育</t>
  </si>
  <si>
    <t>浦添小</t>
  </si>
  <si>
    <t>仲西小</t>
  </si>
  <si>
    <t>神森小</t>
  </si>
  <si>
    <t>浦城小</t>
  </si>
  <si>
    <t>牧港小</t>
  </si>
  <si>
    <t>当山小</t>
  </si>
  <si>
    <t>内間小</t>
  </si>
  <si>
    <t>港川小</t>
  </si>
  <si>
    <t>宮城小</t>
  </si>
  <si>
    <t>沢岻小</t>
  </si>
  <si>
    <t>前田小</t>
  </si>
  <si>
    <t>浦添中</t>
  </si>
  <si>
    <t>仲西中</t>
  </si>
  <si>
    <t>神森中</t>
  </si>
  <si>
    <t>港川中</t>
  </si>
  <si>
    <t>浦西中</t>
  </si>
  <si>
    <t>昭和薬科大附属中</t>
  </si>
  <si>
    <t>浦添高</t>
  </si>
  <si>
    <t>浦添商業高</t>
  </si>
  <si>
    <t>那覇工業高</t>
  </si>
  <si>
    <t>浦添工業高</t>
  </si>
  <si>
    <t>昭和薬科大附属高</t>
  </si>
  <si>
    <t>大平</t>
  </si>
  <si>
    <t>鏡が丘</t>
  </si>
  <si>
    <t>鏡が丘分校</t>
  </si>
  <si>
    <t>大学等進学者</t>
    <rPh sb="0" eb="2">
      <t>ダイガク</t>
    </rPh>
    <rPh sb="2" eb="3">
      <t>トウ</t>
    </rPh>
    <phoneticPr fontId="2"/>
  </si>
  <si>
    <t>左記以外の者</t>
    <rPh sb="0" eb="2">
      <t>サキ</t>
    </rPh>
    <rPh sb="2" eb="4">
      <t>イガイノ</t>
    </rPh>
    <phoneticPr fontId="2"/>
  </si>
  <si>
    <t>大学等進学率(％)</t>
    <rPh sb="0" eb="2">
      <t>ダイガク</t>
    </rPh>
    <rPh sb="2" eb="3">
      <t>トウ</t>
    </rPh>
    <phoneticPr fontId="2"/>
  </si>
  <si>
    <t>区　分</t>
    <phoneticPr fontId="2"/>
  </si>
  <si>
    <t>児 童 数</t>
    <phoneticPr fontId="2"/>
  </si>
  <si>
    <t>生 徒 数</t>
    <phoneticPr fontId="2"/>
  </si>
  <si>
    <t>園数</t>
    <phoneticPr fontId="2"/>
  </si>
  <si>
    <t>市立</t>
    <rPh sb="0" eb="2">
      <t>イチリツ</t>
    </rPh>
    <phoneticPr fontId="2"/>
  </si>
  <si>
    <t>私立</t>
    <rPh sb="0" eb="2">
      <t>シリツ</t>
    </rPh>
    <phoneticPr fontId="2"/>
  </si>
  <si>
    <t>みのり幼稚園</t>
    <rPh sb="3" eb="6">
      <t>ヨウチエン</t>
    </rPh>
    <phoneticPr fontId="2"/>
  </si>
  <si>
    <t>市立・私立
幼稚園</t>
    <rPh sb="3" eb="5">
      <t>シリツ</t>
    </rPh>
    <phoneticPr fontId="2"/>
  </si>
  <si>
    <t>特別支援
(養護)学校</t>
    <phoneticPr fontId="2"/>
  </si>
  <si>
    <t>（注）平成24年度から幼稚園の数は市立幼稚園と私立幼稚園の数を合わせて掲載</t>
    <rPh sb="1" eb="2">
      <t>チュウ</t>
    </rPh>
    <rPh sb="3" eb="5">
      <t>ヘイセイ</t>
    </rPh>
    <rPh sb="7" eb="9">
      <t>ネンド</t>
    </rPh>
    <rPh sb="11" eb="14">
      <t>ヨウチエン</t>
    </rPh>
    <rPh sb="15" eb="16">
      <t>カズ</t>
    </rPh>
    <rPh sb="17" eb="19">
      <t>イチリツ</t>
    </rPh>
    <rPh sb="19" eb="22">
      <t>ヨウチエン</t>
    </rPh>
    <rPh sb="23" eb="25">
      <t>シリツ</t>
    </rPh>
    <rPh sb="25" eb="28">
      <t>ヨウチエン</t>
    </rPh>
    <rPh sb="29" eb="30">
      <t>カズ</t>
    </rPh>
    <rPh sb="31" eb="32">
      <t>ア</t>
    </rPh>
    <rPh sb="35" eb="37">
      <t>ケイサイ</t>
    </rPh>
    <phoneticPr fontId="2"/>
  </si>
  <si>
    <t>牧港ひまわり
幼稚園</t>
    <rPh sb="0" eb="1">
      <t>マキ</t>
    </rPh>
    <rPh sb="1" eb="2">
      <t>ミナト</t>
    </rPh>
    <rPh sb="7" eb="10">
      <t>ヨウチエン</t>
    </rPh>
    <phoneticPr fontId="2"/>
  </si>
  <si>
    <t>４歳児</t>
    <rPh sb="1" eb="2">
      <t>サイ</t>
    </rPh>
    <rPh sb="2" eb="3">
      <t>ジ</t>
    </rPh>
    <phoneticPr fontId="2"/>
  </si>
  <si>
    <t>５歳児</t>
    <rPh sb="1" eb="2">
      <t>サイ</t>
    </rPh>
    <rPh sb="2" eb="3">
      <t>ジ</t>
    </rPh>
    <phoneticPr fontId="2"/>
  </si>
  <si>
    <t>園　舎
総床面積
（㎡）</t>
    <rPh sb="0" eb="1">
      <t>エン</t>
    </rPh>
    <rPh sb="2" eb="3">
      <t>シャ</t>
    </rPh>
    <rPh sb="4" eb="5">
      <t>ソウ</t>
    </rPh>
    <rPh sb="5" eb="6">
      <t>ユカ</t>
    </rPh>
    <phoneticPr fontId="2"/>
  </si>
  <si>
    <t>　平成24年度から私立幼稚園を掲載。</t>
    <rPh sb="1" eb="3">
      <t>ヘイセイ</t>
    </rPh>
    <rPh sb="5" eb="7">
      <t>ネンド</t>
    </rPh>
    <rPh sb="9" eb="11">
      <t>シリツ</t>
    </rPh>
    <rPh sb="11" eb="14">
      <t>ヨウチエン</t>
    </rPh>
    <rPh sb="15" eb="17">
      <t>ケイサイ</t>
    </rPh>
    <phoneticPr fontId="2"/>
  </si>
  <si>
    <t>児童数</t>
    <rPh sb="0" eb="2">
      <t>ジドウ</t>
    </rPh>
    <rPh sb="2" eb="3">
      <t>スウ</t>
    </rPh>
    <phoneticPr fontId="2"/>
  </si>
  <si>
    <t>（注）学級数および生徒総数の数値は、特別支援学級を含む。（  ）内は特別支援学級再掲数値。</t>
    <rPh sb="9" eb="11">
      <t>セイト</t>
    </rPh>
    <phoneticPr fontId="2"/>
  </si>
  <si>
    <t>一人当り校地面積</t>
    <rPh sb="4" eb="6">
      <t>コウチ</t>
    </rPh>
    <phoneticPr fontId="2"/>
  </si>
  <si>
    <t>一人当り校舎延べ面積</t>
    <rPh sb="4" eb="6">
      <t>コウシャ</t>
    </rPh>
    <rPh sb="6" eb="7">
      <t>ノ</t>
    </rPh>
    <phoneticPr fontId="2"/>
  </si>
  <si>
    <t>生徒数</t>
    <rPh sb="0" eb="3">
      <t>セイトスウ</t>
    </rPh>
    <phoneticPr fontId="2"/>
  </si>
  <si>
    <t>（小学校）　</t>
  </si>
  <si>
    <t>（中学校）</t>
  </si>
  <si>
    <t>（高等学校）</t>
  </si>
  <si>
    <t>区分</t>
    <phoneticPr fontId="2"/>
  </si>
  <si>
    <t xml:space="preserve">      平成23年度以前の幼稚園の数値は市のみの数値。</t>
    <rPh sb="6" eb="8">
      <t>ヘイセイ</t>
    </rPh>
    <rPh sb="10" eb="12">
      <t>ネンド</t>
    </rPh>
    <rPh sb="12" eb="14">
      <t>イゼン</t>
    </rPh>
    <rPh sb="15" eb="18">
      <t>ヨウチエン</t>
    </rPh>
    <rPh sb="19" eb="21">
      <t>スウチ</t>
    </rPh>
    <rPh sb="22" eb="23">
      <t>シ</t>
    </rPh>
    <rPh sb="26" eb="28">
      <t>スウチ</t>
    </rPh>
    <phoneticPr fontId="2"/>
  </si>
  <si>
    <t xml:space="preserve"> (内、定時）</t>
    <rPh sb="2" eb="3">
      <t>ウチ</t>
    </rPh>
    <phoneticPr fontId="2"/>
  </si>
  <si>
    <t>一時的に仕事に就いた者</t>
    <rPh sb="0" eb="3">
      <t>イチジテキ</t>
    </rPh>
    <rPh sb="4" eb="6">
      <t>シゴト</t>
    </rPh>
    <rPh sb="7" eb="8">
      <t>ツ</t>
    </rPh>
    <rPh sb="10" eb="11">
      <t>モノ</t>
    </rPh>
    <phoneticPr fontId="2"/>
  </si>
  <si>
    <t>専修学校等
(一般課程)等入学者</t>
    <rPh sb="7" eb="9">
      <t>イッパン</t>
    </rPh>
    <rPh sb="9" eb="11">
      <t>カテイ</t>
    </rPh>
    <rPh sb="12" eb="13">
      <t>トウ</t>
    </rPh>
    <rPh sb="13" eb="15">
      <t>ニュウガク</t>
    </rPh>
    <rPh sb="15" eb="16">
      <t>シャ</t>
    </rPh>
    <phoneticPr fontId="2"/>
  </si>
  <si>
    <t>資料：学校基本調査報告書</t>
    <rPh sb="9" eb="12">
      <t>ホウコクショ</t>
    </rPh>
    <phoneticPr fontId="2"/>
  </si>
  <si>
    <t>（175）  幼稚園及び学校数（各年度共５月１日現在）</t>
    <phoneticPr fontId="2"/>
  </si>
  <si>
    <t>（177）  市内幼稚園の概況（各年共５月１日現在）</t>
    <rPh sb="7" eb="9">
      <t>シナイ</t>
    </rPh>
    <phoneticPr fontId="2"/>
  </si>
  <si>
    <t xml:space="preserve">（179）  小学校の概況（各年度共５月１日現在）                                                                             </t>
    <phoneticPr fontId="2"/>
  </si>
  <si>
    <t>（181）  中学校の概況（各年度共５月１日現在）</t>
    <phoneticPr fontId="2"/>
  </si>
  <si>
    <t>（187）  特別支援学校の概況（各年度共５月１日現在）</t>
    <phoneticPr fontId="2"/>
  </si>
  <si>
    <t>（190） 専修学校等の概況（各年度共５月１日現在）</t>
    <rPh sb="10" eb="11">
      <t>トウ</t>
    </rPh>
    <phoneticPr fontId="2"/>
  </si>
  <si>
    <t xml:space="preserve">（75）学校別児童数の推移　（Ｐ133参照）　　　　　 </t>
    <phoneticPr fontId="2"/>
  </si>
  <si>
    <t>（76）学校別生徒数の推移  （Ｐ136･137参照）</t>
    <phoneticPr fontId="2"/>
  </si>
  <si>
    <t xml:space="preserve">（184）  高等学校の概況（各年度共５月１日現在）                                                                           </t>
    <phoneticPr fontId="2"/>
  </si>
  <si>
    <t>県     立</t>
    <rPh sb="0" eb="1">
      <t>ケン</t>
    </rPh>
    <rPh sb="6" eb="7">
      <t>リツ</t>
    </rPh>
    <phoneticPr fontId="2"/>
  </si>
  <si>
    <t>私     立</t>
    <rPh sb="0" eb="1">
      <t>ワタシ</t>
    </rPh>
    <rPh sb="6" eb="7">
      <t>リツ</t>
    </rPh>
    <phoneticPr fontId="2"/>
  </si>
  <si>
    <t>１学級
園児数</t>
    <phoneticPr fontId="2"/>
  </si>
  <si>
    <t>総数</t>
    <phoneticPr fontId="2"/>
  </si>
  <si>
    <t>　園児数を男女別から年齢別に変更している。</t>
    <phoneticPr fontId="2"/>
  </si>
  <si>
    <t>（178）  小学校の児童数</t>
    <phoneticPr fontId="2"/>
  </si>
  <si>
    <t>平成22年度</t>
    <phoneticPr fontId="2"/>
  </si>
  <si>
    <t>１学級当り
児童数</t>
    <phoneticPr fontId="2"/>
  </si>
  <si>
    <t>教員１人当り
児童数</t>
    <phoneticPr fontId="2"/>
  </si>
  <si>
    <t>総 数</t>
    <phoneticPr fontId="2"/>
  </si>
  <si>
    <t>(-)</t>
    <phoneticPr fontId="2"/>
  </si>
  <si>
    <t>（注）学級数および児童総数の数値は、特別支援学級を含む。（  ）内は特別支援学級再掲数値。</t>
    <phoneticPr fontId="2"/>
  </si>
  <si>
    <t xml:space="preserve">                                   </t>
    <phoneticPr fontId="2"/>
  </si>
  <si>
    <t xml:space="preserve"> </t>
    <phoneticPr fontId="2"/>
  </si>
  <si>
    <t xml:space="preserve">（180）  小学校学年別学級数及び児童数（各年度共５月１日現在）                                                             </t>
    <phoneticPr fontId="2"/>
  </si>
  <si>
    <t>３   学    年</t>
    <phoneticPr fontId="2"/>
  </si>
  <si>
    <t>資料：昭和薬科大附属中学校</t>
    <phoneticPr fontId="2"/>
  </si>
  <si>
    <t>（182）  中学校学年別学級数及び生徒数（各年度共５月１日現在）             　　　　　　　　　　　</t>
    <phoneticPr fontId="2"/>
  </si>
  <si>
    <t>（183）  中学校の生徒数（各年度共５月１日現在）                                                   　　　　　　　　　　　</t>
    <phoneticPr fontId="2"/>
  </si>
  <si>
    <t xml:space="preserve">（185）  高等学校学年別学級数及び生徒数（各年度共５月１日現在）                                                                                   </t>
    <phoneticPr fontId="2"/>
  </si>
  <si>
    <t>区  分</t>
    <phoneticPr fontId="2"/>
  </si>
  <si>
    <t xml:space="preserve"> （186）  高等学校の生徒数（各年度共５月１日現在）                                                                                                                                         　　　　　　　　　　</t>
    <phoneticPr fontId="2"/>
  </si>
  <si>
    <t>学  校  名</t>
    <phoneticPr fontId="2"/>
  </si>
  <si>
    <t xml:space="preserve">（188）  特別支援学校別学級数及び児童・生徒数（各年度共５月１日現在） </t>
    <phoneticPr fontId="2"/>
  </si>
  <si>
    <t>（189）  児童・生徒の推移（各年度共５月１日現在）</t>
    <phoneticPr fontId="2"/>
  </si>
  <si>
    <t xml:space="preserve">  年  度</t>
    <phoneticPr fontId="2"/>
  </si>
  <si>
    <t>（注）学校基本調査における「各種学校」を含む。</t>
    <phoneticPr fontId="2"/>
  </si>
  <si>
    <t>（202）  各種学校の概況（各年度共５月１日現在）</t>
    <phoneticPr fontId="2"/>
  </si>
  <si>
    <t>（191） 中学校卒業後の進路状況（各年度共５月１日現在）</t>
    <phoneticPr fontId="2"/>
  </si>
  <si>
    <t>（193） 育英会運営状況</t>
    <phoneticPr fontId="2"/>
  </si>
  <si>
    <t>（194） 費目別教育費</t>
    <phoneticPr fontId="2"/>
  </si>
  <si>
    <t>（注）年齢は各年度４月１日現在の満年齢</t>
    <phoneticPr fontId="2"/>
  </si>
  <si>
    <t xml:space="preserve">（77）学校別生徒数の推移  （Ｐ138･139参照）  　　     </t>
    <phoneticPr fontId="2"/>
  </si>
  <si>
    <t>　　　　　　　　　　　　　　　    　　 　　　　　　　　　　　　</t>
    <phoneticPr fontId="2"/>
  </si>
  <si>
    <t>（Ｐ140･141参照）</t>
    <phoneticPr fontId="2"/>
  </si>
  <si>
    <t xml:space="preserve">   （79）費目別教育費の歳入と歳出（Ｐ143参照）</t>
    <phoneticPr fontId="2"/>
  </si>
  <si>
    <t xml:space="preserve">   （80）学校別児童１人当り校地面積及び校舎延べ面積（小学校）（Ｐ132参照）</t>
    <phoneticPr fontId="2"/>
  </si>
  <si>
    <t xml:space="preserve">資料：教育委員会総務課 </t>
    <phoneticPr fontId="2"/>
  </si>
  <si>
    <t>※面積について</t>
    <rPh sb="1" eb="3">
      <t>メンセキ</t>
    </rPh>
    <phoneticPr fontId="2"/>
  </si>
  <si>
    <t>変更がないかのみ確認。</t>
    <rPh sb="0" eb="2">
      <t>ヘンコウ</t>
    </rPh>
    <rPh sb="8" eb="10">
      <t>カクニン</t>
    </rPh>
    <phoneticPr fontId="2"/>
  </si>
  <si>
    <t>変更がある場合、</t>
    <rPh sb="0" eb="2">
      <t>ヘンコウ</t>
    </rPh>
    <rPh sb="5" eb="7">
      <t>バアイ</t>
    </rPh>
    <phoneticPr fontId="2"/>
  </si>
  <si>
    <t>朱書き入力。</t>
    <rPh sb="0" eb="2">
      <t>シュガ</t>
    </rPh>
    <rPh sb="3" eb="5">
      <t>ニュウリョク</t>
    </rPh>
    <phoneticPr fontId="2"/>
  </si>
  <si>
    <t>卒業者
総数</t>
    <phoneticPr fontId="2"/>
  </si>
  <si>
    <t>専修学校等
(専門課程)
進学者</t>
    <rPh sb="7" eb="9">
      <t>センモン</t>
    </rPh>
    <rPh sb="9" eb="11">
      <t>カテイ</t>
    </rPh>
    <rPh sb="13" eb="16">
      <t>シンガクシャ</t>
    </rPh>
    <phoneticPr fontId="2"/>
  </si>
  <si>
    <t>浦添商業
高等学校</t>
    <phoneticPr fontId="2"/>
  </si>
  <si>
    <t>浦添高等
学校</t>
    <phoneticPr fontId="2"/>
  </si>
  <si>
    <t>那覇工業
高等学校</t>
    <phoneticPr fontId="2"/>
  </si>
  <si>
    <t>陽明高等
学校</t>
    <phoneticPr fontId="2"/>
  </si>
  <si>
    <t>浦添工業
高等学校</t>
    <phoneticPr fontId="2"/>
  </si>
  <si>
    <t>昭和薬科大
附属高等学校</t>
    <phoneticPr fontId="2"/>
  </si>
  <si>
    <t>公共職業能力
開発
施設等
入学</t>
    <rPh sb="0" eb="2">
      <t>コウキョウ</t>
    </rPh>
    <rPh sb="2" eb="4">
      <t>ショクギョウ</t>
    </rPh>
    <rPh sb="4" eb="6">
      <t>ノウリョク</t>
    </rPh>
    <rPh sb="7" eb="9">
      <t>カイハツ</t>
    </rPh>
    <rPh sb="10" eb="13">
      <t>シセツトウ</t>
    </rPh>
    <rPh sb="14" eb="16">
      <t>ニュウガク</t>
    </rPh>
    <phoneticPr fontId="2"/>
  </si>
  <si>
    <t xml:space="preserve">      全国は文部科学省による標本調査</t>
    <rPh sb="19" eb="21">
      <t>チョウサ</t>
    </rPh>
    <phoneticPr fontId="2"/>
  </si>
  <si>
    <t>　　　全国は文部科学省による標本調査</t>
    <phoneticPr fontId="2"/>
  </si>
  <si>
    <t>資料：学校基本調査報告書</t>
    <rPh sb="7" eb="9">
      <t>チョウサ</t>
    </rPh>
    <rPh sb="9" eb="12">
      <t>ホウコクショ</t>
    </rPh>
    <phoneticPr fontId="2"/>
  </si>
  <si>
    <t>平成25年度</t>
    <phoneticPr fontId="2"/>
  </si>
  <si>
    <t>平成26年度</t>
    <phoneticPr fontId="2"/>
  </si>
  <si>
    <t>平成27年度</t>
    <phoneticPr fontId="2"/>
  </si>
  <si>
    <t>(-)</t>
    <phoneticPr fontId="2"/>
  </si>
  <si>
    <t xml:space="preserve">平　成　26　年　度  </t>
    <phoneticPr fontId="2"/>
  </si>
  <si>
    <t>平　成　27　年　度</t>
    <phoneticPr fontId="2"/>
  </si>
  <si>
    <t>（196） 小・中学生の平均体位（女子）（各年度４月から６月の間に健康診断を実施）</t>
    <phoneticPr fontId="2"/>
  </si>
  <si>
    <t>公　　　　　　　　　　　費</t>
    <phoneticPr fontId="2"/>
  </si>
  <si>
    <t xml:space="preserve">    　 私費（公費に組み入れられないＰＴＡ寄付金等）は平成20年より</t>
    <rPh sb="29" eb="31">
      <t>ヘイセイ</t>
    </rPh>
    <rPh sb="33" eb="34">
      <t>ネン</t>
    </rPh>
    <phoneticPr fontId="2"/>
  </si>
  <si>
    <t>　　　 把握されていないため、削除。</t>
    <rPh sb="15" eb="17">
      <t>サクジョ</t>
    </rPh>
    <phoneticPr fontId="2"/>
  </si>
  <si>
    <t>平成28年度</t>
    <phoneticPr fontId="2"/>
  </si>
  <si>
    <t xml:space="preserve">平　成　27　年　度  </t>
    <phoneticPr fontId="2"/>
  </si>
  <si>
    <t xml:space="preserve">平　成　28　年　度  </t>
    <phoneticPr fontId="2"/>
  </si>
  <si>
    <t>平　成　28　年　度</t>
    <phoneticPr fontId="2"/>
  </si>
  <si>
    <t>（注）鏡が丘特別支援学校は、訪問学級が設置されている。</t>
    <phoneticPr fontId="2"/>
  </si>
  <si>
    <t>　　　教員数の（　）は養護教諭数である。</t>
    <rPh sb="3" eb="5">
      <t>キョウイン</t>
    </rPh>
    <phoneticPr fontId="2"/>
  </si>
  <si>
    <t>…</t>
    <phoneticPr fontId="2"/>
  </si>
  <si>
    <t>…</t>
    <phoneticPr fontId="2"/>
  </si>
  <si>
    <t>…</t>
    <phoneticPr fontId="2"/>
  </si>
  <si>
    <t>…</t>
    <phoneticPr fontId="2"/>
  </si>
  <si>
    <t>…</t>
    <phoneticPr fontId="2"/>
  </si>
  <si>
    <t>…</t>
    <phoneticPr fontId="2"/>
  </si>
  <si>
    <t>教員数</t>
    <rPh sb="0" eb="2">
      <t>キョウイン</t>
    </rPh>
    <rPh sb="2" eb="3">
      <t>スウ</t>
    </rPh>
    <phoneticPr fontId="2"/>
  </si>
  <si>
    <t>本務者</t>
    <rPh sb="0" eb="2">
      <t>ホンム</t>
    </rPh>
    <rPh sb="2" eb="3">
      <t>シャ</t>
    </rPh>
    <phoneticPr fontId="2"/>
  </si>
  <si>
    <t>総数</t>
    <rPh sb="0" eb="2">
      <t>ソウスウ</t>
    </rPh>
    <phoneticPr fontId="2"/>
  </si>
  <si>
    <t>男</t>
    <rPh sb="0" eb="1">
      <t>オトコ</t>
    </rPh>
    <phoneticPr fontId="2"/>
  </si>
  <si>
    <t>女</t>
    <rPh sb="0" eb="1">
      <t>オンナ</t>
    </rPh>
    <phoneticPr fontId="2"/>
  </si>
  <si>
    <t>専修</t>
    <rPh sb="0" eb="2">
      <t>センシュウ</t>
    </rPh>
    <phoneticPr fontId="2"/>
  </si>
  <si>
    <t>各種</t>
    <rPh sb="0" eb="2">
      <t>カクシュ</t>
    </rPh>
    <phoneticPr fontId="2"/>
  </si>
  <si>
    <t>合計</t>
    <rPh sb="0" eb="2">
      <t>ゴウケイ</t>
    </rPh>
    <phoneticPr fontId="2"/>
  </si>
  <si>
    <t>兼務者</t>
    <rPh sb="0" eb="2">
      <t>ケンム</t>
    </rPh>
    <rPh sb="2" eb="3">
      <t>シャ</t>
    </rPh>
    <phoneticPr fontId="2"/>
  </si>
  <si>
    <t>職員数</t>
    <rPh sb="0" eb="3">
      <t>ショクインスウ</t>
    </rPh>
    <phoneticPr fontId="2"/>
  </si>
  <si>
    <t>生徒数</t>
    <rPh sb="0" eb="3">
      <t>セイトスウ</t>
    </rPh>
    <phoneticPr fontId="2"/>
  </si>
  <si>
    <t>学校数</t>
    <rPh sb="0" eb="2">
      <t>ガッコウ</t>
    </rPh>
    <rPh sb="2" eb="3">
      <t>スウ</t>
    </rPh>
    <phoneticPr fontId="2"/>
  </si>
  <si>
    <t>平成25年</t>
    <rPh sb="0" eb="2">
      <t>ヘイセイ</t>
    </rPh>
    <phoneticPr fontId="2"/>
  </si>
  <si>
    <t>26年</t>
    <phoneticPr fontId="2"/>
  </si>
  <si>
    <t>（78）学校別児童、生徒数の推移（特別支援学校）</t>
    <rPh sb="17" eb="19">
      <t>トクベツ</t>
    </rPh>
    <rPh sb="19" eb="21">
      <t>シエン</t>
    </rPh>
    <phoneticPr fontId="2"/>
  </si>
  <si>
    <t>平成23年度</t>
    <rPh sb="0" eb="2">
      <t>ヘイセイ</t>
    </rPh>
    <rPh sb="4" eb="6">
      <t>ネンド</t>
    </rPh>
    <phoneticPr fontId="2"/>
  </si>
  <si>
    <t>（176）  学校施設状況（平成29年５月１日現在）</t>
    <phoneticPr fontId="2"/>
  </si>
  <si>
    <t>平成25年度</t>
    <phoneticPr fontId="2"/>
  </si>
  <si>
    <t>平成29年度</t>
    <phoneticPr fontId="2"/>
  </si>
  <si>
    <t>平成25年度</t>
    <phoneticPr fontId="2"/>
  </si>
  <si>
    <t xml:space="preserve">平　成　25　年　度  </t>
    <phoneticPr fontId="2"/>
  </si>
  <si>
    <t xml:space="preserve">平　成　25 年　度  </t>
    <phoneticPr fontId="2"/>
  </si>
  <si>
    <t>平　成　29　年　度</t>
    <phoneticPr fontId="2"/>
  </si>
  <si>
    <t>平　成　25　年　度</t>
    <phoneticPr fontId="2"/>
  </si>
  <si>
    <t xml:space="preserve">  平  成  26　年　度</t>
    <rPh sb="11" eb="12">
      <t>トシ</t>
    </rPh>
    <rPh sb="13" eb="14">
      <t>ド</t>
    </rPh>
    <phoneticPr fontId="2"/>
  </si>
  <si>
    <t xml:space="preserve">  平  成  27</t>
    <phoneticPr fontId="2"/>
  </si>
  <si>
    <t>（192）高等学校卒業後の進路状況（平成28年度卒）</t>
    <rPh sb="5" eb="7">
      <t>コウトウ</t>
    </rPh>
    <rPh sb="7" eb="9">
      <t>ガッコウ</t>
    </rPh>
    <rPh sb="9" eb="12">
      <t>ソツギョウゴ</t>
    </rPh>
    <rPh sb="13" eb="15">
      <t>シンロ</t>
    </rPh>
    <rPh sb="15" eb="17">
      <t>ジョウキョウ</t>
    </rPh>
    <rPh sb="18" eb="20">
      <t>ヘイセイ</t>
    </rPh>
    <rPh sb="22" eb="24">
      <t>ネンド</t>
    </rPh>
    <rPh sb="24" eb="25">
      <t>ソツ</t>
    </rPh>
    <phoneticPr fontId="2"/>
  </si>
  <si>
    <t>平成20年度</t>
    <rPh sb="0" eb="2">
      <t>ヘイセイ</t>
    </rPh>
    <rPh sb="4" eb="6">
      <t>ネンド</t>
    </rPh>
    <phoneticPr fontId="2"/>
  </si>
  <si>
    <t>平成23年度</t>
    <phoneticPr fontId="2"/>
  </si>
  <si>
    <t xml:space="preserve">      平成28年度調査から検査項目「座高」の廃止</t>
    <rPh sb="6" eb="8">
      <t>ヘイセイ</t>
    </rPh>
    <rPh sb="10" eb="12">
      <t>ネンド</t>
    </rPh>
    <rPh sb="12" eb="14">
      <t>チョウサ</t>
    </rPh>
    <rPh sb="16" eb="18">
      <t>ケンサ</t>
    </rPh>
    <rPh sb="18" eb="20">
      <t>コウモク</t>
    </rPh>
    <rPh sb="21" eb="23">
      <t>ザコウ</t>
    </rPh>
    <rPh sb="25" eb="27">
      <t>ハイシ</t>
    </rPh>
    <phoneticPr fontId="2"/>
  </si>
  <si>
    <t>平成21年度</t>
  </si>
  <si>
    <t>平成21年度</t>
    <phoneticPr fontId="2"/>
  </si>
  <si>
    <t>平成28年度</t>
  </si>
  <si>
    <t>3歳児</t>
    <rPh sb="1" eb="3">
      <t>サイジ</t>
    </rPh>
    <phoneticPr fontId="2"/>
  </si>
  <si>
    <t>　　　鏡が丘特別支援学校浦添分校について（小学部においては、小3・小5・小6の複式１学級、　　</t>
    <rPh sb="21" eb="23">
      <t>ショウガク</t>
    </rPh>
    <rPh sb="23" eb="24">
      <t>ブ</t>
    </rPh>
    <rPh sb="30" eb="31">
      <t>ショウ</t>
    </rPh>
    <rPh sb="33" eb="34">
      <t>ショウ</t>
    </rPh>
    <rPh sb="36" eb="37">
      <t>ショウ</t>
    </rPh>
    <rPh sb="39" eb="41">
      <t>フクシキ</t>
    </rPh>
    <rPh sb="42" eb="44">
      <t>ガッキュウ</t>
    </rPh>
    <phoneticPr fontId="2"/>
  </si>
  <si>
    <t>　　　中学部においては訪問１学級が設置され、訪問学級は中1の1学級。）</t>
    <phoneticPr fontId="2"/>
  </si>
  <si>
    <t>浦添工業
高等学校</t>
    <phoneticPr fontId="2"/>
  </si>
  <si>
    <t>　　　 平成28年度から消費的支出、資本的支出、債務償還費の財源内訳については把握されていないため削除。</t>
    <rPh sb="39" eb="41">
      <t>ハアク</t>
    </rPh>
    <rPh sb="49" eb="51">
      <t>サクジョ</t>
    </rPh>
    <phoneticPr fontId="2"/>
  </si>
  <si>
    <t>「浦添市の教育」</t>
    <rPh sb="1" eb="4">
      <t>ウラソエシ</t>
    </rPh>
    <rPh sb="5" eb="7">
      <t>キョウイク</t>
    </rPh>
    <phoneticPr fontId="2"/>
  </si>
  <si>
    <t>資料：教育総務課発行「平成29年度浦添市の教育」</t>
    <rPh sb="3" eb="5">
      <t>キョウイク</t>
    </rPh>
    <rPh sb="5" eb="8">
      <t>ソウムカ</t>
    </rPh>
    <rPh sb="8" eb="10">
      <t>ハッコウ</t>
    </rPh>
    <rPh sb="11" eb="13">
      <t>ヘイセイ</t>
    </rPh>
    <rPh sb="15" eb="17">
      <t>ネンド</t>
    </rPh>
    <rPh sb="17" eb="20">
      <t>ウラソエシ</t>
    </rPh>
    <rPh sb="21" eb="23">
      <t>キョウイク</t>
    </rPh>
    <phoneticPr fontId="2"/>
  </si>
  <si>
    <t>（注）教員数に園長は含めない。</t>
    <phoneticPr fontId="2"/>
  </si>
  <si>
    <t>平　成　29　年　度</t>
    <phoneticPr fontId="2"/>
  </si>
  <si>
    <t xml:space="preserve">     総  　　  　　 数　</t>
    <phoneticPr fontId="2"/>
  </si>
  <si>
    <t>（注）平成29年度より生徒数の男女の別をなくし、総数のみを表示している</t>
    <rPh sb="1" eb="2">
      <t>チュウ</t>
    </rPh>
    <rPh sb="3" eb="5">
      <t>ヘイセイ</t>
    </rPh>
    <rPh sb="7" eb="9">
      <t>ネンド</t>
    </rPh>
    <rPh sb="11" eb="13">
      <t>セイト</t>
    </rPh>
    <rPh sb="13" eb="14">
      <t>スウ</t>
    </rPh>
    <rPh sb="15" eb="17">
      <t>ダンジョ</t>
    </rPh>
    <rPh sb="18" eb="19">
      <t>ベツ</t>
    </rPh>
    <rPh sb="24" eb="26">
      <t>ソウスウ</t>
    </rPh>
    <rPh sb="29" eb="31">
      <t>ヒョウジ</t>
    </rPh>
    <phoneticPr fontId="2"/>
  </si>
  <si>
    <t>「浦添市の教育」（教育委員会発行）</t>
    <rPh sb="1" eb="4">
      <t>ウラソエシ</t>
    </rPh>
    <rPh sb="5" eb="7">
      <t>キョウイク</t>
    </rPh>
    <rPh sb="9" eb="11">
      <t>キョウイク</t>
    </rPh>
    <rPh sb="11" eb="14">
      <t>イインカイ</t>
    </rPh>
    <rPh sb="14" eb="16">
      <t>ハッコウ</t>
    </rPh>
    <phoneticPr fontId="2"/>
  </si>
  <si>
    <t>（注）平成29年度より生徒数および教職員数の男女の別を廃止し、総数のみを表示している</t>
    <rPh sb="1" eb="2">
      <t>チュウ</t>
    </rPh>
    <rPh sb="3" eb="5">
      <t>ヘイセイ</t>
    </rPh>
    <rPh sb="7" eb="9">
      <t>ネンド</t>
    </rPh>
    <rPh sb="11" eb="13">
      <t>セイト</t>
    </rPh>
    <rPh sb="13" eb="14">
      <t>スウ</t>
    </rPh>
    <rPh sb="17" eb="20">
      <t>キョウショクイン</t>
    </rPh>
    <rPh sb="20" eb="21">
      <t>スウ</t>
    </rPh>
    <rPh sb="22" eb="24">
      <t>ダンジョ</t>
    </rPh>
    <rPh sb="25" eb="26">
      <t>ベツ</t>
    </rPh>
    <rPh sb="27" eb="29">
      <t>ハイシ</t>
    </rPh>
    <rPh sb="31" eb="33">
      <t>ソウスウ</t>
    </rPh>
    <rPh sb="36" eb="38">
      <t>ヒョウジ</t>
    </rPh>
    <phoneticPr fontId="2"/>
  </si>
  <si>
    <t>平成25年度</t>
    <phoneticPr fontId="2"/>
  </si>
  <si>
    <t>総数</t>
    <rPh sb="0" eb="2">
      <t>ソウスウ</t>
    </rPh>
    <phoneticPr fontId="2"/>
  </si>
  <si>
    <t>男</t>
    <rPh sb="0" eb="1">
      <t>オトコ</t>
    </rPh>
    <phoneticPr fontId="2"/>
  </si>
  <si>
    <t>女</t>
    <rPh sb="0" eb="1">
      <t>オンナ</t>
    </rPh>
    <phoneticPr fontId="2"/>
  </si>
  <si>
    <t>…</t>
    <phoneticPr fontId="2"/>
  </si>
  <si>
    <t>.</t>
    <phoneticPr fontId="2"/>
  </si>
  <si>
    <t>児童数</t>
    <rPh sb="0" eb="2">
      <t>ジドウ</t>
    </rPh>
    <rPh sb="2" eb="3">
      <t>スウ</t>
    </rPh>
    <phoneticPr fontId="2"/>
  </si>
  <si>
    <t>資料：</t>
    <rPh sb="0" eb="2">
      <t>シリョウ</t>
    </rPh>
    <phoneticPr fontId="2"/>
  </si>
  <si>
    <t>～平成28年度：教育委員会総務課</t>
    <rPh sb="1" eb="3">
      <t>ヘイセイ</t>
    </rPh>
    <rPh sb="5" eb="6">
      <t>ネン</t>
    </rPh>
    <rPh sb="6" eb="7">
      <t>ド</t>
    </rPh>
    <rPh sb="8" eb="10">
      <t>キョウイク</t>
    </rPh>
    <rPh sb="10" eb="13">
      <t>イインカイ</t>
    </rPh>
    <rPh sb="13" eb="16">
      <t>ソウムカ</t>
    </rPh>
    <phoneticPr fontId="2"/>
  </si>
  <si>
    <t>平成29年度～</t>
    <rPh sb="0" eb="2">
      <t>ヘイセイ</t>
    </rPh>
    <rPh sb="4" eb="6">
      <t>ネンド</t>
    </rPh>
    <phoneticPr fontId="2"/>
  </si>
  <si>
    <t>（注）特別支援学級の生徒数は平成28年度までは各学年の生徒数に含めて掲載。生徒数（　）は再掲数値。平成29年度からは全学年まとめて集計している。</t>
    <rPh sb="37" eb="40">
      <t>セイトスウ</t>
    </rPh>
    <rPh sb="44" eb="46">
      <t>サイケイ</t>
    </rPh>
    <rPh sb="46" eb="48">
      <t>スウチ</t>
    </rPh>
    <rPh sb="49" eb="51">
      <t>ヘイセイ</t>
    </rPh>
    <rPh sb="53" eb="55">
      <t>ネンド</t>
    </rPh>
    <rPh sb="58" eb="59">
      <t>ゼン</t>
    </rPh>
    <rPh sb="59" eb="61">
      <t>ガクネン</t>
    </rPh>
    <rPh sb="65" eb="67">
      <t>シュウケイ</t>
    </rPh>
    <phoneticPr fontId="2"/>
  </si>
  <si>
    <t>　H29年度から教員数は預かり担当を含む数に、また男女の内訳を廃止し総数表示に変更している。</t>
    <rPh sb="8" eb="10">
      <t>キョウイン</t>
    </rPh>
    <rPh sb="10" eb="11">
      <t>スウ</t>
    </rPh>
    <rPh sb="20" eb="21">
      <t>カズ</t>
    </rPh>
    <rPh sb="25" eb="27">
      <t>ダンジョ</t>
    </rPh>
    <rPh sb="28" eb="30">
      <t>ウチワケ</t>
    </rPh>
    <rPh sb="31" eb="33">
      <t>ハイシ</t>
    </rPh>
    <rPh sb="34" eb="36">
      <t>ソウスウ</t>
    </rPh>
    <rPh sb="36" eb="38">
      <t>ヒョウジ</t>
    </rPh>
    <rPh sb="39" eb="41">
      <t>ヘンコウ</t>
    </rPh>
    <phoneticPr fontId="2"/>
  </si>
  <si>
    <t>浦添小学校</t>
    <rPh sb="0" eb="2">
      <t>ウラソエ</t>
    </rPh>
    <rPh sb="2" eb="5">
      <t>ショウガッコウ</t>
    </rPh>
    <phoneticPr fontId="2"/>
  </si>
  <si>
    <t>仲西小学校</t>
    <rPh sb="0" eb="2">
      <t>ナカニシ</t>
    </rPh>
    <rPh sb="2" eb="5">
      <t>ショウガッコウ</t>
    </rPh>
    <phoneticPr fontId="2"/>
  </si>
  <si>
    <t>27年</t>
    <phoneticPr fontId="2"/>
  </si>
  <si>
    <t>28年</t>
    <phoneticPr fontId="2"/>
  </si>
  <si>
    <t>29年</t>
    <phoneticPr fontId="2"/>
  </si>
  <si>
    <t>平成29更新済み</t>
    <rPh sb="0" eb="2">
      <t>ヘイセイ</t>
    </rPh>
    <rPh sb="4" eb="6">
      <t>コウシン</t>
    </rPh>
    <rPh sb="6" eb="7">
      <t>ズ</t>
    </rPh>
    <phoneticPr fontId="2"/>
  </si>
  <si>
    <t>（注）平成29年度より生徒数の男女の別を廃止し、総数のみを表示している</t>
    <rPh sb="1" eb="2">
      <t>チュウ</t>
    </rPh>
    <rPh sb="3" eb="5">
      <t>ヘイセイ</t>
    </rPh>
    <rPh sb="7" eb="9">
      <t>ネンド</t>
    </rPh>
    <rPh sb="11" eb="13">
      <t>セイト</t>
    </rPh>
    <rPh sb="13" eb="14">
      <t>スウ</t>
    </rPh>
    <rPh sb="15" eb="17">
      <t>ダンジョ</t>
    </rPh>
    <rPh sb="18" eb="19">
      <t>ベツ</t>
    </rPh>
    <rPh sb="20" eb="22">
      <t>ハイシ</t>
    </rPh>
    <rPh sb="24" eb="26">
      <t>ソウスウ</t>
    </rPh>
    <rPh sb="29" eb="31">
      <t>ヒョウジ</t>
    </rPh>
    <phoneticPr fontId="2"/>
  </si>
  <si>
    <t>平成29年版　更新済み</t>
    <rPh sb="0" eb="2">
      <t>ヘイセイ</t>
    </rPh>
    <rPh sb="4" eb="6">
      <t>ネンバン</t>
    </rPh>
    <rPh sb="7" eb="9">
      <t>コウシン</t>
    </rPh>
    <rPh sb="9" eb="10">
      <t>ズ</t>
    </rPh>
    <phoneticPr fontId="2"/>
  </si>
  <si>
    <t>…</t>
  </si>
  <si>
    <t>…</t>
    <phoneticPr fontId="2"/>
  </si>
  <si>
    <t xml:space="preserve">牧港ひまわり幼稚園 </t>
    <rPh sb="0" eb="1">
      <t>マキ</t>
    </rPh>
    <rPh sb="1" eb="2">
      <t>ミナト</t>
    </rPh>
    <rPh sb="6" eb="9">
      <t>ヨウチエン</t>
    </rPh>
    <phoneticPr fontId="2"/>
  </si>
  <si>
    <t xml:space="preserve">みのり幼稚園 </t>
    <rPh sb="3" eb="6">
      <t>ヨウチエン</t>
    </rPh>
    <phoneticPr fontId="2"/>
  </si>
  <si>
    <t>平成29年度～　「浦添市の教育」（教育委員会発行）</t>
    <rPh sb="9" eb="12">
      <t>ウラソエシ</t>
    </rPh>
    <rPh sb="13" eb="15">
      <t>キョウイク</t>
    </rPh>
    <rPh sb="17" eb="19">
      <t>キョウイク</t>
    </rPh>
    <rPh sb="19" eb="22">
      <t>イインカイ</t>
    </rPh>
    <rPh sb="22" eb="24">
      <t>ハッコウ</t>
    </rPh>
    <phoneticPr fontId="2"/>
  </si>
  <si>
    <t>資料：　～平成28年度：教育委員会総務課　</t>
    <phoneticPr fontId="2"/>
  </si>
  <si>
    <t>（注）特別支援学級の生徒数は平成28年度までは各学年の生徒数に含めて掲載。生徒数（　）は再掲数値。</t>
    <rPh sb="37" eb="40">
      <t>セイトスウ</t>
    </rPh>
    <rPh sb="44" eb="46">
      <t>サイケイ</t>
    </rPh>
    <rPh sb="46" eb="48">
      <t>スウチ</t>
    </rPh>
    <phoneticPr fontId="2"/>
  </si>
  <si>
    <t>平成29年度からは全学年まとめて集計している。</t>
  </si>
  <si>
    <t>陽明高等支援学校</t>
    <rPh sb="0" eb="2">
      <t>ヨウメイ</t>
    </rPh>
    <rPh sb="2" eb="4">
      <t>コウトウ</t>
    </rPh>
    <rPh sb="4" eb="6">
      <t>シエン</t>
    </rPh>
    <rPh sb="6" eb="8">
      <t>ガッコウ</t>
    </rPh>
    <phoneticPr fontId="2"/>
  </si>
  <si>
    <t>（注）平成29年度より生徒数の男女の別を廃止し、総数のみを表示している</t>
    <rPh sb="1" eb="2">
      <t>チュウ</t>
    </rPh>
    <rPh sb="3" eb="5">
      <t>ヘイセイ</t>
    </rPh>
    <rPh sb="7" eb="9">
      <t>ネンド</t>
    </rPh>
    <rPh sb="11" eb="14">
      <t>セイトスウ</t>
    </rPh>
    <rPh sb="15" eb="17">
      <t>ダンジョ</t>
    </rPh>
    <rPh sb="18" eb="19">
      <t>ベツ</t>
    </rPh>
    <rPh sb="20" eb="22">
      <t>ハイシ</t>
    </rPh>
    <rPh sb="24" eb="26">
      <t>ソウスウ</t>
    </rPh>
    <rPh sb="29" eb="31">
      <t>ヒョウジ</t>
    </rPh>
    <phoneticPr fontId="2"/>
  </si>
  <si>
    <t xml:space="preserve"> 平成29年度～「浦添市の教育」（教育委員会発行）</t>
    <rPh sb="1" eb="3">
      <t>ヘイセイ</t>
    </rPh>
    <rPh sb="5" eb="7">
      <t>ネンド</t>
    </rPh>
    <phoneticPr fontId="2"/>
  </si>
  <si>
    <t>平成29年度</t>
  </si>
  <si>
    <t>平成29年度</t>
    <rPh sb="0" eb="2">
      <t>ヘイセイ</t>
    </rPh>
    <rPh sb="4" eb="6">
      <t>ネンド</t>
    </rPh>
    <phoneticPr fontId="2"/>
  </si>
  <si>
    <t>陽明高等支援</t>
    <rPh sb="0" eb="1">
      <t>ヨウ</t>
    </rPh>
    <rPh sb="1" eb="2">
      <t>アキラ</t>
    </rPh>
    <rPh sb="2" eb="4">
      <t>コウトウ</t>
    </rPh>
    <rPh sb="4" eb="6">
      <t>シエン</t>
    </rPh>
    <phoneticPr fontId="2"/>
  </si>
  <si>
    <t>（注）陽明高等支援学校は平成２９年度新設。陽明高等学校に併設されているため
　　校地・校舎面積等は陽明高等学校と同数値となる。</t>
    <rPh sb="1" eb="2">
      <t>チュウ</t>
    </rPh>
    <rPh sb="3" eb="5">
      <t>ヨウメイ</t>
    </rPh>
    <rPh sb="5" eb="7">
      <t>コウトウ</t>
    </rPh>
    <rPh sb="7" eb="9">
      <t>シエン</t>
    </rPh>
    <rPh sb="9" eb="11">
      <t>ガッコウ</t>
    </rPh>
    <rPh sb="12" eb="14">
      <t>ヘイセイ</t>
    </rPh>
    <rPh sb="16" eb="18">
      <t>ネンド</t>
    </rPh>
    <rPh sb="18" eb="20">
      <t>シンセツ</t>
    </rPh>
    <rPh sb="21" eb="23">
      <t>ヨウメイ</t>
    </rPh>
    <rPh sb="23" eb="25">
      <t>コウトウ</t>
    </rPh>
    <rPh sb="25" eb="27">
      <t>ガッコウ</t>
    </rPh>
    <rPh sb="28" eb="30">
      <t>ヘイセツ</t>
    </rPh>
    <rPh sb="40" eb="42">
      <t>コウチ</t>
    </rPh>
    <rPh sb="43" eb="45">
      <t>コウシャ</t>
    </rPh>
    <rPh sb="45" eb="47">
      <t>メンセキ</t>
    </rPh>
    <rPh sb="47" eb="48">
      <t>トウ</t>
    </rPh>
    <rPh sb="49" eb="51">
      <t>ヨウメイ</t>
    </rPh>
    <rPh sb="51" eb="53">
      <t>コウトウ</t>
    </rPh>
    <rPh sb="53" eb="55">
      <t>ガッコウ</t>
    </rPh>
    <rPh sb="56" eb="57">
      <t>ドウ</t>
    </rPh>
    <rPh sb="57" eb="59">
      <t>スウチ</t>
    </rPh>
    <phoneticPr fontId="2"/>
  </si>
  <si>
    <t>（195） 小・中学生の平均体位（男子）（各年度４月から６月の間に健康診断を実施）    （単位：㎝、㎏）</t>
    <rPh sb="46" eb="48">
      <t>タンイ</t>
    </rPh>
    <phoneticPr fontId="2"/>
  </si>
  <si>
    <t>資料：「学校保健統計調査報告書」</t>
    <rPh sb="0" eb="2">
      <t>シリョウ</t>
    </rPh>
    <rPh sb="4" eb="6">
      <t>ガッコウ</t>
    </rPh>
    <rPh sb="6" eb="8">
      <t>ホケン</t>
    </rPh>
    <rPh sb="8" eb="10">
      <t>トウケイ</t>
    </rPh>
    <rPh sb="10" eb="12">
      <t>チョウサ</t>
    </rPh>
    <rPh sb="12" eb="15">
      <t>ホウコクショ</t>
    </rPh>
    <phoneticPr fontId="2"/>
  </si>
  <si>
    <t>（注）陽明高等支援学校は平成２９年度新設。陽明高等学校に併設されているため今日七数はは陽明高等学校と同数値となる。</t>
    <rPh sb="1" eb="2">
      <t>チュウ</t>
    </rPh>
    <rPh sb="3" eb="5">
      <t>ヨウメイ</t>
    </rPh>
    <rPh sb="5" eb="7">
      <t>コウトウ</t>
    </rPh>
    <rPh sb="7" eb="9">
      <t>シエン</t>
    </rPh>
    <rPh sb="9" eb="11">
      <t>ガッコウ</t>
    </rPh>
    <rPh sb="12" eb="14">
      <t>ヘイセイ</t>
    </rPh>
    <rPh sb="16" eb="18">
      <t>ネンド</t>
    </rPh>
    <rPh sb="18" eb="20">
      <t>シンセツ</t>
    </rPh>
    <rPh sb="21" eb="23">
      <t>ヨウメイ</t>
    </rPh>
    <rPh sb="23" eb="25">
      <t>コウトウ</t>
    </rPh>
    <rPh sb="25" eb="27">
      <t>ガッコウ</t>
    </rPh>
    <rPh sb="28" eb="30">
      <t>ヘイセツ</t>
    </rPh>
    <rPh sb="37" eb="39">
      <t>キョウ</t>
    </rPh>
    <rPh sb="39" eb="40">
      <t>シチ</t>
    </rPh>
    <rPh sb="40" eb="41">
      <t>スウ</t>
    </rPh>
    <rPh sb="43" eb="45">
      <t>ヨウメイ</t>
    </rPh>
    <rPh sb="45" eb="47">
      <t>コウトウ</t>
    </rPh>
    <rPh sb="47" eb="49">
      <t>ガッコウ</t>
    </rPh>
    <rPh sb="50" eb="51">
      <t>ドウ</t>
    </rPh>
    <rPh sb="51" eb="53">
      <t>スウチ</t>
    </rPh>
    <phoneticPr fontId="2"/>
  </si>
  <si>
    <t>-</t>
    <phoneticPr fontId="2"/>
  </si>
  <si>
    <t>-</t>
    <phoneticPr fontId="2"/>
  </si>
  <si>
    <t>-</t>
    <phoneticPr fontId="2"/>
  </si>
  <si>
    <t>（注）陽明高等支援学校は平成２９年度新設。</t>
  </si>
  <si>
    <t>陽明高等支援</t>
    <rPh sb="0" eb="2">
      <t>ヨウメイ</t>
    </rPh>
    <rPh sb="2" eb="4">
      <t>コウトウ</t>
    </rPh>
    <rPh sb="4" eb="6">
      <t>シエン</t>
    </rPh>
    <phoneticPr fontId="2"/>
  </si>
  <si>
    <t>（注）陽明高等支援学校は平成２９年度新設。
　　　陽明高等学校に併設されているため教室数は陽明高等学校と同数値となっている。</t>
    <rPh sb="1" eb="2">
      <t>チュウ</t>
    </rPh>
    <rPh sb="3" eb="5">
      <t>ヨウメイ</t>
    </rPh>
    <rPh sb="5" eb="7">
      <t>コウトウ</t>
    </rPh>
    <rPh sb="7" eb="9">
      <t>シエン</t>
    </rPh>
    <rPh sb="9" eb="11">
      <t>ガッコウ</t>
    </rPh>
    <rPh sb="12" eb="14">
      <t>ヘイセイ</t>
    </rPh>
    <rPh sb="16" eb="18">
      <t>ネンド</t>
    </rPh>
    <rPh sb="18" eb="20">
      <t>シンセツ</t>
    </rPh>
    <rPh sb="25" eb="27">
      <t>ヨウメイ</t>
    </rPh>
    <rPh sb="27" eb="29">
      <t>コウトウ</t>
    </rPh>
    <rPh sb="29" eb="31">
      <t>ガッコウ</t>
    </rPh>
    <rPh sb="32" eb="34">
      <t>ヘイセツ</t>
    </rPh>
    <rPh sb="41" eb="43">
      <t>キョウシツ</t>
    </rPh>
    <rPh sb="43" eb="44">
      <t>スウ</t>
    </rPh>
    <rPh sb="45" eb="47">
      <t>ヨウメイ</t>
    </rPh>
    <rPh sb="47" eb="49">
      <t>コウトウ</t>
    </rPh>
    <rPh sb="49" eb="51">
      <t>ガッコウ</t>
    </rPh>
    <rPh sb="52" eb="53">
      <t>ドウ</t>
    </rPh>
    <rPh sb="53" eb="55">
      <t>スウチ</t>
    </rPh>
    <phoneticPr fontId="2"/>
  </si>
  <si>
    <t>資料：教育委員会 学校教育課</t>
    <rPh sb="9" eb="11">
      <t>ガッコウ</t>
    </rPh>
    <rPh sb="11" eb="13">
      <t>キョウイク</t>
    </rPh>
    <rPh sb="13" eb="14">
      <t>カ</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</si>
</sst>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37">
    <numFmt numFmtId="41" formatCode="_ * #,##0_ ;_ * \-#,##0_ ;_ * &quot;-&quot;_ ;_ @_ "/>
    <numFmt numFmtId="176" formatCode="#,##0;[Red]#,##0"/>
    <numFmt numFmtId="177" formatCode="#,##0_);[Red]\(#,##0\)"/>
    <numFmt numFmtId="178" formatCode="#,##0.0_);[Red]\(#,##0.0\)"/>
    <numFmt numFmtId="179" formatCode="#,##0_ "/>
    <numFmt numFmtId="180" formatCode="&quot;ｒ&quot;#,##0_ "/>
    <numFmt numFmtId="181" formatCode="_ * #,##0_ ;_ * \-#,##0_ ;_ * \-_ ;_ @_ "/>
    <numFmt numFmtId="182" formatCode="#,##0_);\(#,##0\)"/>
    <numFmt numFmtId="183" formatCode="#,##0_ ;[Red]\-#,##0\ "/>
    <numFmt numFmtId="184" formatCode="\(#,###\)"/>
    <numFmt numFmtId="185" formatCode="\(##,##0\)"/>
    <numFmt numFmtId="186" formatCode="#,##0;&quot;△ &quot;#,##0"/>
    <numFmt numFmtId="187" formatCode="&quot;&quot;#,##0\ "/>
    <numFmt numFmtId="188" formatCode="0_);[Red]\(0\)"/>
    <numFmt numFmtId="189" formatCode="0_);\(0\)"/>
    <numFmt numFmtId="190" formatCode="\(#,###&quot;-)&quot;"/>
    <numFmt numFmtId="191" formatCode="0_ "/>
    <numFmt numFmtId="192" formatCode="0;[Red]0"/>
    <numFmt numFmtId="193" formatCode="\(0\)"/>
    <numFmt numFmtId="194" formatCode="_ * #,##0.0_ ;_ * \-#,##0.0_ ;_ * \-?_ ;_ @_ "/>
    <numFmt numFmtId="195" formatCode="0.0_ "/>
    <numFmt numFmtId="196" formatCode="\(#,##0\)"/>
    <numFmt numFmtId="197" formatCode="\(#,###&quot;)&quot;"/>
    <numFmt numFmtId="198" formatCode="0.0_);[Red]\(0.0\)"/>
    <numFmt numFmtId="199" formatCode="0.0_);\(0.0\)"/>
    <numFmt numFmtId="200" formatCode="_ * #,##0.0_ ;_ * &quot;△&quot;#,##0.0_ ;_ * &quot;0.0&quot;_ ;_ @_ "/>
    <numFmt numFmtId="201" formatCode="_ * #,###.0_ ;_ * \-#,###.0_ ;_ * \-_ ;_ @_ "/>
    <numFmt numFmtId="202" formatCode="_ * ##,##0.0_ ;_ * \-##,##0.0_ ;_ * \-_ ;_ @_ "/>
    <numFmt numFmtId="203" formatCode="\(#,##0.0\);\(#,##0.0\)"/>
    <numFmt numFmtId="204" formatCode="&quot;¥&quot;#,##0;[Red]&quot;\-&quot;#,##0"/>
    <numFmt numFmtId="205" formatCode="0.0%"/>
    <numFmt numFmtId="206" formatCode="_ * ##,##0.0_ ;_ * \-##,##0.0_ ;_ * \(\-\)"/>
    <numFmt numFmtId="207" formatCode="_ * #,##0.0_ ;_ * \-#,##0.0_ ;_ * \-\ ;_ @_ "/>
    <numFmt numFmtId="208" formatCode="_ * #,##0_ ;_ * \-#,##0_ ;_ * \-\ ;_ @_ "/>
    <numFmt numFmtId="209" formatCode="* \(#,##0\);_ * \(\-#,##0\)_ ;_ * \(\-\)\ ;_ @_ "/>
    <numFmt numFmtId="210" formatCode="_ * #,##0.0_ ;_ * \-#,##0.0_ ;_ * &quot;-&quot;?_ ;_ @_ "/>
    <numFmt numFmtId="211" formatCode="0.0"/>
  </numFmts>
  <fonts count="19">
    <font>
      <sz val="10"/>
      <name val="ＭＳ 明朝"/>
      <family val="1"/>
      <charset val="128"/>
    </font>
    <font>
      <b/>
      <sz val="10"/>
      <name val="ＭＳ 明朝"/>
      <family val="1"/>
      <charset val="128"/>
    </font>
    <font>
      <sz val="6"/>
      <name val="ＭＳ 明朝"/>
      <family val="1"/>
      <charset val="128"/>
    </font>
    <font>
      <b/>
      <sz val="14"/>
      <name val="ＭＳ 明朝"/>
      <family val="1"/>
      <charset val="128"/>
    </font>
    <font>
      <sz val="10"/>
      <name val="ＭＳ 明朝"/>
      <family val="1"/>
      <charset val="128"/>
    </font>
    <font>
      <b/>
      <sz val="9"/>
      <color indexed="81"/>
      <name val="ＭＳ Ｐゴシック"/>
      <family val="3"/>
      <charset val="128"/>
    </font>
    <font>
      <b/>
      <sz val="10"/>
      <color indexed="8"/>
      <name val="ＭＳ 明朝"/>
      <family val="1"/>
      <charset val="128"/>
    </font>
    <font>
      <sz val="10"/>
      <color theme="1"/>
      <name val="ＭＳ 明朝"/>
      <family val="1"/>
      <charset val="128"/>
    </font>
    <font>
      <sz val="9"/>
      <color theme="1"/>
      <name val="ＭＳ 明朝"/>
      <family val="1"/>
      <charset val="128"/>
    </font>
    <font>
      <b/>
      <sz val="10"/>
      <color theme="1"/>
      <name val="ＭＳ 明朝"/>
      <family val="1"/>
      <charset val="128"/>
    </font>
    <font>
      <b/>
      <sz val="9"/>
      <color theme="1"/>
      <name val="ＭＳ 明朝"/>
      <family val="1"/>
      <charset val="128"/>
    </font>
    <font>
      <sz val="8"/>
      <color theme="1"/>
      <name val="ＭＳ 明朝"/>
      <family val="1"/>
      <charset val="128"/>
    </font>
    <font>
      <sz val="11"/>
      <name val="ＭＳ Ｐゴシック"/>
      <family val="3"/>
      <charset val="128"/>
    </font>
    <font>
      <sz val="10"/>
      <color rgb="FFFF0000"/>
      <name val="ＭＳ 明朝"/>
      <family val="1"/>
      <charset val="128"/>
    </font>
    <font>
      <sz val="10"/>
      <color theme="0" tint="-0.34998626667073579"/>
      <name val="ＭＳ 明朝"/>
      <family val="1"/>
      <charset val="128"/>
    </font>
    <font>
      <b/>
      <sz val="10"/>
      <color theme="0" tint="-0.34998626667073579"/>
      <name val="ＭＳ 明朝"/>
      <family val="1"/>
      <charset val="128"/>
    </font>
    <font>
      <sz val="7"/>
      <color theme="1"/>
      <name val="ＭＳ 明朝"/>
      <family val="1"/>
      <charset val="128"/>
    </font>
    <font>
      <sz val="10.5"/>
      <color theme="1"/>
      <name val="ＭＳ 明朝"/>
      <family val="1"/>
      <charset val="128"/>
    </font>
    <font>
      <b/>
      <sz val="16"/>
      <color theme="1"/>
      <name val="ＭＳ 明朝"/>
      <family val="1"/>
      <charset val="128"/>
    </font>
  </fonts>
  <fills count="4">
    <fill>
      <patternFill patternType="none"/>
    </fill>
    <fill>
      <patternFill patternType="gray125"/>
    </fill>
    <fill>
      <patternFill patternType="solid">
        <fgColor indexed="55"/>
        <bgColor indexed="64"/>
      </patternFill>
    </fill>
    <fill>
      <patternFill patternType="solid">
        <fgColor rgb="FFFFFF00"/>
        <bgColor indexed="64"/>
      </patternFill>
    </fill>
  </fills>
  <borders count="184">
    <border>
      <left/>
      <right/>
      <top/>
      <bottom/>
      <diagonal/>
    </border>
    <border>
      <left style="medium">
        <color indexed="8"/>
      </left>
      <right/>
      <top style="medium">
        <color indexed="8"/>
      </top>
      <bottom style="thin">
        <color indexed="8"/>
      </bottom>
      <diagonal/>
    </border>
    <border>
      <left style="thin">
        <color indexed="8"/>
      </left>
      <right/>
      <top style="medium">
        <color indexed="8"/>
      </top>
      <bottom style="thin">
        <color indexed="8"/>
      </bottom>
      <diagonal/>
    </border>
    <border>
      <left style="thin">
        <color indexed="8"/>
      </left>
      <right style="medium">
        <color indexed="8"/>
      </right>
      <top style="medium">
        <color indexed="8"/>
      </top>
      <bottom style="thin">
        <color indexed="8"/>
      </bottom>
      <diagonal/>
    </border>
    <border>
      <left style="medium">
        <color indexed="8"/>
      </left>
      <right/>
      <top/>
      <bottom/>
      <diagonal/>
    </border>
    <border>
      <left style="medium">
        <color indexed="8"/>
      </left>
      <right style="thin">
        <color indexed="8"/>
      </right>
      <top/>
      <bottom/>
      <diagonal/>
    </border>
    <border>
      <left style="thin">
        <color indexed="8"/>
      </left>
      <right/>
      <top style="medium">
        <color indexed="8"/>
      </top>
      <bottom/>
      <diagonal/>
    </border>
    <border>
      <left style="thin">
        <color indexed="8"/>
      </left>
      <right style="thin">
        <color indexed="8"/>
      </right>
      <top/>
      <bottom style="thin">
        <color indexed="8"/>
      </bottom>
      <diagonal/>
    </border>
    <border>
      <left style="thin">
        <color indexed="8"/>
      </left>
      <right/>
      <top style="thin">
        <color indexed="8"/>
      </top>
      <bottom/>
      <diagonal/>
    </border>
    <border>
      <left style="thin">
        <color indexed="8"/>
      </left>
      <right style="thin">
        <color indexed="8"/>
      </right>
      <top style="thin">
        <color indexed="8"/>
      </top>
      <bottom style="thin">
        <color indexed="8"/>
      </bottom>
      <diagonal/>
    </border>
    <border>
      <left style="thin">
        <color indexed="8"/>
      </left>
      <right/>
      <top/>
      <bottom style="thin">
        <color indexed="8"/>
      </bottom>
      <diagonal/>
    </border>
    <border>
      <left style="thin">
        <color indexed="8"/>
      </left>
      <right/>
      <top/>
      <bottom/>
      <diagonal/>
    </border>
    <border>
      <left style="thin">
        <color indexed="8"/>
      </left>
      <right/>
      <top style="thin">
        <color indexed="8"/>
      </top>
      <bottom style="thin">
        <color indexed="8"/>
      </bottom>
      <diagonal/>
    </border>
    <border>
      <left style="thin">
        <color indexed="8"/>
      </left>
      <right style="medium">
        <color indexed="8"/>
      </right>
      <top style="thin">
        <color indexed="8"/>
      </top>
      <bottom style="thin">
        <color indexed="8"/>
      </bottom>
      <diagonal/>
    </border>
    <border>
      <left/>
      <right/>
      <top style="medium">
        <color indexed="8"/>
      </top>
      <bottom style="thin">
        <color indexed="8"/>
      </bottom>
      <diagonal/>
    </border>
    <border>
      <left/>
      <right/>
      <top style="medium">
        <color indexed="8"/>
      </top>
      <bottom/>
      <diagonal/>
    </border>
    <border>
      <left/>
      <right style="thin">
        <color indexed="8"/>
      </right>
      <top style="medium">
        <color indexed="8"/>
      </top>
      <bottom style="thin">
        <color indexed="8"/>
      </bottom>
      <diagonal/>
    </border>
    <border>
      <left/>
      <right/>
      <top style="thin">
        <color indexed="8"/>
      </top>
      <bottom style="thin">
        <color indexed="8"/>
      </bottom>
      <diagonal/>
    </border>
    <border>
      <left/>
      <right style="medium">
        <color indexed="8"/>
      </right>
      <top/>
      <bottom/>
      <diagonal/>
    </border>
    <border>
      <left/>
      <right style="thin">
        <color indexed="8"/>
      </right>
      <top style="medium">
        <color indexed="8"/>
      </top>
      <bottom/>
      <diagonal/>
    </border>
    <border>
      <left style="medium">
        <color indexed="8"/>
      </left>
      <right style="thin">
        <color indexed="8"/>
      </right>
      <top/>
      <bottom style="medium">
        <color indexed="8"/>
      </bottom>
      <diagonal/>
    </border>
    <border>
      <left style="medium">
        <color indexed="8"/>
      </left>
      <right/>
      <top/>
      <bottom style="medium">
        <color indexed="8"/>
      </bottom>
      <diagonal/>
    </border>
    <border>
      <left/>
      <right/>
      <top/>
      <bottom style="thin">
        <color indexed="8"/>
      </bottom>
      <diagonal/>
    </border>
    <border>
      <left/>
      <right/>
      <top style="thin">
        <color indexed="8"/>
      </top>
      <bottom/>
      <diagonal/>
    </border>
    <border>
      <left/>
      <right style="thin">
        <color indexed="8"/>
      </right>
      <top style="thin">
        <color indexed="8"/>
      </top>
      <bottom/>
      <diagonal/>
    </border>
    <border>
      <left/>
      <right style="thin">
        <color indexed="8"/>
      </right>
      <top/>
      <bottom style="thin">
        <color indexed="8"/>
      </bottom>
      <diagonal/>
    </border>
    <border>
      <left/>
      <right/>
      <top style="medium">
        <color auto="1"/>
      </top>
      <bottom/>
      <diagonal/>
    </border>
    <border>
      <left style="thin">
        <color indexed="8"/>
      </left>
      <right/>
      <top style="medium">
        <color auto="1"/>
      </top>
      <bottom/>
      <diagonal/>
    </border>
    <border>
      <left/>
      <right/>
      <top style="medium">
        <color auto="1"/>
      </top>
      <bottom style="thin">
        <color indexed="8"/>
      </bottom>
      <diagonal/>
    </border>
    <border>
      <left/>
      <right style="thin">
        <color indexed="8"/>
      </right>
      <top style="medium">
        <color auto="1"/>
      </top>
      <bottom style="thin">
        <color indexed="8"/>
      </bottom>
      <diagonal/>
    </border>
    <border>
      <left style="thin">
        <color indexed="8"/>
      </left>
      <right style="medium">
        <color auto="1"/>
      </right>
      <top style="thin">
        <color indexed="8"/>
      </top>
      <bottom style="thin">
        <color indexed="8"/>
      </bottom>
      <diagonal/>
    </border>
    <border>
      <left style="medium">
        <color auto="1"/>
      </left>
      <right/>
      <top style="medium">
        <color auto="1"/>
      </top>
      <bottom style="thin">
        <color indexed="8"/>
      </bottom>
      <diagonal/>
    </border>
    <border>
      <left style="thin">
        <color indexed="8"/>
      </left>
      <right/>
      <top style="medium">
        <color auto="1"/>
      </top>
      <bottom style="thin">
        <color indexed="8"/>
      </bottom>
      <diagonal/>
    </border>
    <border>
      <left style="thin">
        <color indexed="8"/>
      </left>
      <right style="medium">
        <color auto="1"/>
      </right>
      <top style="medium">
        <color auto="1"/>
      </top>
      <bottom style="thin">
        <color indexed="8"/>
      </bottom>
      <diagonal/>
    </border>
    <border>
      <left style="medium">
        <color auto="1"/>
      </left>
      <right/>
      <top/>
      <bottom/>
      <diagonal/>
    </border>
    <border>
      <left style="medium">
        <color auto="1"/>
      </left>
      <right style="thin">
        <color indexed="8"/>
      </right>
      <top/>
      <bottom/>
      <diagonal/>
    </border>
    <border>
      <left style="medium">
        <color auto="1"/>
      </left>
      <right/>
      <top/>
      <bottom style="thin">
        <color indexed="8"/>
      </bottom>
      <diagonal/>
    </border>
    <border>
      <left style="medium">
        <color auto="1"/>
      </left>
      <right style="thin">
        <color indexed="8"/>
      </right>
      <top/>
      <bottom style="thin">
        <color indexed="8"/>
      </bottom>
      <diagonal/>
    </border>
    <border>
      <left/>
      <right/>
      <top/>
      <bottom style="medium">
        <color auto="1"/>
      </bottom>
      <diagonal/>
    </border>
    <border>
      <left style="medium">
        <color auto="1"/>
      </left>
      <right style="thin">
        <color indexed="8"/>
      </right>
      <top/>
      <bottom style="medium">
        <color auto="1"/>
      </bottom>
      <diagonal/>
    </border>
    <border>
      <left/>
      <right style="medium">
        <color auto="1"/>
      </right>
      <top/>
      <bottom/>
      <diagonal/>
    </border>
    <border>
      <left style="thin">
        <color indexed="8"/>
      </left>
      <right/>
      <top/>
      <bottom style="medium">
        <color auto="1"/>
      </bottom>
      <diagonal/>
    </border>
    <border>
      <left/>
      <right style="thin">
        <color indexed="8"/>
      </right>
      <top style="medium">
        <color auto="1"/>
      </top>
      <bottom/>
      <diagonal/>
    </border>
    <border>
      <left/>
      <right style="medium">
        <color auto="1"/>
      </right>
      <top/>
      <bottom style="medium">
        <color auto="1"/>
      </bottom>
      <diagonal/>
    </border>
    <border>
      <left/>
      <right/>
      <top/>
      <bottom style="medium">
        <color indexed="8"/>
      </bottom>
      <diagonal/>
    </border>
    <border>
      <left style="medium">
        <color indexed="8"/>
      </left>
      <right style="thin">
        <color auto="1"/>
      </right>
      <top/>
      <bottom/>
      <diagonal/>
    </border>
    <border>
      <left style="medium">
        <color indexed="8"/>
      </left>
      <right/>
      <top style="medium">
        <color indexed="8"/>
      </top>
      <bottom/>
      <diagonal/>
    </border>
    <border>
      <left/>
      <right style="medium">
        <color indexed="8"/>
      </right>
      <top style="medium">
        <color indexed="8"/>
      </top>
      <bottom style="thin">
        <color indexed="8"/>
      </bottom>
      <diagonal/>
    </border>
    <border>
      <left style="medium">
        <color indexed="8"/>
      </left>
      <right/>
      <top/>
      <bottom style="thin">
        <color indexed="8"/>
      </bottom>
      <diagonal/>
    </border>
    <border>
      <left style="thin">
        <color indexed="8"/>
      </left>
      <right style="medium">
        <color indexed="8"/>
      </right>
      <top style="medium">
        <color indexed="8"/>
      </top>
      <bottom/>
      <diagonal/>
    </border>
    <border>
      <left style="thin">
        <color indexed="8"/>
      </left>
      <right style="medium">
        <color indexed="8"/>
      </right>
      <top/>
      <bottom style="thin">
        <color indexed="8"/>
      </bottom>
      <diagonal/>
    </border>
    <border>
      <left style="thin">
        <color indexed="8"/>
      </left>
      <right style="thin">
        <color auto="1"/>
      </right>
      <top style="thin">
        <color indexed="8"/>
      </top>
      <bottom style="thin">
        <color indexed="8"/>
      </bottom>
      <diagonal/>
    </border>
    <border>
      <left style="medium">
        <color indexed="8"/>
      </left>
      <right style="thin">
        <color auto="1"/>
      </right>
      <top/>
      <bottom style="medium">
        <color indexed="8"/>
      </bottom>
      <diagonal/>
    </border>
    <border>
      <left style="medium">
        <color auto="1"/>
      </left>
      <right/>
      <top style="medium">
        <color auto="1"/>
      </top>
      <bottom/>
      <diagonal/>
    </border>
    <border>
      <left style="medium">
        <color auto="1"/>
      </left>
      <right/>
      <top/>
      <bottom style="medium">
        <color auto="1"/>
      </bottom>
      <diagonal/>
    </border>
    <border>
      <left style="medium">
        <color auto="1"/>
      </left>
      <right style="thin">
        <color auto="1"/>
      </right>
      <top/>
      <bottom/>
      <diagonal/>
    </border>
    <border>
      <left style="medium">
        <color auto="1"/>
      </left>
      <right style="thin">
        <color auto="1"/>
      </right>
      <top/>
      <bottom style="medium">
        <color auto="1"/>
      </bottom>
      <diagonal/>
    </border>
    <border>
      <left style="medium">
        <color auto="1"/>
      </left>
      <right style="thin">
        <color auto="1"/>
      </right>
      <top style="thin">
        <color indexed="8"/>
      </top>
      <bottom/>
      <diagonal/>
    </border>
    <border>
      <left style="thin">
        <color auto="1"/>
      </left>
      <right/>
      <top style="thin">
        <color indexed="8"/>
      </top>
      <bottom/>
      <diagonal/>
    </border>
    <border>
      <left style="thin">
        <color auto="1"/>
      </left>
      <right/>
      <top/>
      <bottom/>
      <diagonal/>
    </border>
    <border>
      <left style="medium">
        <color auto="1"/>
      </left>
      <right style="thin">
        <color auto="1"/>
      </right>
      <top style="thin">
        <color auto="1"/>
      </top>
      <bottom/>
      <diagonal/>
    </border>
    <border>
      <left style="thin">
        <color auto="1"/>
      </left>
      <right/>
      <top/>
      <bottom style="medium">
        <color auto="1"/>
      </bottom>
      <diagonal/>
    </border>
    <border>
      <left style="thin">
        <color auto="1"/>
      </left>
      <right style="thin">
        <color auto="1"/>
      </right>
      <top style="thin">
        <color auto="1"/>
      </top>
      <bottom/>
      <diagonal/>
    </border>
    <border>
      <left/>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right style="medium">
        <color auto="1"/>
      </right>
      <top style="thin">
        <color auto="1"/>
      </top>
      <bottom/>
      <diagonal/>
    </border>
    <border>
      <left/>
      <right style="medium">
        <color indexed="8"/>
      </right>
      <top style="thin">
        <color indexed="8"/>
      </top>
      <bottom/>
      <diagonal/>
    </border>
    <border>
      <left/>
      <right style="medium">
        <color indexed="8"/>
      </right>
      <top/>
      <bottom style="medium">
        <color auto="1"/>
      </bottom>
      <diagonal/>
    </border>
    <border>
      <left style="thin">
        <color auto="1"/>
      </left>
      <right style="thin">
        <color auto="1"/>
      </right>
      <top/>
      <bottom style="medium">
        <color auto="1"/>
      </bottom>
      <diagonal/>
    </border>
    <border>
      <left/>
      <right style="medium">
        <color auto="1"/>
      </right>
      <top style="thin">
        <color indexed="8"/>
      </top>
      <bottom/>
      <diagonal/>
    </border>
    <border>
      <left style="thin">
        <color auto="1"/>
      </left>
      <right style="thin">
        <color auto="1"/>
      </right>
      <top/>
      <bottom/>
      <diagonal/>
    </border>
    <border>
      <left style="thin">
        <color indexed="8"/>
      </left>
      <right/>
      <top/>
      <bottom style="medium">
        <color indexed="8"/>
      </bottom>
      <diagonal/>
    </border>
    <border>
      <left style="medium">
        <color indexed="8"/>
      </left>
      <right style="thin">
        <color auto="1"/>
      </right>
      <top style="thin">
        <color indexed="8"/>
      </top>
      <bottom/>
      <diagonal/>
    </border>
    <border>
      <left style="thin">
        <color auto="1"/>
      </left>
      <right style="thin">
        <color indexed="8"/>
      </right>
      <top style="thin">
        <color indexed="8"/>
      </top>
      <bottom style="thin">
        <color indexed="8"/>
      </bottom>
      <diagonal/>
    </border>
    <border>
      <left style="thin">
        <color auto="1"/>
      </left>
      <right/>
      <top style="medium">
        <color indexed="8"/>
      </top>
      <bottom style="thin">
        <color indexed="8"/>
      </bottom>
      <diagonal/>
    </border>
    <border>
      <left/>
      <right style="medium">
        <color indexed="8"/>
      </right>
      <top/>
      <bottom style="medium">
        <color indexed="8"/>
      </bottom>
      <diagonal/>
    </border>
    <border>
      <left style="thin">
        <color indexed="8"/>
      </left>
      <right style="medium">
        <color auto="1"/>
      </right>
      <top/>
      <bottom style="thin">
        <color indexed="8"/>
      </bottom>
      <diagonal/>
    </border>
    <border>
      <left style="thin">
        <color auto="1"/>
      </left>
      <right/>
      <top/>
      <bottom style="medium">
        <color indexed="8"/>
      </bottom>
      <diagonal/>
    </border>
    <border>
      <left/>
      <right style="thin">
        <color auto="1"/>
      </right>
      <top style="thin">
        <color indexed="8"/>
      </top>
      <bottom/>
      <diagonal/>
    </border>
    <border>
      <left/>
      <right style="thin">
        <color auto="1"/>
      </right>
      <top/>
      <bottom/>
      <diagonal/>
    </border>
    <border>
      <left/>
      <right style="thin">
        <color auto="1"/>
      </right>
      <top/>
      <bottom style="thin">
        <color indexed="8"/>
      </bottom>
      <diagonal/>
    </border>
    <border>
      <left/>
      <right style="medium">
        <color indexed="8"/>
      </right>
      <top style="medium">
        <color indexed="8"/>
      </top>
      <bottom/>
      <diagonal/>
    </border>
    <border>
      <left/>
      <right style="medium">
        <color indexed="8"/>
      </right>
      <top/>
      <bottom style="thin">
        <color indexed="8"/>
      </bottom>
      <diagonal/>
    </border>
    <border>
      <left/>
      <right style="medium">
        <color indexed="8"/>
      </right>
      <top style="thin">
        <color indexed="8"/>
      </top>
      <bottom style="thin">
        <color indexed="8"/>
      </bottom>
      <diagonal/>
    </border>
    <border>
      <left/>
      <right style="thin">
        <color indexed="8"/>
      </right>
      <top style="thin">
        <color indexed="8"/>
      </top>
      <bottom style="thin">
        <color indexed="8"/>
      </bottom>
      <diagonal/>
    </border>
    <border>
      <left/>
      <right style="thin">
        <color indexed="8"/>
      </right>
      <top/>
      <bottom style="medium">
        <color auto="1"/>
      </bottom>
      <diagonal/>
    </border>
    <border>
      <left/>
      <right style="medium">
        <color auto="1"/>
      </right>
      <top style="medium">
        <color auto="1"/>
      </top>
      <bottom style="thin">
        <color indexed="8"/>
      </bottom>
      <diagonal/>
    </border>
    <border>
      <left style="medium">
        <color auto="1"/>
      </left>
      <right/>
      <top style="thin">
        <color auto="1"/>
      </top>
      <bottom/>
      <diagonal/>
    </border>
    <border>
      <left/>
      <right style="thin">
        <color auto="1"/>
      </right>
      <top style="thin">
        <color auto="1"/>
      </top>
      <bottom/>
      <diagonal/>
    </border>
    <border>
      <left style="thin">
        <color indexed="8"/>
      </left>
      <right style="thin">
        <color indexed="8"/>
      </right>
      <top style="medium">
        <color auto="1"/>
      </top>
      <bottom/>
      <diagonal/>
    </border>
    <border>
      <left/>
      <right style="thin">
        <color indexed="8"/>
      </right>
      <top/>
      <bottom/>
      <diagonal/>
    </border>
    <border>
      <left style="medium">
        <color auto="1"/>
      </left>
      <right/>
      <top/>
      <bottom style="thin">
        <color auto="1"/>
      </bottom>
      <diagonal/>
    </border>
    <border>
      <left/>
      <right style="thin">
        <color indexed="8"/>
      </right>
      <top/>
      <bottom style="thin">
        <color auto="1"/>
      </bottom>
      <diagonal/>
    </border>
    <border>
      <left style="thin">
        <color indexed="8"/>
      </left>
      <right style="thin">
        <color indexed="8"/>
      </right>
      <top/>
      <bottom/>
      <diagonal/>
    </border>
    <border>
      <left style="medium">
        <color auto="1"/>
      </left>
      <right style="thin">
        <color auto="1"/>
      </right>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medium">
        <color auto="1"/>
      </left>
      <right/>
      <top style="thin">
        <color indexed="8"/>
      </top>
      <bottom/>
      <diagonal/>
    </border>
    <border>
      <left style="medium">
        <color auto="1"/>
      </left>
      <right style="thin">
        <color indexed="8"/>
      </right>
      <top style="medium">
        <color auto="1"/>
      </top>
      <bottom style="thin">
        <color indexed="8"/>
      </bottom>
      <diagonal/>
    </border>
    <border>
      <left style="medium">
        <color auto="1"/>
      </left>
      <right style="thin">
        <color indexed="8"/>
      </right>
      <top style="medium">
        <color indexed="8"/>
      </top>
      <bottom style="thin">
        <color indexed="8"/>
      </bottom>
      <diagonal/>
    </border>
    <border>
      <left style="thin">
        <color indexed="8"/>
      </left>
      <right style="thin">
        <color indexed="8"/>
      </right>
      <top style="medium">
        <color auto="1"/>
      </top>
      <bottom style="thin">
        <color indexed="8"/>
      </bottom>
      <diagonal/>
    </border>
    <border>
      <left style="thin">
        <color indexed="8"/>
      </left>
      <right style="thin">
        <color indexed="8"/>
      </right>
      <top style="medium">
        <color indexed="8"/>
      </top>
      <bottom style="thin">
        <color indexed="8"/>
      </bottom>
      <diagonal/>
    </border>
    <border>
      <left style="thin">
        <color indexed="8"/>
      </left>
      <right style="medium">
        <color indexed="8"/>
      </right>
      <top style="medium">
        <color auto="1"/>
      </top>
      <bottom style="thin">
        <color indexed="8"/>
      </bottom>
      <diagonal/>
    </border>
    <border>
      <left style="thin">
        <color indexed="8"/>
      </left>
      <right style="medium">
        <color auto="1"/>
      </right>
      <top style="medium">
        <color indexed="8"/>
      </top>
      <bottom style="thin">
        <color indexed="8"/>
      </bottom>
      <diagonal/>
    </border>
    <border>
      <left style="thin">
        <color indexed="8"/>
      </left>
      <right style="medium">
        <color auto="1"/>
      </right>
      <top style="medium">
        <color auto="1"/>
      </top>
      <bottom/>
      <diagonal/>
    </border>
    <border>
      <left style="medium">
        <color indexed="8"/>
      </left>
      <right style="thin">
        <color auto="1"/>
      </right>
      <top style="medium">
        <color indexed="8"/>
      </top>
      <bottom style="thin">
        <color indexed="8"/>
      </bottom>
      <diagonal/>
    </border>
    <border>
      <left/>
      <right style="thin">
        <color auto="1"/>
      </right>
      <top style="thin">
        <color indexed="8"/>
      </top>
      <bottom style="thin">
        <color indexed="8"/>
      </bottom>
      <diagonal/>
    </border>
    <border>
      <left/>
      <right style="thin">
        <color auto="1"/>
      </right>
      <top style="medium">
        <color indexed="8"/>
      </top>
      <bottom style="thin">
        <color indexed="8"/>
      </bottom>
      <diagonal/>
    </border>
    <border>
      <left style="medium">
        <color indexed="8"/>
      </left>
      <right style="thin">
        <color indexed="8"/>
      </right>
      <top style="medium">
        <color indexed="8"/>
      </top>
      <bottom style="thin">
        <color indexed="8"/>
      </bottom>
      <diagonal/>
    </border>
    <border>
      <left style="thin">
        <color auto="1"/>
      </left>
      <right/>
      <top style="thin">
        <color indexed="8"/>
      </top>
      <bottom style="thin">
        <color indexed="8"/>
      </bottom>
      <diagonal/>
    </border>
    <border>
      <left style="thin">
        <color auto="1"/>
      </left>
      <right style="thin">
        <color indexed="8"/>
      </right>
      <top style="medium">
        <color indexed="8"/>
      </top>
      <bottom style="thin">
        <color indexed="8"/>
      </bottom>
      <diagonal/>
    </border>
    <border>
      <left style="medium">
        <color auto="1"/>
      </left>
      <right style="thin">
        <color auto="1"/>
      </right>
      <top style="medium">
        <color auto="1"/>
      </top>
      <bottom style="thin">
        <color indexed="8"/>
      </bottom>
      <diagonal/>
    </border>
    <border>
      <left style="medium">
        <color auto="1"/>
      </left>
      <right style="thin">
        <color auto="1"/>
      </right>
      <top style="medium">
        <color indexed="8"/>
      </top>
      <bottom style="thin">
        <color indexed="8"/>
      </bottom>
      <diagonal/>
    </border>
    <border>
      <left style="thin">
        <color auto="1"/>
      </left>
      <right style="thin">
        <color auto="1"/>
      </right>
      <top style="medium">
        <color auto="1"/>
      </top>
      <bottom style="thin">
        <color indexed="8"/>
      </bottom>
      <diagonal/>
    </border>
    <border>
      <left style="thin">
        <color auto="1"/>
      </left>
      <right style="thin">
        <color indexed="8"/>
      </right>
      <top style="medium">
        <color auto="1"/>
      </top>
      <bottom style="thin">
        <color indexed="8"/>
      </bottom>
      <diagonal/>
    </border>
    <border>
      <left style="thin">
        <color auto="1"/>
      </left>
      <right style="thin">
        <color auto="1"/>
      </right>
      <top style="medium">
        <color indexed="8"/>
      </top>
      <bottom style="thin">
        <color indexed="8"/>
      </bottom>
      <diagonal/>
    </border>
    <border>
      <left/>
      <right style="medium">
        <color auto="1"/>
      </right>
      <top style="thin">
        <color indexed="8"/>
      </top>
      <bottom style="thin">
        <color indexed="8"/>
      </bottom>
      <diagonal/>
    </border>
    <border>
      <left style="thin">
        <color indexed="8"/>
      </left>
      <right/>
      <top style="thin">
        <color indexed="8"/>
      </top>
      <bottom style="thin">
        <color auto="1"/>
      </bottom>
      <diagonal/>
    </border>
    <border>
      <left/>
      <right/>
      <top style="thin">
        <color indexed="8"/>
      </top>
      <bottom style="thin">
        <color auto="1"/>
      </bottom>
      <diagonal/>
    </border>
    <border>
      <left/>
      <right style="thin">
        <color indexed="8"/>
      </right>
      <top style="thin">
        <color indexed="8"/>
      </top>
      <bottom style="thin">
        <color auto="1"/>
      </bottom>
      <diagonal/>
    </border>
    <border>
      <left style="medium">
        <color auto="1"/>
      </left>
      <right/>
      <top style="medium">
        <color indexed="8"/>
      </top>
      <bottom style="thin">
        <color indexed="8"/>
      </bottom>
      <diagonal/>
    </border>
    <border>
      <left style="thin">
        <color indexed="8"/>
      </left>
      <right style="medium">
        <color indexed="8"/>
      </right>
      <top style="medium">
        <color auto="1"/>
      </top>
      <bottom/>
      <diagonal/>
    </border>
    <border>
      <left/>
      <right/>
      <top/>
      <bottom style="thin">
        <color auto="1"/>
      </bottom>
      <diagonal/>
    </border>
    <border>
      <left style="thin">
        <color indexed="8"/>
      </left>
      <right style="thin">
        <color indexed="8"/>
      </right>
      <top style="medium">
        <color indexed="8"/>
      </top>
      <bottom/>
      <diagonal/>
    </border>
    <border>
      <left style="thin">
        <color indexed="8"/>
      </left>
      <right style="thin">
        <color indexed="8"/>
      </right>
      <top/>
      <bottom style="thin">
        <color auto="1"/>
      </bottom>
      <diagonal/>
    </border>
    <border>
      <left style="thin">
        <color indexed="8"/>
      </left>
      <right/>
      <top/>
      <bottom style="thin">
        <color auto="1"/>
      </bottom>
      <diagonal/>
    </border>
    <border>
      <left style="thin">
        <color auto="1"/>
      </left>
      <right style="thin">
        <color indexed="8"/>
      </right>
      <top style="medium">
        <color indexed="8"/>
      </top>
      <bottom/>
      <diagonal/>
    </border>
    <border>
      <left style="thin">
        <color auto="1"/>
      </left>
      <right style="thin">
        <color indexed="8"/>
      </right>
      <top/>
      <bottom style="thin">
        <color auto="1"/>
      </bottom>
      <diagonal/>
    </border>
    <border>
      <left style="thin">
        <color auto="1"/>
      </left>
      <right style="thin">
        <color auto="1"/>
      </right>
      <top style="medium">
        <color indexed="8"/>
      </top>
      <bottom/>
      <diagonal/>
    </border>
    <border>
      <left/>
      <right style="medium">
        <color indexed="8"/>
      </right>
      <top/>
      <bottom style="thin">
        <color auto="1"/>
      </bottom>
      <diagonal/>
    </border>
    <border>
      <left style="medium">
        <color indexed="8"/>
      </left>
      <right style="thin">
        <color indexed="8"/>
      </right>
      <top style="medium">
        <color indexed="8"/>
      </top>
      <bottom/>
      <diagonal/>
    </border>
    <border>
      <left style="medium">
        <color indexed="8"/>
      </left>
      <right style="thin">
        <color indexed="8"/>
      </right>
      <top/>
      <bottom style="thin">
        <color indexed="8"/>
      </bottom>
      <diagonal/>
    </border>
    <border>
      <left/>
      <right style="thin">
        <color auto="1"/>
      </right>
      <top style="medium">
        <color auto="1"/>
      </top>
      <bottom style="thin">
        <color indexed="8"/>
      </bottom>
      <diagonal/>
    </border>
    <border>
      <left/>
      <right style="thin">
        <color auto="1"/>
      </right>
      <top style="medium">
        <color indexed="8"/>
      </top>
      <bottom/>
      <diagonal/>
    </border>
    <border>
      <left/>
      <right style="thin">
        <color auto="1"/>
      </right>
      <top/>
      <bottom style="thin">
        <color auto="1"/>
      </bottom>
      <diagonal/>
    </border>
    <border>
      <left style="medium">
        <color indexed="8"/>
      </left>
      <right style="thin">
        <color indexed="8"/>
      </right>
      <top style="medium">
        <color auto="1"/>
      </top>
      <bottom style="thin">
        <color indexed="8"/>
      </bottom>
      <diagonal/>
    </border>
    <border>
      <left/>
      <right style="thin">
        <color auto="1"/>
      </right>
      <top/>
      <bottom style="medium">
        <color indexed="8"/>
      </bottom>
      <diagonal/>
    </border>
    <border>
      <left style="medium">
        <color auto="1"/>
      </left>
      <right style="thin">
        <color indexed="8"/>
      </right>
      <top/>
      <bottom/>
      <diagonal/>
    </border>
    <border>
      <left style="medium">
        <color auto="1"/>
      </left>
      <right style="thin">
        <color indexed="8"/>
      </right>
      <top style="medium">
        <color auto="1"/>
      </top>
      <bottom style="thin">
        <color indexed="8"/>
      </bottom>
      <diagonal/>
    </border>
    <border>
      <left style="thin">
        <color indexed="8"/>
      </left>
      <right style="thin">
        <color indexed="8"/>
      </right>
      <top style="medium">
        <color auto="1"/>
      </top>
      <bottom style="thin">
        <color indexed="8"/>
      </bottom>
      <diagonal/>
    </border>
    <border>
      <left style="thin">
        <color indexed="8"/>
      </left>
      <right/>
      <top style="medium">
        <color auto="1"/>
      </top>
      <bottom style="thin">
        <color indexed="8"/>
      </bottom>
      <diagonal/>
    </border>
    <border>
      <left/>
      <right/>
      <top style="medium">
        <color auto="1"/>
      </top>
      <bottom style="thin">
        <color indexed="8"/>
      </bottom>
      <diagonal/>
    </border>
    <border>
      <left/>
      <right style="thin">
        <color indexed="8"/>
      </right>
      <top style="medium">
        <color auto="1"/>
      </top>
      <bottom style="thin">
        <color indexed="8"/>
      </bottom>
      <diagonal/>
    </border>
    <border>
      <left/>
      <right style="medium">
        <color auto="1"/>
      </right>
      <top style="medium">
        <color auto="1"/>
      </top>
      <bottom style="thin">
        <color indexed="8"/>
      </bottom>
      <diagonal/>
    </border>
    <border>
      <left style="medium">
        <color auto="1"/>
      </left>
      <right style="thin">
        <color indexed="8"/>
      </right>
      <top style="medium">
        <color indexed="8"/>
      </top>
      <bottom style="thin">
        <color indexed="8"/>
      </bottom>
      <diagonal/>
    </border>
    <border>
      <left style="thin">
        <color indexed="8"/>
      </left>
      <right style="thin">
        <color indexed="64"/>
      </right>
      <top style="medium">
        <color auto="1"/>
      </top>
      <bottom style="thin">
        <color indexed="8"/>
      </bottom>
      <diagonal/>
    </border>
    <border>
      <left/>
      <right style="thin">
        <color indexed="64"/>
      </right>
      <top style="medium">
        <color auto="1"/>
      </top>
      <bottom style="thin">
        <color indexed="8"/>
      </bottom>
      <diagonal/>
    </border>
    <border>
      <left style="thin">
        <color indexed="64"/>
      </left>
      <right style="thin">
        <color indexed="8"/>
      </right>
      <top style="medium">
        <color auto="1"/>
      </top>
      <bottom style="thin">
        <color indexed="8"/>
      </bottom>
      <diagonal/>
    </border>
    <border>
      <left style="thin">
        <color indexed="8"/>
      </left>
      <right style="medium">
        <color indexed="64"/>
      </right>
      <top style="medium">
        <color auto="1"/>
      </top>
      <bottom style="thin">
        <color indexed="8"/>
      </bottom>
      <diagonal/>
    </border>
    <border>
      <left/>
      <right/>
      <top/>
      <bottom style="medium">
        <color indexed="64"/>
      </bottom>
      <diagonal/>
    </border>
    <border>
      <left/>
      <right style="medium">
        <color auto="1"/>
      </right>
      <top/>
      <bottom style="medium">
        <color indexed="64"/>
      </bottom>
      <diagonal/>
    </border>
    <border>
      <left style="medium">
        <color auto="1"/>
      </left>
      <right/>
      <top/>
      <bottom style="medium">
        <color auto="1"/>
      </bottom>
      <diagonal/>
    </border>
    <border>
      <left/>
      <right style="thin">
        <color auto="1"/>
      </right>
      <top/>
      <bottom style="medium">
        <color indexed="64"/>
      </bottom>
      <diagonal/>
    </border>
    <border>
      <left style="medium">
        <color indexed="8"/>
      </left>
      <right/>
      <top/>
      <bottom style="medium">
        <color indexed="64"/>
      </bottom>
      <diagonal/>
    </border>
    <border>
      <left style="thin">
        <color indexed="8"/>
      </left>
      <right style="thin">
        <color indexed="8"/>
      </right>
      <top style="thin">
        <color indexed="8"/>
      </top>
      <bottom style="thin">
        <color indexed="64"/>
      </bottom>
      <diagonal/>
    </border>
    <border>
      <left style="medium">
        <color auto="1"/>
      </left>
      <right style="thin">
        <color indexed="64"/>
      </right>
      <top/>
      <bottom/>
      <diagonal/>
    </border>
    <border>
      <left style="thin">
        <color indexed="8"/>
      </left>
      <right/>
      <top/>
      <bottom style="medium">
        <color indexed="8"/>
      </bottom>
      <diagonal/>
    </border>
    <border>
      <left/>
      <right/>
      <top/>
      <bottom style="medium">
        <color indexed="8"/>
      </bottom>
      <diagonal/>
    </border>
    <border>
      <left/>
      <right style="medium">
        <color indexed="64"/>
      </right>
      <top/>
      <bottom/>
      <diagonal/>
    </border>
    <border>
      <left/>
      <right/>
      <top/>
      <bottom style="medium">
        <color indexed="64"/>
      </bottom>
      <diagonal/>
    </border>
    <border>
      <left style="thin">
        <color indexed="64"/>
      </left>
      <right style="thin">
        <color indexed="8"/>
      </right>
      <top style="thin">
        <color indexed="8"/>
      </top>
      <bottom style="thin">
        <color indexed="8"/>
      </bottom>
      <diagonal/>
    </border>
    <border>
      <left/>
      <right style="medium">
        <color indexed="8"/>
      </right>
      <top/>
      <bottom/>
      <diagonal/>
    </border>
    <border>
      <left/>
      <right style="medium">
        <color auto="1"/>
      </right>
      <top/>
      <bottom/>
      <diagonal/>
    </border>
    <border>
      <left style="thin">
        <color indexed="8"/>
      </left>
      <right/>
      <top style="thin">
        <color indexed="8"/>
      </top>
      <bottom style="thin">
        <color indexed="8"/>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right style="medium">
        <color auto="1"/>
      </right>
      <top style="medium">
        <color auto="1"/>
      </top>
      <bottom/>
      <diagonal/>
    </border>
    <border>
      <left/>
      <right style="medium">
        <color auto="1"/>
      </right>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medium">
        <color auto="1"/>
      </right>
      <top style="thin">
        <color indexed="8"/>
      </top>
      <bottom style="thin">
        <color indexed="8"/>
      </bottom>
      <diagonal/>
    </border>
    <border>
      <left/>
      <right/>
      <top/>
      <bottom style="medium">
        <color indexed="8"/>
      </bottom>
      <diagonal/>
    </border>
    <border>
      <left/>
      <right style="medium">
        <color indexed="8"/>
      </right>
      <top/>
      <bottom style="medium">
        <color indexed="8"/>
      </bottom>
      <diagonal/>
    </border>
    <border>
      <left/>
      <right style="thin">
        <color indexed="64"/>
      </right>
      <top style="thin">
        <color indexed="8"/>
      </top>
      <bottom style="thin">
        <color indexed="8"/>
      </bottom>
      <diagonal/>
    </border>
    <border>
      <left style="thin">
        <color indexed="64"/>
      </left>
      <right/>
      <top style="thin">
        <color indexed="8"/>
      </top>
      <bottom style="thin">
        <color indexed="64"/>
      </bottom>
      <diagonal/>
    </border>
    <border>
      <left/>
      <right/>
      <top style="thin">
        <color indexed="8"/>
      </top>
      <bottom style="thin">
        <color indexed="64"/>
      </bottom>
      <diagonal/>
    </border>
    <border>
      <left/>
      <right style="thin">
        <color indexed="8"/>
      </right>
      <top style="thin">
        <color indexed="8"/>
      </top>
      <bottom style="thin">
        <color indexed="64"/>
      </bottom>
      <diagonal/>
    </border>
    <border>
      <left/>
      <right style="thin">
        <color indexed="8"/>
      </right>
      <top style="thin">
        <color indexed="8"/>
      </top>
      <bottom style="thin">
        <color indexed="8"/>
      </bottom>
      <diagonal/>
    </border>
    <border>
      <left style="thin">
        <color indexed="64"/>
      </left>
      <right/>
      <top style="thin">
        <color indexed="8"/>
      </top>
      <bottom style="thin">
        <color indexed="8"/>
      </bottom>
      <diagonal/>
    </border>
    <border>
      <left/>
      <right style="medium">
        <color indexed="64"/>
      </right>
      <top/>
      <bottom style="medium">
        <color indexed="64"/>
      </bottom>
      <diagonal/>
    </border>
    <border>
      <left style="medium">
        <color auto="1"/>
      </left>
      <right/>
      <top/>
      <bottom style="medium">
        <color auto="1"/>
      </bottom>
      <diagonal/>
    </border>
    <border>
      <left style="medium">
        <color auto="1"/>
      </left>
      <right style="medium">
        <color auto="1"/>
      </right>
      <top/>
      <bottom style="medium">
        <color auto="1"/>
      </bottom>
      <diagonal/>
    </border>
    <border>
      <left style="thin">
        <color indexed="8"/>
      </left>
      <right style="medium">
        <color auto="1"/>
      </right>
      <top style="thin">
        <color indexed="8"/>
      </top>
      <bottom/>
      <diagonal/>
    </border>
  </borders>
  <cellStyleXfs count="8">
    <xf numFmtId="0" fontId="0" fillId="0" borderId="0">
      <alignment vertical="center"/>
    </xf>
    <xf numFmtId="38" fontId="4" fillId="0" borderId="0" applyFill="0" applyBorder="0" applyProtection="0">
      <alignment vertical="center"/>
    </xf>
    <xf numFmtId="38" fontId="12" fillId="0" borderId="0" applyFont="0" applyFill="0" applyBorder="0" applyAlignment="0" applyProtection="0"/>
    <xf numFmtId="38" fontId="4" fillId="0" borderId="0" applyFill="0" applyBorder="0" applyProtection="0">
      <alignment vertical="center"/>
    </xf>
    <xf numFmtId="204" fontId="4" fillId="0" borderId="0" applyFill="0" applyBorder="0" applyProtection="0">
      <alignment vertical="center"/>
    </xf>
    <xf numFmtId="204" fontId="4" fillId="0" borderId="0" applyFill="0" applyBorder="0" applyProtection="0">
      <alignment vertical="center"/>
    </xf>
    <xf numFmtId="0" fontId="12" fillId="0" borderId="0"/>
    <xf numFmtId="9" fontId="4" fillId="0" borderId="0" applyFont="0" applyFill="0" applyBorder="0" applyAlignment="0" applyProtection="0">
      <alignment vertical="center"/>
    </xf>
  </cellStyleXfs>
  <cellXfs count="1042">
    <xf numFmtId="0" fontId="0" fillId="0" borderId="0" xfId="0">
      <alignment vertical="center"/>
    </xf>
    <xf numFmtId="0" fontId="0" fillId="0" borderId="0" xfId="0" applyFont="1" applyFill="1">
      <alignment vertical="center"/>
    </xf>
    <xf numFmtId="0" fontId="0" fillId="0" borderId="0" xfId="0" applyFont="1" applyFill="1" applyAlignment="1">
      <alignment vertical="center"/>
    </xf>
    <xf numFmtId="0" fontId="0" fillId="0" borderId="8" xfId="0" applyFont="1" applyFill="1" applyBorder="1" applyAlignment="1">
      <alignment horizontal="center" vertical="center"/>
    </xf>
    <xf numFmtId="0" fontId="0" fillId="0" borderId="11" xfId="0" applyFont="1" applyFill="1" applyBorder="1" applyAlignment="1">
      <alignment horizontal="center" vertical="center"/>
    </xf>
    <xf numFmtId="0" fontId="0" fillId="0" borderId="0" xfId="0" applyFont="1" applyFill="1" applyBorder="1" applyAlignment="1">
      <alignment vertical="center"/>
    </xf>
    <xf numFmtId="0" fontId="0" fillId="0" borderId="0" xfId="0" applyFont="1" applyFill="1" applyAlignment="1">
      <alignment horizontal="center" vertical="center"/>
    </xf>
    <xf numFmtId="0" fontId="0" fillId="0" borderId="0" xfId="0" applyFont="1" applyFill="1" applyAlignment="1">
      <alignment horizontal="left" vertical="center"/>
    </xf>
    <xf numFmtId="177" fontId="1" fillId="0" borderId="0" xfId="0" applyNumberFormat="1" applyFont="1" applyBorder="1" applyAlignment="1">
      <alignment horizontal="right" vertical="center"/>
    </xf>
    <xf numFmtId="0" fontId="6" fillId="0" borderId="0" xfId="0" applyFont="1" applyFill="1" applyBorder="1" applyAlignment="1">
      <alignment horizontal="center" vertical="center"/>
    </xf>
    <xf numFmtId="0" fontId="0" fillId="0" borderId="41" xfId="0" applyFont="1" applyFill="1" applyBorder="1" applyAlignment="1">
      <alignment horizontal="center" vertical="center"/>
    </xf>
    <xf numFmtId="0" fontId="0" fillId="0" borderId="0" xfId="0" applyFont="1" applyBorder="1" applyAlignment="1">
      <alignment vertical="center"/>
    </xf>
    <xf numFmtId="0" fontId="0" fillId="0" borderId="81" xfId="0" applyFont="1" applyFill="1" applyBorder="1" applyAlignment="1">
      <alignment horizontal="center" vertical="center"/>
    </xf>
    <xf numFmtId="0" fontId="7" fillId="0" borderId="0" xfId="0" applyFont="1" applyFill="1" applyAlignment="1">
      <alignment vertical="center"/>
    </xf>
    <xf numFmtId="0" fontId="7" fillId="0" borderId="0" xfId="0" applyFont="1" applyFill="1">
      <alignment vertical="center"/>
    </xf>
    <xf numFmtId="0" fontId="7" fillId="0" borderId="0" xfId="0" applyFont="1" applyFill="1" applyAlignment="1">
      <alignment horizontal="right" vertical="center"/>
    </xf>
    <xf numFmtId="0" fontId="7" fillId="0" borderId="57" xfId="0" applyFont="1" applyFill="1" applyBorder="1" applyAlignment="1">
      <alignment horizontal="center" vertical="center"/>
    </xf>
    <xf numFmtId="0" fontId="7" fillId="0" borderId="55" xfId="0" applyFont="1" applyFill="1" applyBorder="1" applyAlignment="1">
      <alignment horizontal="center" vertical="center"/>
    </xf>
    <xf numFmtId="0" fontId="9" fillId="0" borderId="55" xfId="0" applyFont="1" applyFill="1" applyBorder="1" applyAlignment="1">
      <alignment horizontal="center" vertical="center"/>
    </xf>
    <xf numFmtId="0" fontId="7" fillId="0" borderId="0" xfId="0" applyFont="1" applyFill="1" applyBorder="1" applyAlignment="1">
      <alignment vertical="center"/>
    </xf>
    <xf numFmtId="0" fontId="7" fillId="0" borderId="0" xfId="0" applyFont="1" applyFill="1" applyAlignment="1">
      <alignment vertical="center" shrinkToFit="1"/>
    </xf>
    <xf numFmtId="0" fontId="7" fillId="0" borderId="0" xfId="0" applyFont="1" applyFill="1" applyBorder="1" applyAlignment="1">
      <alignment vertical="center" shrinkToFit="1"/>
    </xf>
    <xf numFmtId="189" fontId="7" fillId="0" borderId="0" xfId="0" applyNumberFormat="1" applyFont="1" applyFill="1">
      <alignment vertical="center"/>
    </xf>
    <xf numFmtId="189" fontId="7" fillId="0" borderId="0" xfId="0" applyNumberFormat="1" applyFont="1" applyFill="1" applyAlignment="1">
      <alignment vertical="center" shrinkToFit="1"/>
    </xf>
    <xf numFmtId="0" fontId="7" fillId="0" borderId="0" xfId="0" applyFont="1" applyFill="1" applyAlignment="1">
      <alignment horizontal="left" vertical="center"/>
    </xf>
    <xf numFmtId="0" fontId="7" fillId="0" borderId="26" xfId="0" applyFont="1" applyFill="1" applyBorder="1" applyAlignment="1">
      <alignment vertical="center" shrinkToFit="1"/>
    </xf>
    <xf numFmtId="0" fontId="7" fillId="0" borderId="26" xfId="0" applyFont="1" applyFill="1" applyBorder="1" applyAlignment="1">
      <alignment vertical="center"/>
    </xf>
    <xf numFmtId="0" fontId="7" fillId="0" borderId="26" xfId="0" applyFont="1" applyFill="1" applyBorder="1">
      <alignment vertical="center"/>
    </xf>
    <xf numFmtId="0" fontId="7" fillId="0" borderId="26" xfId="0" applyFont="1" applyFill="1" applyBorder="1" applyAlignment="1">
      <alignment horizontal="right" vertical="center"/>
    </xf>
    <xf numFmtId="190" fontId="8" fillId="0" borderId="0" xfId="0" applyNumberFormat="1" applyFont="1" applyFill="1" applyBorder="1" applyAlignment="1">
      <alignment horizontal="right" vertical="center" shrinkToFit="1"/>
    </xf>
    <xf numFmtId="190" fontId="8" fillId="0" borderId="23" xfId="0" applyNumberFormat="1" applyFont="1" applyFill="1" applyBorder="1" applyAlignment="1">
      <alignment horizontal="right" vertical="center" shrinkToFit="1"/>
    </xf>
    <xf numFmtId="190" fontId="8" fillId="0" borderId="38" xfId="0" applyNumberFormat="1" applyFont="1" applyFill="1" applyBorder="1" applyAlignment="1">
      <alignment horizontal="right" vertical="center" shrinkToFit="1"/>
    </xf>
    <xf numFmtId="0" fontId="7" fillId="0" borderId="27" xfId="0" applyFont="1" applyFill="1" applyBorder="1" applyAlignment="1">
      <alignment vertical="center"/>
    </xf>
    <xf numFmtId="0" fontId="7" fillId="0" borderId="42" xfId="0" applyFont="1" applyFill="1" applyBorder="1" applyAlignment="1">
      <alignment vertical="center"/>
    </xf>
    <xf numFmtId="0" fontId="7" fillId="0" borderId="0" xfId="0" applyFont="1" applyFill="1" applyBorder="1" applyAlignment="1">
      <alignment horizontal="center" vertical="center"/>
    </xf>
    <xf numFmtId="0" fontId="7" fillId="0" borderId="34" xfId="0" applyFont="1" applyFill="1" applyBorder="1" applyAlignment="1">
      <alignment horizontal="center" vertical="center"/>
    </xf>
    <xf numFmtId="177" fontId="7" fillId="0" borderId="0" xfId="0" applyNumberFormat="1" applyFont="1" applyFill="1" applyBorder="1" applyAlignment="1">
      <alignment horizontal="center" vertical="center"/>
    </xf>
    <xf numFmtId="191" fontId="7" fillId="0" borderId="0" xfId="0" applyNumberFormat="1" applyFont="1" applyFill="1" applyBorder="1" applyAlignment="1">
      <alignment horizontal="right" vertical="center"/>
    </xf>
    <xf numFmtId="0" fontId="7" fillId="0" borderId="9" xfId="0" applyFont="1" applyFill="1" applyBorder="1" applyAlignment="1">
      <alignment horizontal="justify" vertical="center"/>
    </xf>
    <xf numFmtId="180" fontId="7" fillId="0" borderId="0" xfId="0" applyNumberFormat="1" applyFont="1" applyFill="1" applyBorder="1" applyAlignment="1">
      <alignment vertical="center"/>
    </xf>
    <xf numFmtId="0" fontId="7" fillId="0" borderId="55" xfId="0" applyFont="1" applyFill="1" applyBorder="1" applyAlignment="1">
      <alignment horizontal="distributed" vertical="center"/>
    </xf>
    <xf numFmtId="181" fontId="7" fillId="0" borderId="0" xfId="0" applyNumberFormat="1" applyFont="1" applyFill="1" applyBorder="1" applyAlignment="1">
      <alignment horizontal="center" vertical="center"/>
    </xf>
    <xf numFmtId="49" fontId="7" fillId="0" borderId="28" xfId="0" applyNumberFormat="1" applyFont="1" applyFill="1" applyBorder="1" applyAlignment="1">
      <alignment horizontal="center" vertical="center"/>
    </xf>
    <xf numFmtId="194" fontId="7" fillId="0" borderId="0" xfId="0" applyNumberFormat="1" applyFont="1" applyFill="1" applyBorder="1" applyAlignment="1">
      <alignment horizontal="center" vertical="center"/>
    </xf>
    <xf numFmtId="0" fontId="9" fillId="0" borderId="0" xfId="0" applyFont="1" applyFill="1" applyBorder="1" applyAlignment="1">
      <alignment horizontal="center" vertical="center"/>
    </xf>
    <xf numFmtId="191" fontId="7" fillId="0" borderId="23" xfId="0" applyNumberFormat="1" applyFont="1" applyFill="1" applyBorder="1" applyAlignment="1">
      <alignment horizontal="right" vertical="center"/>
    </xf>
    <xf numFmtId="0" fontId="7" fillId="0" borderId="0" xfId="0" applyFont="1" applyFill="1" applyBorder="1" applyAlignment="1">
      <alignment horizontal="right" vertical="center"/>
    </xf>
    <xf numFmtId="0" fontId="7" fillId="0" borderId="0" xfId="0" applyFont="1" applyFill="1" applyBorder="1" applyAlignment="1">
      <alignment horizontal="right" vertical="center" indent="1"/>
    </xf>
    <xf numFmtId="0" fontId="7" fillId="0" borderId="53" xfId="0" applyFont="1" applyFill="1" applyBorder="1" applyAlignment="1">
      <alignment vertical="center"/>
    </xf>
    <xf numFmtId="0" fontId="7" fillId="0" borderId="34" xfId="0" applyFont="1" applyFill="1" applyBorder="1" applyAlignment="1">
      <alignment vertical="center"/>
    </xf>
    <xf numFmtId="0" fontId="7" fillId="0" borderId="36" xfId="0" applyFont="1" applyFill="1" applyBorder="1" applyAlignment="1">
      <alignment vertical="center"/>
    </xf>
    <xf numFmtId="0" fontId="7" fillId="0" borderId="79" xfId="0" applyFont="1" applyFill="1" applyBorder="1" applyAlignment="1">
      <alignment horizontal="center" vertical="center"/>
    </xf>
    <xf numFmtId="0" fontId="7" fillId="0" borderId="80" xfId="0" applyFont="1" applyFill="1" applyBorder="1" applyAlignment="1">
      <alignment horizontal="center" vertical="center"/>
    </xf>
    <xf numFmtId="0" fontId="7" fillId="0" borderId="15" xfId="0" applyFont="1" applyFill="1" applyBorder="1" applyAlignment="1">
      <alignment horizontal="right" vertical="center"/>
    </xf>
    <xf numFmtId="0" fontId="7" fillId="0" borderId="46" xfId="0" applyFont="1" applyFill="1" applyBorder="1">
      <alignment vertical="center"/>
    </xf>
    <xf numFmtId="0" fontId="7" fillId="0" borderId="15" xfId="0" applyFont="1" applyFill="1" applyBorder="1" applyAlignment="1">
      <alignment vertical="center"/>
    </xf>
    <xf numFmtId="0" fontId="7" fillId="0" borderId="6" xfId="0" applyFont="1" applyFill="1" applyBorder="1" applyAlignment="1">
      <alignment vertical="center"/>
    </xf>
    <xf numFmtId="0" fontId="7" fillId="0" borderId="2" xfId="0" applyFont="1" applyFill="1" applyBorder="1" applyAlignment="1">
      <alignment vertical="center"/>
    </xf>
    <xf numFmtId="0" fontId="7" fillId="0" borderId="14" xfId="0" applyFont="1" applyFill="1" applyBorder="1" applyAlignment="1">
      <alignment horizontal="center" vertical="center"/>
    </xf>
    <xf numFmtId="0" fontId="7" fillId="0" borderId="16" xfId="0" applyFont="1" applyFill="1" applyBorder="1" applyAlignment="1">
      <alignment vertical="center"/>
    </xf>
    <xf numFmtId="0" fontId="7" fillId="0" borderId="47" xfId="0" applyFont="1" applyFill="1" applyBorder="1" applyAlignment="1">
      <alignment vertical="center"/>
    </xf>
    <xf numFmtId="0" fontId="7" fillId="0" borderId="4" xfId="0" applyFont="1" applyFill="1" applyBorder="1">
      <alignment vertical="center"/>
    </xf>
    <xf numFmtId="0" fontId="7" fillId="0" borderId="11" xfId="0" applyFont="1" applyFill="1" applyBorder="1" applyAlignment="1">
      <alignment horizontal="center" vertical="center"/>
    </xf>
    <xf numFmtId="0" fontId="7" fillId="0" borderId="8" xfId="0" applyFont="1" applyFill="1" applyBorder="1" applyAlignment="1">
      <alignment vertical="center"/>
    </xf>
    <xf numFmtId="0" fontId="7" fillId="0" borderId="23" xfId="0" applyFont="1" applyFill="1" applyBorder="1" applyAlignment="1">
      <alignment horizontal="center" vertical="center"/>
    </xf>
    <xf numFmtId="0" fontId="7" fillId="0" borderId="24" xfId="0" applyFont="1" applyFill="1" applyBorder="1" applyAlignment="1">
      <alignment vertical="center"/>
    </xf>
    <xf numFmtId="0" fontId="7" fillId="0" borderId="23" xfId="0" applyFont="1" applyFill="1" applyBorder="1" applyAlignment="1">
      <alignment vertical="center"/>
    </xf>
    <xf numFmtId="0" fontId="7" fillId="0" borderId="48" xfId="0" applyFont="1" applyFill="1" applyBorder="1">
      <alignment vertical="center"/>
    </xf>
    <xf numFmtId="0" fontId="7" fillId="0" borderId="22" xfId="0" applyFont="1" applyFill="1" applyBorder="1" applyAlignment="1">
      <alignment vertical="center"/>
    </xf>
    <xf numFmtId="0" fontId="7" fillId="0" borderId="10" xfId="0" applyFont="1" applyFill="1" applyBorder="1" applyAlignment="1">
      <alignment vertical="center"/>
    </xf>
    <xf numFmtId="180" fontId="7" fillId="0" borderId="11" xfId="0" applyNumberFormat="1" applyFont="1" applyFill="1" applyBorder="1" applyAlignment="1">
      <alignment horizontal="right" vertical="center"/>
    </xf>
    <xf numFmtId="180" fontId="7" fillId="0" borderId="23" xfId="0" applyNumberFormat="1" applyFont="1" applyFill="1" applyBorder="1" applyAlignment="1">
      <alignment horizontal="right" vertical="center"/>
    </xf>
    <xf numFmtId="180" fontId="7" fillId="0" borderId="0" xfId="0" applyNumberFormat="1" applyFont="1" applyFill="1" applyBorder="1" applyAlignment="1">
      <alignment horizontal="right" vertical="center"/>
    </xf>
    <xf numFmtId="181" fontId="7" fillId="0" borderId="23" xfId="0" applyNumberFormat="1" applyFont="1" applyFill="1" applyBorder="1" applyAlignment="1">
      <alignment horizontal="right" vertical="center"/>
    </xf>
    <xf numFmtId="0" fontId="7" fillId="0" borderId="21" xfId="0" applyFont="1" applyFill="1" applyBorder="1">
      <alignment vertical="center"/>
    </xf>
    <xf numFmtId="0" fontId="8" fillId="0" borderId="6" xfId="0" applyFont="1" applyFill="1" applyBorder="1" applyAlignment="1">
      <alignment horizontal="center" vertical="center"/>
    </xf>
    <xf numFmtId="0" fontId="8" fillId="0" borderId="49" xfId="0" applyFont="1" applyFill="1" applyBorder="1" applyAlignment="1">
      <alignment horizontal="center" vertical="center"/>
    </xf>
    <xf numFmtId="0" fontId="7" fillId="0" borderId="25" xfId="0" applyFont="1" applyFill="1" applyBorder="1">
      <alignment vertical="center"/>
    </xf>
    <xf numFmtId="0" fontId="7" fillId="0" borderId="51" xfId="0" applyFont="1" applyFill="1" applyBorder="1" applyAlignment="1">
      <alignment horizontal="center" vertical="center" shrinkToFit="1"/>
    </xf>
    <xf numFmtId="0" fontId="7" fillId="0" borderId="22" xfId="0" applyFont="1" applyFill="1" applyBorder="1" applyAlignment="1">
      <alignment horizontal="center" vertical="center" shrinkToFit="1"/>
    </xf>
    <xf numFmtId="0" fontId="7" fillId="0" borderId="10" xfId="0" applyFont="1" applyFill="1" applyBorder="1" applyAlignment="1">
      <alignment horizontal="center" vertical="center" shrinkToFit="1"/>
    </xf>
    <xf numFmtId="0" fontId="7" fillId="0" borderId="50" xfId="0" applyFont="1" applyFill="1" applyBorder="1" applyAlignment="1">
      <alignment horizontal="center" vertical="center" shrinkToFit="1"/>
    </xf>
    <xf numFmtId="195" fontId="7" fillId="0" borderId="0" xfId="0" applyNumberFormat="1" applyFont="1" applyFill="1" applyBorder="1" applyAlignment="1">
      <alignment horizontal="right" vertical="center" shrinkToFit="1"/>
    </xf>
    <xf numFmtId="195" fontId="7" fillId="0" borderId="18" xfId="0" applyNumberFormat="1" applyFont="1" applyFill="1" applyBorder="1" applyAlignment="1">
      <alignment horizontal="right" vertical="center" shrinkToFit="1"/>
    </xf>
    <xf numFmtId="195" fontId="7" fillId="0" borderId="40" xfId="0" applyNumberFormat="1" applyFont="1" applyFill="1" applyBorder="1" applyAlignment="1">
      <alignment horizontal="right" vertical="center" shrinkToFit="1"/>
    </xf>
    <xf numFmtId="0" fontId="0" fillId="0" borderId="10" xfId="0" applyFont="1" applyFill="1" applyBorder="1" applyAlignment="1">
      <alignment horizontal="center" vertical="center"/>
    </xf>
    <xf numFmtId="0" fontId="0" fillId="0" borderId="34"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36" xfId="0" applyFont="1" applyFill="1" applyBorder="1" applyAlignment="1">
      <alignment horizontal="center" vertical="center"/>
    </xf>
    <xf numFmtId="0" fontId="0" fillId="0" borderId="54" xfId="0" applyFont="1" applyFill="1" applyBorder="1" applyAlignment="1">
      <alignment horizontal="center" vertical="center"/>
    </xf>
    <xf numFmtId="0" fontId="0" fillId="0" borderId="38" xfId="0" applyFont="1" applyFill="1" applyBorder="1" applyAlignment="1">
      <alignment horizontal="center" vertical="center"/>
    </xf>
    <xf numFmtId="177" fontId="1" fillId="0" borderId="0" xfId="0" applyNumberFormat="1" applyFont="1" applyFill="1" applyBorder="1" applyAlignment="1">
      <alignment horizontal="right" vertical="center"/>
    </xf>
    <xf numFmtId="181" fontId="7" fillId="0" borderId="0" xfId="0" applyNumberFormat="1" applyFont="1" applyFill="1" applyBorder="1" applyAlignment="1">
      <alignment horizontal="right" vertical="center"/>
    </xf>
    <xf numFmtId="181" fontId="7" fillId="0" borderId="18" xfId="0" applyNumberFormat="1" applyFont="1" applyFill="1" applyBorder="1" applyAlignment="1">
      <alignment horizontal="right" vertical="center"/>
    </xf>
    <xf numFmtId="0" fontId="0" fillId="0" borderId="0" xfId="0" applyFont="1">
      <alignment vertical="center"/>
    </xf>
    <xf numFmtId="0" fontId="0" fillId="0" borderId="0" xfId="0" applyFont="1" applyAlignment="1">
      <alignment horizontal="left" vertical="center"/>
    </xf>
    <xf numFmtId="0" fontId="0" fillId="0" borderId="0" xfId="0" applyFont="1" applyBorder="1">
      <alignment vertical="center"/>
    </xf>
    <xf numFmtId="0" fontId="0" fillId="0" borderId="0" xfId="0" applyFont="1" applyAlignment="1">
      <alignment vertical="center"/>
    </xf>
    <xf numFmtId="0" fontId="0" fillId="0" borderId="0" xfId="0" applyFont="1" applyAlignment="1">
      <alignment horizontal="center" vertical="center"/>
    </xf>
    <xf numFmtId="179" fontId="7" fillId="0" borderId="0" xfId="0" applyNumberFormat="1" applyFont="1" applyFill="1" applyBorder="1" applyAlignment="1">
      <alignment vertical="center"/>
    </xf>
    <xf numFmtId="0" fontId="7" fillId="0" borderId="17" xfId="0" applyFont="1" applyFill="1" applyBorder="1" applyAlignment="1">
      <alignment horizontal="center" vertical="center"/>
    </xf>
    <xf numFmtId="0" fontId="0" fillId="0" borderId="79" xfId="0" applyFill="1" applyBorder="1" applyAlignment="1">
      <alignment horizontal="center" vertical="center"/>
    </xf>
    <xf numFmtId="0" fontId="0" fillId="0" borderId="80" xfId="0" applyFill="1" applyBorder="1" applyAlignment="1">
      <alignment horizontal="center" vertical="center"/>
    </xf>
    <xf numFmtId="0" fontId="0" fillId="0" borderId="0" xfId="0" applyFill="1" applyAlignment="1">
      <alignment horizontal="left" vertical="center"/>
    </xf>
    <xf numFmtId="0" fontId="7" fillId="0" borderId="152" xfId="0" applyFont="1" applyFill="1" applyBorder="1" applyAlignment="1">
      <alignment vertical="center"/>
    </xf>
    <xf numFmtId="0" fontId="9" fillId="0" borderId="34" xfId="0" applyFont="1" applyFill="1" applyBorder="1" applyAlignment="1">
      <alignment horizontal="center" vertical="center"/>
    </xf>
    <xf numFmtId="0" fontId="7" fillId="0" borderId="34" xfId="0" applyFont="1" applyFill="1" applyBorder="1" applyAlignment="1">
      <alignment horizontal="distributed" vertical="center"/>
    </xf>
    <xf numFmtId="0" fontId="7" fillId="0" borderId="73" xfId="0" applyFont="1" applyFill="1" applyBorder="1" applyAlignment="1">
      <alignment horizontal="center" vertical="center"/>
    </xf>
    <xf numFmtId="0" fontId="7" fillId="0" borderId="45" xfId="0" applyFont="1" applyFill="1" applyBorder="1" applyAlignment="1">
      <alignment horizontal="center" vertical="center"/>
    </xf>
    <xf numFmtId="0" fontId="7" fillId="0" borderId="52" xfId="0" applyFont="1" applyFill="1" applyBorder="1" applyAlignment="1">
      <alignment horizontal="center" vertical="center"/>
    </xf>
    <xf numFmtId="0" fontId="0" fillId="0" borderId="0" xfId="0" applyFill="1" applyBorder="1" applyAlignment="1">
      <alignment vertical="top"/>
    </xf>
    <xf numFmtId="0" fontId="0" fillId="0" borderId="0" xfId="0" applyFont="1" applyFill="1" applyBorder="1" applyAlignment="1">
      <alignment vertical="top"/>
    </xf>
    <xf numFmtId="193" fontId="8" fillId="0" borderId="0" xfId="0" applyNumberFormat="1" applyFont="1" applyFill="1" applyBorder="1" applyAlignment="1">
      <alignment horizontal="right" vertical="center" shrinkToFit="1"/>
    </xf>
    <xf numFmtId="188" fontId="7" fillId="0" borderId="59" xfId="0" applyNumberFormat="1" applyFont="1" applyFill="1" applyBorder="1" applyAlignment="1">
      <alignment horizontal="right" vertical="center"/>
    </xf>
    <xf numFmtId="198" fontId="7" fillId="0" borderId="40" xfId="0" applyNumberFormat="1" applyFont="1" applyFill="1" applyBorder="1" applyAlignment="1">
      <alignment horizontal="right" vertical="center" shrinkToFit="1"/>
    </xf>
    <xf numFmtId="188" fontId="7" fillId="0" borderId="11" xfId="0" applyNumberFormat="1" applyFont="1" applyFill="1" applyBorder="1" applyAlignment="1">
      <alignment vertical="center"/>
    </xf>
    <xf numFmtId="0" fontId="8" fillId="0" borderId="59" xfId="0" applyFont="1" applyFill="1" applyBorder="1" applyAlignment="1">
      <alignment vertical="center"/>
    </xf>
    <xf numFmtId="182" fontId="8" fillId="0" borderId="0" xfId="0" applyNumberFormat="1" applyFont="1" applyFill="1" applyBorder="1" applyAlignment="1">
      <alignment vertical="center" shrinkToFit="1"/>
    </xf>
    <xf numFmtId="176" fontId="8" fillId="0" borderId="0" xfId="0" applyNumberFormat="1" applyFont="1" applyFill="1" applyBorder="1" applyAlignment="1">
      <alignment vertical="center" shrinkToFit="1"/>
    </xf>
    <xf numFmtId="184" fontId="8" fillId="0" borderId="0" xfId="0" applyNumberFormat="1" applyFont="1" applyFill="1" applyBorder="1" applyAlignment="1">
      <alignment horizontal="right" vertical="center" shrinkToFit="1"/>
    </xf>
    <xf numFmtId="184" fontId="8" fillId="0" borderId="0" xfId="0" applyNumberFormat="1" applyFont="1" applyFill="1" applyBorder="1" applyAlignment="1">
      <alignment vertical="center" shrinkToFit="1"/>
    </xf>
    <xf numFmtId="192" fontId="8" fillId="0" borderId="0" xfId="0" applyNumberFormat="1" applyFont="1" applyFill="1" applyBorder="1" applyAlignment="1">
      <alignment vertical="center" shrinkToFit="1"/>
    </xf>
    <xf numFmtId="186" fontId="10" fillId="0" borderId="0" xfId="0" applyNumberFormat="1" applyFont="1" applyFill="1" applyBorder="1">
      <alignment vertical="center"/>
    </xf>
    <xf numFmtId="197" fontId="8" fillId="0" borderId="0" xfId="0" applyNumberFormat="1" applyFont="1" applyFill="1" applyBorder="1" applyAlignment="1">
      <alignment vertical="center" shrinkToFit="1"/>
    </xf>
    <xf numFmtId="206" fontId="8" fillId="0" borderId="0" xfId="0" applyNumberFormat="1" applyFont="1" applyFill="1" applyBorder="1" applyAlignment="1">
      <alignment vertical="center" shrinkToFit="1"/>
    </xf>
    <xf numFmtId="0" fontId="10" fillId="0" borderId="0" xfId="0" applyFont="1" applyFill="1" applyBorder="1">
      <alignment vertical="center"/>
    </xf>
    <xf numFmtId="0" fontId="8" fillId="0" borderId="0" xfId="0" applyNumberFormat="1" applyFont="1" applyFill="1" applyBorder="1" applyAlignment="1">
      <alignment vertical="center" shrinkToFit="1"/>
    </xf>
    <xf numFmtId="38" fontId="8" fillId="0" borderId="0" xfId="0" applyNumberFormat="1" applyFont="1" applyFill="1" applyBorder="1" applyAlignment="1" applyProtection="1">
      <alignment vertical="center"/>
      <protection locked="0"/>
    </xf>
    <xf numFmtId="184" fontId="8" fillId="0" borderId="0" xfId="0" applyNumberFormat="1" applyFont="1" applyFill="1" applyBorder="1" applyAlignment="1" applyProtection="1">
      <alignment vertical="center"/>
      <protection locked="0"/>
    </xf>
    <xf numFmtId="38" fontId="8" fillId="0" borderId="0" xfId="0" applyNumberFormat="1" applyFont="1" applyFill="1" applyBorder="1" applyAlignment="1">
      <alignment vertical="center" shrinkToFit="1"/>
    </xf>
    <xf numFmtId="176" fontId="8" fillId="0" borderId="0" xfId="0" applyNumberFormat="1" applyFont="1" applyFill="1" applyBorder="1" applyAlignment="1" applyProtection="1">
      <alignment vertical="center"/>
      <protection locked="0"/>
    </xf>
    <xf numFmtId="184" fontId="8" fillId="0" borderId="0" xfId="0" applyNumberFormat="1" applyFont="1" applyFill="1" applyBorder="1" applyAlignment="1" applyProtection="1">
      <alignment vertical="center" shrinkToFit="1"/>
      <protection locked="0"/>
    </xf>
    <xf numFmtId="176" fontId="8" fillId="0" borderId="0" xfId="0" applyNumberFormat="1" applyFont="1" applyFill="1" applyBorder="1" applyAlignment="1" applyProtection="1">
      <alignment vertical="center" shrinkToFit="1"/>
      <protection locked="0"/>
    </xf>
    <xf numFmtId="41" fontId="8" fillId="0" borderId="0" xfId="0" applyNumberFormat="1" applyFont="1" applyFill="1" applyBorder="1" applyAlignment="1" applyProtection="1">
      <alignment horizontal="right" vertical="center" shrinkToFit="1"/>
      <protection locked="0"/>
    </xf>
    <xf numFmtId="41" fontId="8" fillId="0" borderId="0" xfId="0" applyNumberFormat="1" applyFont="1" applyFill="1" applyBorder="1" applyAlignment="1">
      <alignment horizontal="right" vertical="center" shrinkToFit="1"/>
    </xf>
    <xf numFmtId="184" fontId="8" fillId="0" borderId="40" xfId="0" applyNumberFormat="1" applyFont="1" applyFill="1" applyBorder="1" applyAlignment="1" applyProtection="1">
      <alignment vertical="center"/>
      <protection locked="0"/>
    </xf>
    <xf numFmtId="38" fontId="8" fillId="0" borderId="0" xfId="1" applyFont="1" applyFill="1" applyBorder="1" applyAlignment="1" applyProtection="1">
      <alignment vertical="center" shrinkToFit="1"/>
    </xf>
    <xf numFmtId="184" fontId="8" fillId="0" borderId="0" xfId="1" applyNumberFormat="1" applyFont="1" applyFill="1" applyBorder="1" applyAlignment="1" applyProtection="1">
      <alignment vertical="center" shrinkToFit="1"/>
    </xf>
    <xf numFmtId="184" fontId="8" fillId="0" borderId="40" xfId="0" applyNumberFormat="1" applyFont="1" applyFill="1" applyBorder="1" applyAlignment="1">
      <alignment vertical="center" shrinkToFit="1"/>
    </xf>
    <xf numFmtId="200" fontId="0" fillId="0" borderId="0" xfId="0" applyNumberFormat="1" applyFont="1" applyFill="1" applyBorder="1" applyAlignment="1">
      <alignment horizontal="right" vertical="center"/>
    </xf>
    <xf numFmtId="200" fontId="0" fillId="0" borderId="41" xfId="0" applyNumberFormat="1" applyFont="1" applyFill="1" applyBorder="1" applyAlignment="1">
      <alignment horizontal="right" vertical="center"/>
    </xf>
    <xf numFmtId="200" fontId="0" fillId="0" borderId="38" xfId="0" applyNumberFormat="1" applyFont="1" applyFill="1" applyBorder="1" applyAlignment="1">
      <alignment horizontal="right" vertical="center"/>
    </xf>
    <xf numFmtId="196" fontId="8" fillId="0" borderId="0" xfId="0" applyNumberFormat="1" applyFont="1" applyFill="1" applyBorder="1" applyAlignment="1">
      <alignment vertical="center" shrinkToFit="1"/>
    </xf>
    <xf numFmtId="0" fontId="13" fillId="0" borderId="0" xfId="0" applyFont="1" applyFill="1">
      <alignment vertical="center"/>
    </xf>
    <xf numFmtId="191" fontId="7" fillId="0" borderId="40" xfId="0" applyNumberFormat="1" applyFont="1" applyFill="1" applyBorder="1" applyAlignment="1">
      <alignment horizontal="right" vertical="center"/>
    </xf>
    <xf numFmtId="186" fontId="10" fillId="0" borderId="0" xfId="0" applyNumberFormat="1" applyFont="1" applyFill="1" applyBorder="1" applyAlignment="1">
      <alignment vertical="center" shrinkToFit="1"/>
    </xf>
    <xf numFmtId="185" fontId="10" fillId="0" borderId="0" xfId="0" applyNumberFormat="1" applyFont="1" applyFill="1" applyBorder="1" applyAlignment="1">
      <alignment vertical="center" shrinkToFit="1"/>
    </xf>
    <xf numFmtId="0" fontId="10" fillId="0" borderId="0" xfId="0" applyNumberFormat="1" applyFont="1" applyFill="1" applyBorder="1" applyAlignment="1">
      <alignment vertical="center" shrinkToFit="1"/>
    </xf>
    <xf numFmtId="184" fontId="10" fillId="0" borderId="0" xfId="0" applyNumberFormat="1" applyFont="1" applyFill="1" applyBorder="1" applyAlignment="1">
      <alignment vertical="center" shrinkToFit="1"/>
    </xf>
    <xf numFmtId="177" fontId="10" fillId="0" borderId="0" xfId="0" applyNumberFormat="1" applyFont="1" applyFill="1" applyBorder="1" applyAlignment="1">
      <alignment vertical="center" shrinkToFit="1"/>
    </xf>
    <xf numFmtId="41" fontId="10" fillId="0" borderId="0" xfId="0" applyNumberFormat="1" applyFont="1" applyFill="1" applyBorder="1" applyAlignment="1">
      <alignment horizontal="right" vertical="center" shrinkToFit="1"/>
    </xf>
    <xf numFmtId="41" fontId="10" fillId="0" borderId="0" xfId="0" applyNumberFormat="1" applyFont="1" applyFill="1" applyBorder="1" applyAlignment="1">
      <alignment horizontal="right" vertical="center"/>
    </xf>
    <xf numFmtId="184" fontId="10" fillId="0" borderId="0" xfId="0" applyNumberFormat="1" applyFont="1" applyFill="1" applyBorder="1" applyAlignment="1">
      <alignment vertical="center"/>
    </xf>
    <xf numFmtId="184" fontId="10" fillId="0" borderId="40" xfId="0" applyNumberFormat="1" applyFont="1" applyFill="1" applyBorder="1" applyAlignment="1">
      <alignment vertical="center"/>
    </xf>
    <xf numFmtId="184" fontId="10" fillId="0" borderId="0" xfId="0" applyNumberFormat="1" applyFont="1" applyFill="1" applyBorder="1" applyAlignment="1">
      <alignment horizontal="left" vertical="center" shrinkToFit="1"/>
    </xf>
    <xf numFmtId="188" fontId="10" fillId="0" borderId="0" xfId="0" applyNumberFormat="1" applyFont="1" applyFill="1" applyBorder="1" applyAlignment="1">
      <alignment vertical="center" shrinkToFit="1"/>
    </xf>
    <xf numFmtId="188" fontId="10" fillId="0" borderId="40" xfId="0" applyNumberFormat="1" applyFont="1" applyFill="1" applyBorder="1" applyAlignment="1">
      <alignment vertical="center" shrinkToFit="1"/>
    </xf>
    <xf numFmtId="188" fontId="9" fillId="0" borderId="11" xfId="0" applyNumberFormat="1" applyFont="1" applyFill="1" applyBorder="1" applyAlignment="1">
      <alignment vertical="center"/>
    </xf>
    <xf numFmtId="191" fontId="9" fillId="0" borderId="0" xfId="0" applyNumberFormat="1" applyFont="1" applyFill="1" applyBorder="1" applyAlignment="1">
      <alignment horizontal="right" vertical="center"/>
    </xf>
    <xf numFmtId="191" fontId="9" fillId="0" borderId="40" xfId="0" applyNumberFormat="1" applyFont="1" applyFill="1" applyBorder="1" applyAlignment="1">
      <alignment horizontal="right" vertical="center"/>
    </xf>
    <xf numFmtId="184" fontId="10" fillId="0" borderId="0" xfId="0" applyNumberFormat="1" applyFont="1" applyFill="1" applyBorder="1" applyAlignment="1">
      <alignment horizontal="right" vertical="center" shrinkToFit="1"/>
    </xf>
    <xf numFmtId="38" fontId="10" fillId="0" borderId="0" xfId="1" applyFont="1" applyFill="1" applyBorder="1" applyAlignment="1" applyProtection="1">
      <alignment vertical="center" shrinkToFit="1"/>
    </xf>
    <xf numFmtId="184" fontId="10" fillId="0" borderId="0" xfId="1" applyNumberFormat="1" applyFont="1" applyFill="1" applyBorder="1" applyAlignment="1" applyProtection="1">
      <alignment vertical="center" shrinkToFit="1"/>
    </xf>
    <xf numFmtId="184" fontId="10" fillId="0" borderId="40" xfId="0" applyNumberFormat="1" applyFont="1" applyFill="1" applyBorder="1" applyAlignment="1">
      <alignment vertical="center" shrinkToFit="1"/>
    </xf>
    <xf numFmtId="0" fontId="9" fillId="0" borderId="137" xfId="0" applyFont="1" applyFill="1" applyBorder="1" applyAlignment="1">
      <alignment horizontal="center" vertical="center"/>
    </xf>
    <xf numFmtId="177" fontId="9" fillId="0" borderId="38" xfId="0" applyNumberFormat="1" applyFont="1" applyFill="1" applyBorder="1" applyAlignment="1">
      <alignment horizontal="right" vertical="center"/>
    </xf>
    <xf numFmtId="195" fontId="9" fillId="0" borderId="38" xfId="0" applyNumberFormat="1" applyFont="1" applyFill="1" applyBorder="1" applyAlignment="1">
      <alignment horizontal="right" vertical="center" shrinkToFit="1"/>
    </xf>
    <xf numFmtId="198" fontId="9" fillId="0" borderId="43" xfId="0" applyNumberFormat="1" applyFont="1" applyFill="1" applyBorder="1" applyAlignment="1">
      <alignment horizontal="right" vertical="center" shrinkToFit="1"/>
    </xf>
    <xf numFmtId="178" fontId="7" fillId="0" borderId="0" xfId="0" applyNumberFormat="1" applyFont="1" applyFill="1" applyBorder="1" applyAlignment="1">
      <alignment vertical="center"/>
    </xf>
    <xf numFmtId="177" fontId="7" fillId="0" borderId="11" xfId="0" applyNumberFormat="1" applyFont="1" applyFill="1" applyBorder="1" applyAlignment="1">
      <alignment vertical="center"/>
    </xf>
    <xf numFmtId="0" fontId="8" fillId="0" borderId="37" xfId="0" applyFont="1" applyFill="1" applyBorder="1" applyAlignment="1">
      <alignment horizontal="center" vertical="center" shrinkToFit="1"/>
    </xf>
    <xf numFmtId="177" fontId="9" fillId="0" borderId="11" xfId="0" applyNumberFormat="1" applyFont="1" applyFill="1" applyBorder="1" applyAlignment="1">
      <alignment vertical="center"/>
    </xf>
    <xf numFmtId="177" fontId="9" fillId="0" borderId="0" xfId="0" applyNumberFormat="1" applyFont="1" applyFill="1" applyBorder="1" applyAlignment="1">
      <alignment vertical="center"/>
    </xf>
    <xf numFmtId="178" fontId="9" fillId="0" borderId="0" xfId="0" applyNumberFormat="1" applyFont="1" applyFill="1" applyBorder="1" applyAlignment="1">
      <alignment vertical="center"/>
    </xf>
    <xf numFmtId="177" fontId="9" fillId="0" borderId="40" xfId="0" applyNumberFormat="1" applyFont="1" applyFill="1" applyBorder="1" applyAlignment="1">
      <alignment vertical="center"/>
    </xf>
    <xf numFmtId="0" fontId="7" fillId="0" borderId="36" xfId="0" applyFont="1" applyFill="1" applyBorder="1" applyAlignment="1">
      <alignment horizontal="center" vertical="center" shrinkToFit="1"/>
    </xf>
    <xf numFmtId="177" fontId="7" fillId="0" borderId="41" xfId="0" applyNumberFormat="1" applyFont="1" applyFill="1" applyBorder="1" applyAlignment="1">
      <alignment vertical="center"/>
    </xf>
    <xf numFmtId="0" fontId="9" fillId="0" borderId="56" xfId="0" applyFont="1" applyFill="1" applyBorder="1" applyAlignment="1">
      <alignment horizontal="center" vertical="center"/>
    </xf>
    <xf numFmtId="186" fontId="8" fillId="0" borderId="0" xfId="0" applyNumberFormat="1" applyFont="1" applyFill="1" applyBorder="1" applyAlignment="1">
      <alignment vertical="center" shrinkToFit="1"/>
    </xf>
    <xf numFmtId="210" fontId="7" fillId="0" borderId="0" xfId="0" applyNumberFormat="1" applyFont="1" applyFill="1" applyBorder="1" applyAlignment="1">
      <alignment horizontal="right" vertical="center" shrinkToFit="1"/>
    </xf>
    <xf numFmtId="0" fontId="0" fillId="0" borderId="10" xfId="0" applyFont="1" applyFill="1" applyBorder="1" applyAlignment="1">
      <alignment horizontal="center" vertical="center"/>
    </xf>
    <xf numFmtId="198" fontId="0" fillId="0" borderId="23" xfId="0" applyNumberFormat="1" applyFont="1" applyFill="1" applyBorder="1" applyAlignment="1">
      <alignment horizontal="right" vertical="center"/>
    </xf>
    <xf numFmtId="198" fontId="1" fillId="0" borderId="0" xfId="0" applyNumberFormat="1" applyFont="1" applyFill="1" applyBorder="1" applyAlignment="1">
      <alignment horizontal="right" vertical="center"/>
    </xf>
    <xf numFmtId="198" fontId="0" fillId="0" borderId="0" xfId="0" applyNumberFormat="1" applyFont="1" applyFill="1" applyBorder="1" applyAlignment="1">
      <alignment horizontal="right" vertical="center"/>
    </xf>
    <xf numFmtId="199" fontId="1" fillId="0" borderId="11" xfId="0" applyNumberFormat="1" applyFont="1" applyFill="1" applyBorder="1" applyAlignment="1">
      <alignment horizontal="right" vertical="center"/>
    </xf>
    <xf numFmtId="199" fontId="1" fillId="0" borderId="0" xfId="0" applyNumberFormat="1" applyFont="1" applyFill="1" applyBorder="1" applyAlignment="1">
      <alignment horizontal="right" vertical="center"/>
    </xf>
    <xf numFmtId="199" fontId="0" fillId="0" borderId="8" xfId="0" applyNumberFormat="1" applyFont="1" applyFill="1" applyBorder="1" applyAlignment="1">
      <alignment horizontal="right" vertical="center"/>
    </xf>
    <xf numFmtId="199" fontId="0" fillId="0" borderId="23" xfId="0" applyNumberFormat="1" applyFont="1" applyFill="1" applyBorder="1" applyAlignment="1">
      <alignment horizontal="right" vertical="center"/>
    </xf>
    <xf numFmtId="199" fontId="0" fillId="0" borderId="11" xfId="0" applyNumberFormat="1" applyFont="1" applyFill="1" applyBorder="1" applyAlignment="1">
      <alignment horizontal="right" vertical="center"/>
    </xf>
    <xf numFmtId="199" fontId="0" fillId="0" borderId="0" xfId="0" applyNumberFormat="1" applyFont="1" applyFill="1" applyBorder="1" applyAlignment="1">
      <alignment horizontal="right" vertical="center"/>
    </xf>
    <xf numFmtId="202" fontId="1" fillId="0" borderId="0" xfId="0" applyNumberFormat="1" applyFont="1" applyFill="1" applyAlignment="1">
      <alignment vertical="center"/>
    </xf>
    <xf numFmtId="202" fontId="1" fillId="0" borderId="0" xfId="0" applyNumberFormat="1" applyFont="1" applyFill="1" applyBorder="1" applyAlignment="1">
      <alignment vertical="center"/>
    </xf>
    <xf numFmtId="181" fontId="9" fillId="0" borderId="38" xfId="0" applyNumberFormat="1" applyFont="1" applyFill="1" applyBorder="1" applyAlignment="1">
      <alignment horizontal="right" vertical="center"/>
    </xf>
    <xf numFmtId="188" fontId="9" fillId="0" borderId="150" xfId="0" applyNumberFormat="1" applyFont="1" applyFill="1" applyBorder="1" applyAlignment="1">
      <alignment horizontal="right" vertical="center"/>
    </xf>
    <xf numFmtId="203" fontId="7" fillId="0" borderId="0" xfId="0" applyNumberFormat="1" applyFont="1" applyFill="1" applyBorder="1" applyAlignment="1">
      <alignment horizontal="right" vertical="center"/>
    </xf>
    <xf numFmtId="203" fontId="7" fillId="0" borderId="18" xfId="0" applyNumberFormat="1" applyFont="1" applyFill="1" applyBorder="1" applyAlignment="1">
      <alignment horizontal="right" vertical="center"/>
    </xf>
    <xf numFmtId="211" fontId="7" fillId="0" borderId="0" xfId="0" applyNumberFormat="1" applyFont="1" applyFill="1" applyBorder="1" applyAlignment="1">
      <alignment horizontal="right" vertical="center"/>
    </xf>
    <xf numFmtId="211" fontId="7" fillId="0" borderId="18" xfId="0" applyNumberFormat="1" applyFont="1" applyFill="1" applyBorder="1" applyAlignment="1">
      <alignment horizontal="right" vertical="center"/>
    </xf>
    <xf numFmtId="211" fontId="7" fillId="0" borderId="44" xfId="0" applyNumberFormat="1" applyFont="1" applyFill="1" applyBorder="1" applyAlignment="1">
      <alignment horizontal="right" vertical="center"/>
    </xf>
    <xf numFmtId="211" fontId="7" fillId="0" borderId="76" xfId="0" applyNumberFormat="1" applyFont="1" applyFill="1" applyBorder="1" applyAlignment="1">
      <alignment horizontal="right" vertical="center"/>
    </xf>
    <xf numFmtId="189" fontId="11" fillId="0" borderId="138" xfId="0" applyNumberFormat="1" applyFont="1" applyFill="1" applyBorder="1" applyAlignment="1">
      <alignment horizontal="center" vertical="center" wrapText="1" shrinkToFit="1"/>
    </xf>
    <xf numFmtId="0" fontId="7" fillId="0" borderId="156" xfId="0" applyFont="1" applyFill="1" applyBorder="1" applyAlignment="1">
      <alignment horizontal="distributed" vertical="center"/>
    </xf>
    <xf numFmtId="0" fontId="7" fillId="0" borderId="156" xfId="0" applyFont="1" applyFill="1" applyBorder="1" applyAlignment="1">
      <alignment vertical="center"/>
    </xf>
    <xf numFmtId="0" fontId="7" fillId="0" borderId="181" xfId="0" applyFont="1" applyFill="1" applyBorder="1" applyAlignment="1">
      <alignment horizontal="distributed" vertical="center"/>
    </xf>
    <xf numFmtId="190" fontId="8" fillId="0" borderId="0" xfId="0" applyNumberFormat="1" applyFont="1" applyFill="1" applyBorder="1" applyAlignment="1">
      <alignment vertical="center" shrinkToFit="1"/>
    </xf>
    <xf numFmtId="41" fontId="9" fillId="0" borderId="0" xfId="0" applyNumberFormat="1" applyFont="1" applyFill="1" applyBorder="1" applyAlignment="1">
      <alignment horizontal="right" vertical="center" shrinkToFit="1"/>
    </xf>
    <xf numFmtId="191" fontId="7" fillId="0" borderId="160" xfId="0" applyNumberFormat="1" applyFont="1" applyFill="1" applyBorder="1" applyAlignment="1">
      <alignment horizontal="right" vertical="center"/>
    </xf>
    <xf numFmtId="0" fontId="0" fillId="0" borderId="165" xfId="0" applyFont="1" applyFill="1" applyBorder="1" applyAlignment="1">
      <alignment horizontal="center" vertical="center"/>
    </xf>
    <xf numFmtId="0" fontId="0" fillId="0" borderId="8" xfId="0" applyFont="1" applyFill="1" applyBorder="1" applyAlignment="1">
      <alignment horizontal="center" vertical="center"/>
    </xf>
    <xf numFmtId="0" fontId="7" fillId="0" borderId="182" xfId="0" applyFont="1" applyFill="1" applyBorder="1" applyAlignment="1">
      <alignment horizontal="distributed" vertical="center"/>
    </xf>
    <xf numFmtId="177" fontId="9" fillId="0" borderId="0" xfId="0" applyNumberFormat="1" applyFont="1" applyFill="1" applyBorder="1" applyAlignment="1">
      <alignment horizontal="center" vertical="center"/>
    </xf>
    <xf numFmtId="0" fontId="7" fillId="0" borderId="32" xfId="0" applyFont="1" applyFill="1" applyBorder="1" applyAlignment="1">
      <alignment horizontal="center" vertical="center"/>
    </xf>
    <xf numFmtId="0" fontId="7" fillId="0" borderId="12" xfId="0" applyFont="1" applyFill="1" applyBorder="1" applyAlignment="1">
      <alignment horizontal="center" vertical="center" shrinkToFit="1"/>
    </xf>
    <xf numFmtId="0" fontId="7" fillId="0" borderId="9" xfId="0" applyFont="1" applyFill="1" applyBorder="1" applyAlignment="1">
      <alignment horizontal="center" vertical="center"/>
    </xf>
    <xf numFmtId="0" fontId="7" fillId="0" borderId="9" xfId="0" applyFont="1" applyFill="1" applyBorder="1" applyAlignment="1">
      <alignment horizontal="center" vertical="center" shrinkToFit="1"/>
    </xf>
    <xf numFmtId="0" fontId="7" fillId="0" borderId="12" xfId="0" applyFont="1" applyFill="1" applyBorder="1" applyAlignment="1">
      <alignment horizontal="center" vertical="center"/>
    </xf>
    <xf numFmtId="186" fontId="8" fillId="0" borderId="0" xfId="0" applyNumberFormat="1" applyFont="1" applyFill="1" applyBorder="1" applyAlignment="1">
      <alignment horizontal="right" vertical="center" shrinkToFit="1"/>
    </xf>
    <xf numFmtId="186" fontId="10" fillId="0" borderId="0" xfId="0" applyNumberFormat="1" applyFont="1" applyFill="1" applyBorder="1" applyAlignment="1">
      <alignment horizontal="right" vertical="center" shrinkToFit="1"/>
    </xf>
    <xf numFmtId="190" fontId="8" fillId="0" borderId="0" xfId="0" applyNumberFormat="1" applyFont="1" applyFill="1" applyBorder="1" applyAlignment="1">
      <alignment horizontal="right" vertical="center"/>
    </xf>
    <xf numFmtId="190" fontId="8" fillId="0" borderId="38" xfId="0" applyNumberFormat="1" applyFont="1" applyFill="1" applyBorder="1" applyAlignment="1">
      <alignment horizontal="right" vertical="center"/>
    </xf>
    <xf numFmtId="179" fontId="7" fillId="0" borderId="160" xfId="0" applyNumberFormat="1" applyFont="1" applyFill="1" applyBorder="1" applyAlignment="1">
      <alignment horizontal="right" vertical="center"/>
    </xf>
    <xf numFmtId="179" fontId="7" fillId="0" borderId="23" xfId="0" applyNumberFormat="1" applyFont="1" applyFill="1" applyBorder="1" applyAlignment="1">
      <alignment horizontal="right" vertical="center"/>
    </xf>
    <xf numFmtId="179" fontId="7" fillId="0" borderId="0" xfId="0" applyNumberFormat="1" applyFont="1" applyFill="1" applyBorder="1" applyAlignment="1">
      <alignment horizontal="right" vertical="center"/>
    </xf>
    <xf numFmtId="41" fontId="7" fillId="0" borderId="0" xfId="0" applyNumberFormat="1" applyFont="1" applyFill="1" applyBorder="1" applyAlignment="1">
      <alignment horizontal="right" vertical="center"/>
    </xf>
    <xf numFmtId="0" fontId="7" fillId="0" borderId="31" xfId="0" applyFont="1" applyFill="1" applyBorder="1" applyAlignment="1">
      <alignment horizontal="center" vertical="center"/>
    </xf>
    <xf numFmtId="179" fontId="9" fillId="0" borderId="0" xfId="0" applyNumberFormat="1" applyFont="1" applyFill="1" applyBorder="1" applyAlignment="1">
      <alignment horizontal="right" vertical="center"/>
    </xf>
    <xf numFmtId="41" fontId="9" fillId="0" borderId="0" xfId="0" applyNumberFormat="1" applyFont="1" applyFill="1" applyBorder="1" applyAlignment="1">
      <alignment horizontal="right" vertical="center"/>
    </xf>
    <xf numFmtId="188" fontId="7" fillId="0" borderId="0" xfId="0" applyNumberFormat="1" applyFont="1" applyFill="1" applyBorder="1" applyAlignment="1">
      <alignment horizontal="right" vertical="center"/>
    </xf>
    <xf numFmtId="0" fontId="7" fillId="0" borderId="33" xfId="0" applyFont="1" applyFill="1" applyBorder="1" applyAlignment="1">
      <alignment horizontal="center" vertical="center"/>
    </xf>
    <xf numFmtId="0" fontId="7" fillId="0" borderId="30" xfId="0" applyFont="1" applyFill="1" applyBorder="1" applyAlignment="1">
      <alignment horizontal="center" vertical="center"/>
    </xf>
    <xf numFmtId="188" fontId="7" fillId="0" borderId="40" xfId="0" applyNumberFormat="1" applyFont="1" applyFill="1" applyBorder="1" applyAlignment="1">
      <alignment horizontal="right" vertical="center"/>
    </xf>
    <xf numFmtId="177" fontId="7" fillId="0" borderId="0" xfId="0" applyNumberFormat="1" applyFont="1" applyFill="1" applyBorder="1" applyAlignment="1">
      <alignment horizontal="right" vertical="center"/>
    </xf>
    <xf numFmtId="182" fontId="7" fillId="0" borderId="0" xfId="0" applyNumberFormat="1" applyFont="1" applyFill="1" applyBorder="1" applyAlignment="1">
      <alignment horizontal="right" vertical="center"/>
    </xf>
    <xf numFmtId="0" fontId="7" fillId="0" borderId="28" xfId="0" applyFont="1" applyFill="1" applyBorder="1" applyAlignment="1">
      <alignment horizontal="center" vertical="center"/>
    </xf>
    <xf numFmtId="0" fontId="7" fillId="0" borderId="28" xfId="0" applyFont="1" applyFill="1" applyBorder="1" applyAlignment="1">
      <alignment vertical="center"/>
    </xf>
    <xf numFmtId="0" fontId="7" fillId="0" borderId="29" xfId="0" applyFont="1" applyFill="1" applyBorder="1" applyAlignment="1">
      <alignment vertical="center"/>
    </xf>
    <xf numFmtId="41" fontId="7" fillId="0" borderId="160" xfId="0" applyNumberFormat="1" applyFont="1" applyFill="1" applyBorder="1" applyAlignment="1">
      <alignment horizontal="right" vertical="center"/>
    </xf>
    <xf numFmtId="188" fontId="7" fillId="0" borderId="160" xfId="0" applyNumberFormat="1" applyFont="1" applyFill="1" applyBorder="1" applyAlignment="1">
      <alignment horizontal="right" vertical="center"/>
    </xf>
    <xf numFmtId="196" fontId="7" fillId="0" borderId="0" xfId="0" applyNumberFormat="1" applyFont="1" applyFill="1" applyBorder="1" applyAlignment="1">
      <alignment horizontal="right" vertical="center"/>
    </xf>
    <xf numFmtId="177" fontId="7" fillId="0" borderId="44" xfId="0" applyNumberFormat="1" applyFont="1" applyFill="1" applyBorder="1" applyAlignment="1">
      <alignment horizontal="right" vertical="center"/>
    </xf>
    <xf numFmtId="177" fontId="7" fillId="0" borderId="63" xfId="0" applyNumberFormat="1" applyFont="1" applyFill="1" applyBorder="1" applyAlignment="1">
      <alignment horizontal="right" vertical="center"/>
    </xf>
    <xf numFmtId="177" fontId="7" fillId="0" borderId="0" xfId="0" applyNumberFormat="1" applyFont="1" applyFill="1" applyBorder="1" applyAlignment="1">
      <alignment horizontal="right" vertical="center" shrinkToFit="1"/>
    </xf>
    <xf numFmtId="177" fontId="9" fillId="0" borderId="38" xfId="0" applyNumberFormat="1" applyFont="1" applyFill="1" applyBorder="1" applyAlignment="1">
      <alignment horizontal="right" vertical="center" shrinkToFit="1"/>
    </xf>
    <xf numFmtId="0" fontId="0" fillId="0" borderId="183" xfId="0" applyFont="1" applyFill="1" applyBorder="1" applyAlignment="1">
      <alignment horizontal="center" vertical="center"/>
    </xf>
    <xf numFmtId="0" fontId="0" fillId="0" borderId="77" xfId="0" applyFont="1" applyFill="1" applyBorder="1" applyAlignment="1">
      <alignment horizontal="center" vertical="center"/>
    </xf>
    <xf numFmtId="198" fontId="0" fillId="0" borderId="70" xfId="0" applyNumberFormat="1" applyFont="1" applyFill="1" applyBorder="1" applyAlignment="1">
      <alignment horizontal="right" vertical="center"/>
    </xf>
    <xf numFmtId="198" fontId="1" fillId="0" borderId="163" xfId="0" applyNumberFormat="1" applyFont="1" applyFill="1" applyBorder="1" applyAlignment="1">
      <alignment horizontal="right" vertical="center"/>
    </xf>
    <xf numFmtId="200" fontId="0" fillId="0" borderId="163" xfId="0" applyNumberFormat="1" applyFont="1" applyFill="1" applyBorder="1" applyAlignment="1">
      <alignment horizontal="right" vertical="center"/>
    </xf>
    <xf numFmtId="198" fontId="0" fillId="0" borderId="163" xfId="0" applyNumberFormat="1" applyFont="1" applyFill="1" applyBorder="1" applyAlignment="1">
      <alignment horizontal="right" vertical="center"/>
    </xf>
    <xf numFmtId="199" fontId="1" fillId="0" borderId="163" xfId="0" applyNumberFormat="1" applyFont="1" applyFill="1" applyBorder="1" applyAlignment="1">
      <alignment horizontal="right" vertical="center"/>
    </xf>
    <xf numFmtId="200" fontId="0" fillId="0" borderId="43" xfId="0" applyNumberFormat="1" applyFont="1" applyFill="1" applyBorder="1" applyAlignment="1">
      <alignment horizontal="right" vertical="center"/>
    </xf>
    <xf numFmtId="199" fontId="0" fillId="0" borderId="70" xfId="0" applyNumberFormat="1" applyFont="1" applyFill="1" applyBorder="1" applyAlignment="1">
      <alignment horizontal="right" vertical="center"/>
    </xf>
    <xf numFmtId="199" fontId="0" fillId="0" borderId="163" xfId="0" applyNumberFormat="1" applyFont="1" applyFill="1" applyBorder="1" applyAlignment="1">
      <alignment horizontal="right" vertical="center"/>
    </xf>
    <xf numFmtId="202" fontId="1" fillId="0" borderId="163" xfId="0" applyNumberFormat="1" applyFont="1" applyFill="1" applyBorder="1" applyAlignment="1">
      <alignment vertical="center"/>
    </xf>
    <xf numFmtId="0" fontId="0" fillId="0" borderId="99" xfId="0" applyFont="1" applyFill="1" applyBorder="1" applyAlignment="1">
      <alignment horizontal="center" vertical="center"/>
    </xf>
    <xf numFmtId="0" fontId="0" fillId="0" borderId="100" xfId="0" applyFont="1" applyFill="1" applyBorder="1" applyAlignment="1">
      <alignment horizontal="center" vertical="center"/>
    </xf>
    <xf numFmtId="0" fontId="0" fillId="0" borderId="101" xfId="0" applyFont="1" applyFill="1" applyBorder="1" applyAlignment="1">
      <alignment horizontal="center" vertical="center"/>
    </xf>
    <xf numFmtId="0" fontId="0" fillId="0" borderId="109" xfId="0" applyFont="1" applyFill="1" applyBorder="1" applyAlignment="1">
      <alignment horizontal="center" vertical="center"/>
    </xf>
    <xf numFmtId="177" fontId="9" fillId="0" borderId="23" xfId="0" applyNumberFormat="1" applyFont="1" applyFill="1" applyBorder="1" applyAlignment="1">
      <alignment horizontal="center" vertical="center"/>
    </xf>
    <xf numFmtId="177" fontId="9" fillId="0" borderId="67" xfId="0" applyNumberFormat="1" applyFont="1" applyFill="1" applyBorder="1" applyAlignment="1">
      <alignment horizontal="center" vertical="center"/>
    </xf>
    <xf numFmtId="177" fontId="9" fillId="0" borderId="0" xfId="0" applyNumberFormat="1" applyFont="1" applyFill="1" applyBorder="1" applyAlignment="1">
      <alignment horizontal="center" vertical="center"/>
    </xf>
    <xf numFmtId="177" fontId="9" fillId="0" borderId="162" xfId="0" applyNumberFormat="1" applyFont="1" applyFill="1" applyBorder="1" applyAlignment="1">
      <alignment horizontal="center" vertical="center"/>
    </xf>
    <xf numFmtId="177" fontId="9" fillId="0" borderId="172" xfId="0" applyNumberFormat="1" applyFont="1" applyFill="1" applyBorder="1" applyAlignment="1">
      <alignment horizontal="center" vertical="center"/>
    </xf>
    <xf numFmtId="177" fontId="9" fillId="0" borderId="173" xfId="0" applyNumberFormat="1" applyFont="1" applyFill="1" applyBorder="1" applyAlignment="1">
      <alignment horizontal="center" vertical="center"/>
    </xf>
    <xf numFmtId="38" fontId="8" fillId="0" borderId="23" xfId="1" applyFont="1" applyFill="1" applyBorder="1" applyAlignment="1">
      <alignment horizontal="right" vertical="center"/>
    </xf>
    <xf numFmtId="38" fontId="8" fillId="0" borderId="0" xfId="1" applyFont="1" applyFill="1" applyBorder="1" applyAlignment="1">
      <alignment horizontal="right" vertical="center"/>
    </xf>
    <xf numFmtId="38" fontId="8" fillId="0" borderId="160" xfId="1" applyFont="1" applyFill="1" applyBorder="1" applyAlignment="1">
      <alignment horizontal="right" vertical="center"/>
    </xf>
    <xf numFmtId="0" fontId="8" fillId="0" borderId="0" xfId="0" applyFont="1" applyFill="1" applyBorder="1" applyAlignment="1">
      <alignment horizontal="right" vertical="center"/>
    </xf>
    <xf numFmtId="190" fontId="8" fillId="0" borderId="0" xfId="0" applyNumberFormat="1" applyFont="1" applyFill="1" applyBorder="1" applyAlignment="1">
      <alignment horizontal="right" vertical="center"/>
    </xf>
    <xf numFmtId="0" fontId="8" fillId="0" borderId="38" xfId="0" applyFont="1" applyFill="1" applyBorder="1" applyAlignment="1">
      <alignment horizontal="right" vertical="center"/>
    </xf>
    <xf numFmtId="190" fontId="8" fillId="0" borderId="38" xfId="0" applyNumberFormat="1" applyFont="1" applyFill="1" applyBorder="1" applyAlignment="1">
      <alignment horizontal="right" vertical="center"/>
    </xf>
    <xf numFmtId="0" fontId="9" fillId="0" borderId="118" xfId="0" applyFont="1" applyFill="1" applyBorder="1" applyAlignment="1">
      <alignment horizontal="center" vertical="center" shrinkToFit="1"/>
    </xf>
    <xf numFmtId="0" fontId="9" fillId="0" borderId="119" xfId="0" applyFont="1" applyFill="1" applyBorder="1" applyAlignment="1">
      <alignment horizontal="center" vertical="center" shrinkToFit="1"/>
    </xf>
    <xf numFmtId="0" fontId="9" fillId="0" borderId="120" xfId="0" applyFont="1" applyFill="1" applyBorder="1" applyAlignment="1">
      <alignment horizontal="center" vertical="center" shrinkToFit="1"/>
    </xf>
    <xf numFmtId="3" fontId="8" fillId="0" borderId="63" xfId="0" applyNumberFormat="1" applyFont="1" applyFill="1" applyBorder="1" applyAlignment="1">
      <alignment horizontal="right" vertical="center"/>
    </xf>
    <xf numFmtId="190" fontId="8" fillId="0" borderId="63" xfId="0" applyNumberFormat="1" applyFont="1" applyFill="1" applyBorder="1" applyAlignment="1">
      <alignment horizontal="right" vertical="center"/>
    </xf>
    <xf numFmtId="0" fontId="7" fillId="0" borderId="12" xfId="0" applyFont="1" applyFill="1" applyBorder="1" applyAlignment="1">
      <alignment horizontal="center" vertical="center" shrinkToFit="1"/>
    </xf>
    <xf numFmtId="0" fontId="7" fillId="0" borderId="17" xfId="0" applyFont="1" applyFill="1" applyBorder="1" applyAlignment="1">
      <alignment horizontal="center" vertical="center" shrinkToFit="1"/>
    </xf>
    <xf numFmtId="0" fontId="7" fillId="0" borderId="85" xfId="0" applyFont="1" applyFill="1" applyBorder="1" applyAlignment="1">
      <alignment horizontal="center" vertical="center" shrinkToFit="1"/>
    </xf>
    <xf numFmtId="0" fontId="7" fillId="0" borderId="141" xfId="0" applyFont="1" applyFill="1" applyBorder="1" applyAlignment="1">
      <alignment horizontal="center" vertical="center" shrinkToFit="1"/>
    </xf>
    <xf numFmtId="0" fontId="7" fillId="0" borderId="142" xfId="0" applyFont="1" applyFill="1" applyBorder="1" applyAlignment="1">
      <alignment horizontal="center" vertical="center" shrinkToFit="1"/>
    </xf>
    <xf numFmtId="0" fontId="7" fillId="0" borderId="143" xfId="0" applyFont="1" applyFill="1" applyBorder="1" applyAlignment="1">
      <alignment horizontal="center" vertical="center" shrinkToFit="1"/>
    </xf>
    <xf numFmtId="0" fontId="9" fillId="0" borderId="12" xfId="0" applyFont="1" applyFill="1" applyBorder="1" applyAlignment="1">
      <alignment horizontal="center" vertical="center" shrinkToFit="1"/>
    </xf>
    <xf numFmtId="0" fontId="9" fillId="0" borderId="85" xfId="0" applyFont="1" applyFill="1" applyBorder="1" applyAlignment="1">
      <alignment horizontal="center" vertical="center" shrinkToFit="1"/>
    </xf>
    <xf numFmtId="0" fontId="9" fillId="0" borderId="117" xfId="0" applyFont="1" applyFill="1" applyBorder="1" applyAlignment="1">
      <alignment horizontal="center" vertical="center" shrinkToFit="1"/>
    </xf>
    <xf numFmtId="0" fontId="7" fillId="0" borderId="32" xfId="0" applyFont="1" applyFill="1" applyBorder="1" applyAlignment="1">
      <alignment horizontal="center" vertical="center" shrinkToFit="1"/>
    </xf>
    <xf numFmtId="0" fontId="7" fillId="0" borderId="28" xfId="0" applyFont="1" applyFill="1" applyBorder="1" applyAlignment="1">
      <alignment horizontal="center" vertical="center" shrinkToFit="1"/>
    </xf>
    <xf numFmtId="0" fontId="7" fillId="0" borderId="29" xfId="0" applyFont="1" applyFill="1" applyBorder="1" applyAlignment="1">
      <alignment horizontal="center" vertical="center" shrinkToFit="1"/>
    </xf>
    <xf numFmtId="0" fontId="7" fillId="0" borderId="87" xfId="0" applyFont="1" applyFill="1" applyBorder="1" applyAlignment="1">
      <alignment horizontal="center" vertical="center" shrinkToFit="1"/>
    </xf>
    <xf numFmtId="0" fontId="9" fillId="0" borderId="141" xfId="0" applyFont="1" applyFill="1" applyBorder="1" applyAlignment="1">
      <alignment horizontal="center" vertical="center"/>
    </xf>
    <xf numFmtId="0" fontId="9" fillId="0" borderId="142" xfId="0" applyFont="1" applyFill="1" applyBorder="1" applyAlignment="1">
      <alignment horizontal="center" vertical="center"/>
    </xf>
    <xf numFmtId="0" fontId="9" fillId="0" borderId="144" xfId="0" applyFont="1" applyFill="1" applyBorder="1" applyAlignment="1">
      <alignment horizontal="center" vertical="center"/>
    </xf>
    <xf numFmtId="0" fontId="7" fillId="0" borderId="117" xfId="0" applyFont="1" applyFill="1" applyBorder="1" applyAlignment="1">
      <alignment horizontal="center" vertical="center" shrinkToFit="1"/>
    </xf>
    <xf numFmtId="186" fontId="10" fillId="0" borderId="0" xfId="0" applyNumberFormat="1" applyFont="1" applyFill="1" applyBorder="1" applyAlignment="1">
      <alignment horizontal="right" vertical="center" shrinkToFit="1"/>
    </xf>
    <xf numFmtId="177" fontId="10" fillId="0" borderId="0" xfId="0" applyNumberFormat="1" applyFont="1" applyFill="1" applyBorder="1" applyAlignment="1">
      <alignment horizontal="right" vertical="center" shrinkToFit="1"/>
    </xf>
    <xf numFmtId="181" fontId="10" fillId="0" borderId="0" xfId="0" applyNumberFormat="1" applyFont="1" applyFill="1" applyBorder="1" applyAlignment="1">
      <alignment horizontal="right" vertical="center" shrinkToFit="1"/>
    </xf>
    <xf numFmtId="188" fontId="10" fillId="0" borderId="0" xfId="0" applyNumberFormat="1" applyFont="1" applyFill="1" applyBorder="1" applyAlignment="1">
      <alignment horizontal="right" vertical="center" shrinkToFit="1"/>
    </xf>
    <xf numFmtId="188" fontId="10" fillId="0" borderId="40" xfId="0" applyNumberFormat="1" applyFont="1" applyFill="1" applyBorder="1" applyAlignment="1">
      <alignment horizontal="right" vertical="center" shrinkToFit="1"/>
    </xf>
    <xf numFmtId="186" fontId="8" fillId="0" borderId="0" xfId="0" applyNumberFormat="1" applyFont="1" applyFill="1" applyBorder="1" applyAlignment="1">
      <alignment horizontal="right" vertical="center" shrinkToFit="1"/>
    </xf>
    <xf numFmtId="177" fontId="8" fillId="0" borderId="0" xfId="0" applyNumberFormat="1" applyFont="1" applyFill="1" applyBorder="1" applyAlignment="1">
      <alignment horizontal="right" vertical="center" shrinkToFit="1"/>
    </xf>
    <xf numFmtId="181" fontId="8" fillId="0" borderId="0" xfId="0" applyNumberFormat="1" applyFont="1" applyFill="1" applyBorder="1" applyAlignment="1">
      <alignment horizontal="right" vertical="center" shrinkToFit="1"/>
    </xf>
    <xf numFmtId="188" fontId="8" fillId="0" borderId="0" xfId="0" applyNumberFormat="1" applyFont="1" applyFill="1" applyBorder="1" applyAlignment="1">
      <alignment horizontal="right" vertical="center" shrinkToFit="1"/>
    </xf>
    <xf numFmtId="188" fontId="8" fillId="0" borderId="40" xfId="0" applyNumberFormat="1" applyFont="1" applyFill="1" applyBorder="1" applyAlignment="1">
      <alignment horizontal="right" vertical="center" shrinkToFit="1"/>
    </xf>
    <xf numFmtId="179" fontId="8" fillId="0" borderId="0" xfId="0" applyNumberFormat="1" applyFont="1" applyFill="1" applyBorder="1" applyAlignment="1">
      <alignment horizontal="right" vertical="center" shrinkToFit="1"/>
    </xf>
    <xf numFmtId="186" fontId="8" fillId="0" borderId="23" xfId="0" applyNumberFormat="1" applyFont="1" applyFill="1" applyBorder="1" applyAlignment="1">
      <alignment horizontal="right" vertical="center" shrinkToFit="1"/>
    </xf>
    <xf numFmtId="177" fontId="8" fillId="0" borderId="23" xfId="0" applyNumberFormat="1" applyFont="1" applyFill="1" applyBorder="1" applyAlignment="1">
      <alignment horizontal="right" vertical="center" shrinkToFit="1"/>
    </xf>
    <xf numFmtId="179" fontId="8" fillId="0" borderId="23" xfId="0" applyNumberFormat="1" applyFont="1" applyFill="1" applyBorder="1" applyAlignment="1">
      <alignment horizontal="right" vertical="center" shrinkToFit="1"/>
    </xf>
    <xf numFmtId="188" fontId="8" fillId="0" borderId="23" xfId="0" applyNumberFormat="1" applyFont="1" applyFill="1" applyBorder="1" applyAlignment="1">
      <alignment horizontal="right" vertical="center" shrinkToFit="1"/>
    </xf>
    <xf numFmtId="188" fontId="8" fillId="0" borderId="70" xfId="0" applyNumberFormat="1" applyFont="1" applyFill="1" applyBorder="1" applyAlignment="1">
      <alignment horizontal="right" vertical="center" shrinkToFit="1"/>
    </xf>
    <xf numFmtId="0" fontId="7" fillId="0" borderId="9" xfId="0" applyFont="1" applyFill="1" applyBorder="1" applyAlignment="1">
      <alignment horizontal="center" vertical="center"/>
    </xf>
    <xf numFmtId="0" fontId="7" fillId="0" borderId="9" xfId="0" applyFont="1" applyFill="1" applyBorder="1" applyAlignment="1">
      <alignment horizontal="center" vertical="center" shrinkToFit="1"/>
    </xf>
    <xf numFmtId="0" fontId="7" fillId="0" borderId="12" xfId="0" applyFont="1" applyFill="1" applyBorder="1" applyAlignment="1">
      <alignment horizontal="center" vertical="center"/>
    </xf>
    <xf numFmtId="0" fontId="8" fillId="0" borderId="112" xfId="0" applyFont="1" applyFill="1" applyBorder="1" applyAlignment="1">
      <alignment horizontal="center" vertical="center"/>
    </xf>
    <xf numFmtId="0" fontId="8" fillId="0" borderId="113" xfId="0" applyFont="1" applyFill="1" applyBorder="1" applyAlignment="1">
      <alignment horizontal="center" vertical="center"/>
    </xf>
    <xf numFmtId="0" fontId="7" fillId="0" borderId="114" xfId="0" applyFont="1" applyFill="1" applyBorder="1" applyAlignment="1">
      <alignment horizontal="center" vertical="center"/>
    </xf>
    <xf numFmtId="0" fontId="7" fillId="0" borderId="115" xfId="0" applyFont="1" applyFill="1" applyBorder="1" applyAlignment="1">
      <alignment horizontal="center" vertical="center"/>
    </xf>
    <xf numFmtId="0" fontId="7" fillId="0" borderId="116" xfId="0" applyFont="1" applyFill="1" applyBorder="1" applyAlignment="1">
      <alignment horizontal="center" vertical="center"/>
    </xf>
    <xf numFmtId="0" fontId="7" fillId="0" borderId="111" xfId="0" applyFont="1" applyFill="1" applyBorder="1" applyAlignment="1">
      <alignment horizontal="center" vertical="center"/>
    </xf>
    <xf numFmtId="0" fontId="7" fillId="0" borderId="90" xfId="0" applyFont="1" applyFill="1" applyBorder="1" applyAlignment="1">
      <alignment horizontal="center" vertical="center"/>
    </xf>
    <xf numFmtId="0" fontId="7" fillId="0" borderId="101" xfId="0" applyFont="1" applyFill="1" applyBorder="1" applyAlignment="1">
      <alignment horizontal="center" vertical="center"/>
    </xf>
    <xf numFmtId="0" fontId="7" fillId="0" borderId="102" xfId="0" applyFont="1" applyFill="1" applyBorder="1" applyAlignment="1">
      <alignment horizontal="center" vertical="center"/>
    </xf>
    <xf numFmtId="0" fontId="7" fillId="0" borderId="32" xfId="0" applyFont="1" applyFill="1" applyBorder="1" applyAlignment="1">
      <alignment horizontal="center" vertical="center"/>
    </xf>
    <xf numFmtId="41" fontId="7" fillId="0" borderId="160" xfId="0" applyNumberFormat="1" applyFont="1" applyFill="1" applyBorder="1" applyAlignment="1">
      <alignment horizontal="right" vertical="center"/>
    </xf>
    <xf numFmtId="188" fontId="7" fillId="0" borderId="160" xfId="0" applyNumberFormat="1" applyFont="1" applyFill="1" applyBorder="1" applyAlignment="1">
      <alignment horizontal="right" vertical="center"/>
    </xf>
    <xf numFmtId="177" fontId="7" fillId="0" borderId="23" xfId="0" applyNumberFormat="1" applyFont="1" applyFill="1" applyBorder="1" applyAlignment="1">
      <alignment horizontal="right" vertical="center"/>
    </xf>
    <xf numFmtId="0" fontId="7" fillId="0" borderId="112" xfId="0" applyFont="1" applyFill="1" applyBorder="1" applyAlignment="1">
      <alignment horizontal="center" vertical="center"/>
    </xf>
    <xf numFmtId="0" fontId="7" fillId="0" borderId="113" xfId="0" applyFont="1" applyFill="1" applyBorder="1" applyAlignment="1">
      <alignment horizontal="center" vertical="center"/>
    </xf>
    <xf numFmtId="0" fontId="7" fillId="0" borderId="28" xfId="0" applyFont="1" applyFill="1" applyBorder="1" applyAlignment="1">
      <alignment horizontal="center" vertical="center"/>
    </xf>
    <xf numFmtId="0" fontId="7" fillId="0" borderId="29" xfId="0" applyFont="1" applyFill="1" applyBorder="1" applyAlignment="1">
      <alignment horizontal="center" vertical="center"/>
    </xf>
    <xf numFmtId="0" fontId="7" fillId="0" borderId="32" xfId="0" applyFont="1" applyFill="1" applyBorder="1" applyAlignment="1">
      <alignment vertical="center"/>
    </xf>
    <xf numFmtId="0" fontId="7" fillId="0" borderId="28" xfId="0" applyFont="1" applyFill="1" applyBorder="1" applyAlignment="1">
      <alignment vertical="center"/>
    </xf>
    <xf numFmtId="0" fontId="7" fillId="0" borderId="85" xfId="0" applyFont="1" applyFill="1" applyBorder="1" applyAlignment="1">
      <alignment horizontal="center" vertical="center"/>
    </xf>
    <xf numFmtId="188" fontId="7" fillId="0" borderId="23" xfId="0" applyNumberFormat="1" applyFont="1" applyFill="1" applyBorder="1" applyAlignment="1">
      <alignment horizontal="right" vertical="center"/>
    </xf>
    <xf numFmtId="179" fontId="7" fillId="0" borderId="0" xfId="0" applyNumberFormat="1" applyFont="1" applyFill="1" applyBorder="1" applyAlignment="1">
      <alignment horizontal="right" vertical="center"/>
    </xf>
    <xf numFmtId="182" fontId="7" fillId="0" borderId="162" xfId="0" applyNumberFormat="1" applyFont="1" applyFill="1" applyBorder="1" applyAlignment="1">
      <alignment horizontal="right" vertical="center"/>
    </xf>
    <xf numFmtId="182" fontId="7" fillId="0" borderId="0" xfId="0" applyNumberFormat="1" applyFont="1" applyFill="1" applyBorder="1" applyAlignment="1">
      <alignment horizontal="right" vertical="center"/>
    </xf>
    <xf numFmtId="0" fontId="7" fillId="0" borderId="29" xfId="0" applyFont="1" applyFill="1" applyBorder="1" applyAlignment="1">
      <alignment vertical="center"/>
    </xf>
    <xf numFmtId="177" fontId="7" fillId="0" borderId="0" xfId="0" applyNumberFormat="1" applyFont="1" applyFill="1" applyBorder="1" applyAlignment="1">
      <alignment horizontal="right" vertical="center"/>
    </xf>
    <xf numFmtId="188" fontId="7" fillId="0" borderId="0" xfId="0" applyNumberFormat="1" applyFont="1" applyFill="1" applyBorder="1" applyAlignment="1">
      <alignment horizontal="right" vertical="center"/>
    </xf>
    <xf numFmtId="179" fontId="7" fillId="0" borderId="23" xfId="0" applyNumberFormat="1" applyFont="1" applyFill="1" applyBorder="1" applyAlignment="1">
      <alignment horizontal="right" vertical="center"/>
    </xf>
    <xf numFmtId="182" fontId="7" fillId="0" borderId="67" xfId="0" applyNumberFormat="1" applyFont="1" applyFill="1" applyBorder="1" applyAlignment="1">
      <alignment horizontal="right" vertical="center"/>
    </xf>
    <xf numFmtId="182" fontId="7" fillId="0" borderId="23" xfId="0" applyNumberFormat="1" applyFont="1" applyFill="1" applyBorder="1" applyAlignment="1">
      <alignment horizontal="right" vertical="center"/>
    </xf>
    <xf numFmtId="182" fontId="7" fillId="0" borderId="18" xfId="0" applyNumberFormat="1" applyFont="1" applyFill="1" applyBorder="1" applyAlignment="1">
      <alignment horizontal="right" vertical="center"/>
    </xf>
    <xf numFmtId="188" fontId="7" fillId="0" borderId="18" xfId="0" applyNumberFormat="1" applyFont="1" applyFill="1" applyBorder="1" applyAlignment="1">
      <alignment horizontal="right" vertical="center"/>
    </xf>
    <xf numFmtId="188" fontId="7" fillId="0" borderId="40" xfId="0" applyNumberFormat="1" applyFont="1" applyFill="1" applyBorder="1" applyAlignment="1">
      <alignment horizontal="right" vertical="center"/>
    </xf>
    <xf numFmtId="188" fontId="9" fillId="0" borderId="18" xfId="0" applyNumberFormat="1" applyFont="1" applyFill="1" applyBorder="1" applyAlignment="1">
      <alignment horizontal="right" vertical="center"/>
    </xf>
    <xf numFmtId="188" fontId="9" fillId="0" borderId="40" xfId="0" applyNumberFormat="1" applyFont="1" applyFill="1" applyBorder="1" applyAlignment="1">
      <alignment horizontal="right" vertical="center"/>
    </xf>
    <xf numFmtId="179" fontId="9" fillId="0" borderId="0" xfId="0" applyNumberFormat="1" applyFont="1" applyFill="1" applyBorder="1" applyAlignment="1">
      <alignment horizontal="right" vertical="center"/>
    </xf>
    <xf numFmtId="188" fontId="9" fillId="0" borderId="0" xfId="0" applyNumberFormat="1" applyFont="1" applyFill="1" applyBorder="1" applyAlignment="1">
      <alignment horizontal="right" vertical="center"/>
    </xf>
    <xf numFmtId="0" fontId="7" fillId="0" borderId="103" xfId="0" applyFont="1" applyFill="1" applyBorder="1" applyAlignment="1">
      <alignment horizontal="center" vertical="center"/>
    </xf>
    <xf numFmtId="0" fontId="7" fillId="0" borderId="33" xfId="0" applyFont="1" applyFill="1" applyBorder="1" applyAlignment="1">
      <alignment horizontal="center" vertical="center"/>
    </xf>
    <xf numFmtId="192" fontId="7" fillId="0" borderId="12" xfId="0" applyNumberFormat="1" applyFont="1" applyFill="1" applyBorder="1" applyAlignment="1">
      <alignment horizontal="center" vertical="center"/>
    </xf>
    <xf numFmtId="0" fontId="7" fillId="0" borderId="13" xfId="0" applyFont="1" applyFill="1" applyBorder="1" applyAlignment="1">
      <alignment horizontal="center" vertical="center"/>
    </xf>
    <xf numFmtId="0" fontId="7" fillId="0" borderId="30" xfId="0" applyFont="1" applyFill="1" applyBorder="1" applyAlignment="1">
      <alignment horizontal="center" vertical="center"/>
    </xf>
    <xf numFmtId="179" fontId="7" fillId="0" borderId="70" xfId="0" applyNumberFormat="1" applyFont="1" applyFill="1" applyBorder="1" applyAlignment="1">
      <alignment horizontal="right" vertical="center"/>
    </xf>
    <xf numFmtId="198" fontId="7" fillId="0" borderId="18" xfId="0" applyNumberFormat="1" applyFont="1" applyFill="1" applyBorder="1" applyAlignment="1">
      <alignment horizontal="right" vertical="center"/>
    </xf>
    <xf numFmtId="198" fontId="7" fillId="0" borderId="40" xfId="0" applyNumberFormat="1" applyFont="1" applyFill="1" applyBorder="1" applyAlignment="1">
      <alignment horizontal="right" vertical="center"/>
    </xf>
    <xf numFmtId="41" fontId="7" fillId="0" borderId="0" xfId="0" applyNumberFormat="1" applyFont="1" applyFill="1" applyBorder="1" applyAlignment="1">
      <alignment horizontal="right" vertical="center"/>
    </xf>
    <xf numFmtId="198" fontId="9" fillId="0" borderId="18" xfId="0" applyNumberFormat="1" applyFont="1" applyFill="1" applyBorder="1" applyAlignment="1">
      <alignment horizontal="right" vertical="center"/>
    </xf>
    <xf numFmtId="198" fontId="9" fillId="0" borderId="40" xfId="0" applyNumberFormat="1" applyFont="1" applyFill="1" applyBorder="1" applyAlignment="1">
      <alignment horizontal="right" vertical="center"/>
    </xf>
    <xf numFmtId="198" fontId="7" fillId="0" borderId="0" xfId="0" applyNumberFormat="1" applyFont="1" applyFill="1" applyBorder="1" applyAlignment="1">
      <alignment horizontal="right" vertical="center"/>
    </xf>
    <xf numFmtId="0" fontId="7" fillId="0" borderId="122" xfId="0" applyFont="1" applyFill="1" applyBorder="1" applyAlignment="1">
      <alignment horizontal="center" vertical="center"/>
    </xf>
    <xf numFmtId="0" fontId="7" fillId="0" borderId="105" xfId="0" applyFont="1" applyFill="1" applyBorder="1" applyAlignment="1">
      <alignment horizontal="center" vertical="center"/>
    </xf>
    <xf numFmtId="0" fontId="7" fillId="0" borderId="50" xfId="0" applyFont="1" applyFill="1" applyBorder="1" applyAlignment="1">
      <alignment horizontal="center" vertical="center"/>
    </xf>
    <xf numFmtId="0" fontId="7" fillId="0" borderId="77" xfId="0" applyFont="1" applyFill="1" applyBorder="1" applyAlignment="1">
      <alignment horizontal="center" vertical="center"/>
    </xf>
    <xf numFmtId="198" fontId="9" fillId="0" borderId="0" xfId="0" applyNumberFormat="1" applyFont="1" applyFill="1" applyBorder="1" applyAlignment="1">
      <alignment horizontal="right" vertical="center"/>
    </xf>
    <xf numFmtId="0" fontId="7" fillId="0" borderId="7" xfId="0" applyFont="1" applyFill="1" applyBorder="1" applyAlignment="1">
      <alignment horizontal="center" vertical="center"/>
    </xf>
    <xf numFmtId="210" fontId="7" fillId="0" borderId="23" xfId="0" applyNumberFormat="1" applyFont="1" applyFill="1" applyBorder="1" applyAlignment="1">
      <alignment horizontal="right" vertical="center"/>
    </xf>
    <xf numFmtId="198" fontId="7" fillId="0" borderId="23" xfId="0" applyNumberFormat="1" applyFont="1" applyFill="1" applyBorder="1" applyAlignment="1">
      <alignment horizontal="right" vertical="center"/>
    </xf>
    <xf numFmtId="198" fontId="7" fillId="0" borderId="70" xfId="0" applyNumberFormat="1" applyFont="1" applyFill="1" applyBorder="1" applyAlignment="1">
      <alignment horizontal="right" vertical="center"/>
    </xf>
    <xf numFmtId="41" fontId="9" fillId="0" borderId="0" xfId="0" applyNumberFormat="1" applyFont="1" applyFill="1" applyBorder="1" applyAlignment="1">
      <alignment horizontal="right" vertical="center"/>
    </xf>
    <xf numFmtId="179" fontId="7" fillId="0" borderId="160" xfId="0" applyNumberFormat="1" applyFont="1" applyFill="1" applyBorder="1" applyAlignment="1">
      <alignment horizontal="right" vertical="center"/>
    </xf>
    <xf numFmtId="182" fontId="7" fillId="0" borderId="160" xfId="0" applyNumberFormat="1" applyFont="1" applyFill="1" applyBorder="1" applyAlignment="1">
      <alignment horizontal="right" vertical="center"/>
    </xf>
    <xf numFmtId="41" fontId="7" fillId="0" borderId="23" xfId="0" applyNumberFormat="1" applyFont="1" applyFill="1" applyBorder="1" applyAlignment="1">
      <alignment horizontal="right" vertical="center"/>
    </xf>
    <xf numFmtId="0" fontId="7" fillId="0" borderId="31" xfId="0" applyFont="1" applyFill="1" applyBorder="1" applyAlignment="1">
      <alignment horizontal="center" vertical="center"/>
    </xf>
    <xf numFmtId="0" fontId="7" fillId="0" borderId="121" xfId="0" applyFont="1" applyFill="1" applyBorder="1" applyAlignment="1">
      <alignment horizontal="center" vertical="center"/>
    </xf>
    <xf numFmtId="0" fontId="7" fillId="0" borderId="131" xfId="0" applyFont="1" applyFill="1" applyBorder="1" applyAlignment="1">
      <alignment horizontal="center" vertical="center"/>
    </xf>
    <xf numFmtId="0" fontId="7" fillId="0" borderId="132" xfId="0" applyFont="1" applyFill="1" applyBorder="1" applyAlignment="1">
      <alignment horizontal="center" vertical="center"/>
    </xf>
    <xf numFmtId="0" fontId="7" fillId="0" borderId="133" xfId="0" applyFont="1" applyFill="1" applyBorder="1" applyAlignment="1">
      <alignment horizontal="center" vertical="center"/>
    </xf>
    <xf numFmtId="0" fontId="7" fillId="0" borderId="108" xfId="0" applyFont="1" applyFill="1" applyBorder="1" applyAlignment="1">
      <alignment horizontal="center" vertical="center"/>
    </xf>
    <xf numFmtId="0" fontId="7" fillId="0" borderId="124" xfId="0" applyFont="1" applyFill="1" applyBorder="1" applyAlignment="1">
      <alignment horizontal="center" vertical="center"/>
    </xf>
    <xf numFmtId="0" fontId="7" fillId="0" borderId="15" xfId="0" applyFont="1" applyFill="1" applyBorder="1" applyAlignment="1">
      <alignment horizontal="center" vertical="center"/>
    </xf>
    <xf numFmtId="0" fontId="7" fillId="0" borderId="134" xfId="0" applyFont="1" applyFill="1" applyBorder="1" applyAlignment="1">
      <alignment horizontal="center" vertical="center"/>
    </xf>
    <xf numFmtId="0" fontId="7" fillId="0" borderId="19" xfId="0" applyFont="1" applyFill="1" applyBorder="1" applyAlignment="1">
      <alignment horizontal="center" vertical="center"/>
    </xf>
    <xf numFmtId="0" fontId="7" fillId="0" borderId="6" xfId="0" applyFont="1" applyFill="1" applyBorder="1" applyAlignment="1">
      <alignment horizontal="center" vertical="center" wrapText="1"/>
    </xf>
    <xf numFmtId="0" fontId="7" fillId="0" borderId="19" xfId="0" applyFont="1" applyFill="1" applyBorder="1" applyAlignment="1">
      <alignment horizontal="center" vertical="center" wrapText="1"/>
    </xf>
    <xf numFmtId="0" fontId="7" fillId="0" borderId="126" xfId="0" applyFont="1" applyFill="1" applyBorder="1" applyAlignment="1">
      <alignment horizontal="center" vertical="center" wrapText="1"/>
    </xf>
    <xf numFmtId="0" fontId="7" fillId="0" borderId="93" xfId="0" applyFont="1" applyFill="1" applyBorder="1" applyAlignment="1">
      <alignment horizontal="center" vertical="center" wrapText="1"/>
    </xf>
    <xf numFmtId="0" fontId="7" fillId="0" borderId="15" xfId="0" applyFont="1" applyFill="1" applyBorder="1" applyAlignment="1">
      <alignment horizontal="center" vertical="center" wrapText="1"/>
    </xf>
    <xf numFmtId="0" fontId="7" fillId="0" borderId="123" xfId="0" applyFont="1" applyFill="1" applyBorder="1" applyAlignment="1">
      <alignment horizontal="center" vertical="center" wrapText="1"/>
    </xf>
    <xf numFmtId="0" fontId="8" fillId="0" borderId="19" xfId="0" applyFont="1" applyFill="1" applyBorder="1" applyAlignment="1">
      <alignment horizontal="center" vertical="center" wrapText="1"/>
    </xf>
    <xf numFmtId="0" fontId="8" fillId="0" borderId="93" xfId="0" applyFont="1" applyFill="1" applyBorder="1" applyAlignment="1">
      <alignment horizontal="center" vertical="center" wrapText="1"/>
    </xf>
    <xf numFmtId="0" fontId="7" fillId="0" borderId="42" xfId="0" applyFont="1" applyFill="1" applyBorder="1" applyAlignment="1">
      <alignment horizontal="center" vertical="center" wrapText="1"/>
    </xf>
    <xf numFmtId="0" fontId="7" fillId="0" borderId="91" xfId="0" applyFont="1" applyFill="1" applyBorder="1" applyAlignment="1">
      <alignment horizontal="center" vertical="center" wrapText="1"/>
    </xf>
    <xf numFmtId="0" fontId="7" fillId="0" borderId="25" xfId="0" applyFont="1" applyFill="1" applyBorder="1" applyAlignment="1">
      <alignment horizontal="center" vertical="center" wrapText="1"/>
    </xf>
    <xf numFmtId="0" fontId="7" fillId="0" borderId="134" xfId="0" applyFont="1" applyFill="1" applyBorder="1" applyAlignment="1">
      <alignment horizontal="center" vertical="center" wrapText="1"/>
    </xf>
    <xf numFmtId="0" fontId="7" fillId="0" borderId="135" xfId="0" applyFont="1" applyFill="1" applyBorder="1" applyAlignment="1">
      <alignment horizontal="center" vertical="center" wrapText="1"/>
    </xf>
    <xf numFmtId="177" fontId="7" fillId="0" borderId="58" xfId="0" applyNumberFormat="1" applyFont="1" applyFill="1" applyBorder="1" applyAlignment="1">
      <alignment horizontal="right" vertical="center" shrinkToFit="1"/>
    </xf>
    <xf numFmtId="177" fontId="7" fillId="0" borderId="23" xfId="0" applyNumberFormat="1" applyFont="1" applyFill="1" applyBorder="1" applyAlignment="1">
      <alignment horizontal="right" vertical="center" shrinkToFit="1"/>
    </xf>
    <xf numFmtId="177" fontId="7" fillId="0" borderId="59" xfId="0" applyNumberFormat="1" applyFont="1" applyFill="1" applyBorder="1" applyAlignment="1">
      <alignment horizontal="right" vertical="center" shrinkToFit="1"/>
    </xf>
    <xf numFmtId="177" fontId="7" fillId="0" borderId="0" xfId="0" applyNumberFormat="1" applyFont="1" applyFill="1" applyBorder="1" applyAlignment="1">
      <alignment horizontal="right" vertical="center" shrinkToFit="1"/>
    </xf>
    <xf numFmtId="177" fontId="9" fillId="0" borderId="38" xfId="0" applyNumberFormat="1" applyFont="1" applyFill="1" applyBorder="1" applyAlignment="1">
      <alignment horizontal="right" vertical="center" shrinkToFit="1"/>
    </xf>
    <xf numFmtId="177" fontId="9" fillId="0" borderId="41" xfId="0" applyNumberFormat="1" applyFont="1" applyFill="1" applyBorder="1" applyAlignment="1">
      <alignment horizontal="right" vertical="center" shrinkToFit="1"/>
    </xf>
    <xf numFmtId="0" fontId="7" fillId="0" borderId="124" xfId="0" applyFont="1" applyFill="1" applyBorder="1" applyAlignment="1">
      <alignment horizontal="center" vertical="center" wrapText="1"/>
    </xf>
    <xf numFmtId="0" fontId="7" fillId="0" borderId="125" xfId="0" applyFont="1" applyFill="1" applyBorder="1" applyAlignment="1">
      <alignment horizontal="center" vertical="center" wrapText="1"/>
    </xf>
    <xf numFmtId="0" fontId="11" fillId="0" borderId="15" xfId="0" applyFont="1" applyFill="1" applyBorder="1" applyAlignment="1">
      <alignment horizontal="center" vertical="center" wrapText="1"/>
    </xf>
    <xf numFmtId="0" fontId="11" fillId="0" borderId="123" xfId="0" applyFont="1" applyFill="1" applyBorder="1" applyAlignment="1">
      <alignment horizontal="center" vertical="center" wrapText="1"/>
    </xf>
    <xf numFmtId="0" fontId="7" fillId="0" borderId="127" xfId="0" applyFont="1" applyFill="1" applyBorder="1" applyAlignment="1">
      <alignment horizontal="center" vertical="center" wrapText="1"/>
    </xf>
    <xf numFmtId="0" fontId="7" fillId="0" borderId="128"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11" fillId="0" borderId="126" xfId="0" applyFont="1" applyFill="1" applyBorder="1" applyAlignment="1">
      <alignment horizontal="center" vertical="center" wrapText="1"/>
    </xf>
    <xf numFmtId="0" fontId="7" fillId="0" borderId="129" xfId="0" applyFont="1" applyFill="1" applyBorder="1" applyAlignment="1">
      <alignment horizontal="center" vertical="center" wrapText="1"/>
    </xf>
    <xf numFmtId="0" fontId="7" fillId="0" borderId="64" xfId="0" applyFont="1" applyFill="1" applyBorder="1" applyAlignment="1">
      <alignment horizontal="center" vertical="center" wrapText="1"/>
    </xf>
    <xf numFmtId="196" fontId="7" fillId="0" borderId="59" xfId="0" applyNumberFormat="1" applyFont="1" applyFill="1" applyBorder="1" applyAlignment="1">
      <alignment horizontal="right" vertical="center"/>
    </xf>
    <xf numFmtId="196" fontId="7" fillId="0" borderId="0" xfId="0" applyNumberFormat="1" applyFont="1" applyFill="1" applyBorder="1" applyAlignment="1">
      <alignment horizontal="right" vertical="center"/>
    </xf>
    <xf numFmtId="177" fontId="7" fillId="0" borderId="78" xfId="0" applyNumberFormat="1" applyFont="1" applyFill="1" applyBorder="1" applyAlignment="1">
      <alignment horizontal="right" vertical="center"/>
    </xf>
    <xf numFmtId="177" fontId="7" fillId="0" borderId="44" xfId="0" applyNumberFormat="1" applyFont="1" applyFill="1" applyBorder="1" applyAlignment="1">
      <alignment horizontal="right" vertical="center"/>
    </xf>
    <xf numFmtId="177" fontId="7" fillId="0" borderId="65" xfId="0" applyNumberFormat="1" applyFont="1" applyFill="1" applyBorder="1" applyAlignment="1">
      <alignment horizontal="right" vertical="center"/>
    </xf>
    <xf numFmtId="177" fontId="7" fillId="0" borderId="63" xfId="0" applyNumberFormat="1" applyFont="1" applyFill="1" applyBorder="1" applyAlignment="1">
      <alignment horizontal="right" vertical="center"/>
    </xf>
    <xf numFmtId="0" fontId="7" fillId="0" borderId="82" xfId="0" applyFont="1" applyFill="1" applyBorder="1" applyAlignment="1">
      <alignment horizontal="center" vertical="center" wrapText="1"/>
    </xf>
    <xf numFmtId="0" fontId="7" fillId="0" borderId="130" xfId="0" applyFont="1" applyFill="1" applyBorder="1" applyAlignment="1">
      <alignment horizontal="center" vertical="center" wrapText="1"/>
    </xf>
    <xf numFmtId="0" fontId="0" fillId="0" borderId="26" xfId="0" applyFont="1" applyFill="1" applyBorder="1" applyAlignment="1">
      <alignment horizontal="right" vertical="center"/>
    </xf>
    <xf numFmtId="0" fontId="0" fillId="0" borderId="35" xfId="0" applyFont="1" applyFill="1" applyBorder="1" applyAlignment="1">
      <alignment horizontal="center" vertical="center"/>
    </xf>
    <xf numFmtId="0" fontId="0" fillId="0" borderId="122" xfId="0" applyFont="1" applyFill="1" applyBorder="1" applyAlignment="1">
      <alignment horizontal="center" vertical="center"/>
    </xf>
    <xf numFmtId="0" fontId="0" fillId="0" borderId="105" xfId="0" applyFont="1" applyFill="1" applyBorder="1" applyAlignment="1">
      <alignment horizontal="center" vertical="center"/>
    </xf>
    <xf numFmtId="0" fontId="0" fillId="0" borderId="136" xfId="0" applyFont="1" applyFill="1" applyBorder="1" applyAlignment="1">
      <alignment horizontal="center" vertical="center"/>
    </xf>
    <xf numFmtId="0" fontId="3" fillId="0" borderId="0" xfId="0" applyFont="1" applyBorder="1" applyAlignment="1">
      <alignment horizontal="center" vertical="center"/>
    </xf>
    <xf numFmtId="0" fontId="0" fillId="0" borderId="0" xfId="0" applyFont="1" applyAlignment="1">
      <alignment horizontal="left" vertical="center"/>
    </xf>
    <xf numFmtId="0" fontId="14" fillId="0" borderId="0" xfId="0" applyFont="1" applyBorder="1" applyAlignment="1">
      <alignment horizontal="left" vertical="center"/>
    </xf>
    <xf numFmtId="0" fontId="14" fillId="0" borderId="0" xfId="0" applyFont="1" applyBorder="1">
      <alignment vertical="center"/>
    </xf>
    <xf numFmtId="0" fontId="14" fillId="0" borderId="0" xfId="0" applyFont="1" applyFill="1" applyBorder="1" applyAlignment="1">
      <alignment horizontal="center" vertical="center"/>
    </xf>
    <xf numFmtId="177" fontId="14" fillId="0" borderId="0" xfId="0" applyNumberFormat="1" applyFont="1" applyFill="1" applyBorder="1" applyAlignment="1">
      <alignment horizontal="right" vertical="center"/>
    </xf>
    <xf numFmtId="177" fontId="14" fillId="0" borderId="0" xfId="0" applyNumberFormat="1" applyFont="1" applyBorder="1" applyAlignment="1">
      <alignment horizontal="right" vertical="center"/>
    </xf>
    <xf numFmtId="176" fontId="14" fillId="0" borderId="0" xfId="0" applyNumberFormat="1" applyFont="1" applyFill="1" applyBorder="1">
      <alignment vertical="center"/>
    </xf>
    <xf numFmtId="0" fontId="14" fillId="0" borderId="0" xfId="0" applyFont="1" applyFill="1" applyBorder="1">
      <alignment vertical="center"/>
    </xf>
    <xf numFmtId="0" fontId="14" fillId="0" borderId="0" xfId="0" applyFont="1" applyBorder="1" applyAlignment="1">
      <alignment horizontal="right" vertical="center"/>
    </xf>
    <xf numFmtId="176" fontId="14" fillId="0" borderId="0" xfId="0" applyNumberFormat="1" applyFont="1" applyBorder="1" applyAlignment="1">
      <alignment horizontal="right" vertical="center"/>
    </xf>
    <xf numFmtId="177" fontId="14" fillId="0" borderId="0" xfId="0" applyNumberFormat="1" applyFont="1" applyBorder="1">
      <alignment vertical="center"/>
    </xf>
    <xf numFmtId="205" fontId="14" fillId="0" borderId="0" xfId="0" applyNumberFormat="1" applyFont="1" applyBorder="1" applyAlignment="1">
      <alignment horizontal="right" vertical="center"/>
    </xf>
    <xf numFmtId="38" fontId="14" fillId="0" borderId="0" xfId="1" applyFont="1" applyFill="1" applyBorder="1" applyAlignment="1" applyProtection="1">
      <alignment vertical="center"/>
    </xf>
    <xf numFmtId="0" fontId="14" fillId="0" borderId="0" xfId="0" applyFont="1" applyFill="1" applyBorder="1" applyAlignment="1">
      <alignment horizontal="left" vertical="center"/>
    </xf>
    <xf numFmtId="0" fontId="14" fillId="0" borderId="0" xfId="0" applyFont="1" applyBorder="1" applyAlignment="1">
      <alignment horizontal="center" vertical="center"/>
    </xf>
    <xf numFmtId="177" fontId="14" fillId="0" borderId="0" xfId="0" applyNumberFormat="1" applyFont="1" applyBorder="1" applyAlignment="1">
      <alignment vertical="center"/>
    </xf>
    <xf numFmtId="205" fontId="14" fillId="0" borderId="0" xfId="7" applyNumberFormat="1" applyFont="1" applyBorder="1" applyAlignment="1">
      <alignment horizontal="left" vertical="center"/>
    </xf>
    <xf numFmtId="38" fontId="14" fillId="0" borderId="0" xfId="0" applyNumberFormat="1" applyFont="1" applyBorder="1">
      <alignment vertical="center"/>
    </xf>
    <xf numFmtId="0" fontId="14" fillId="0" borderId="0" xfId="0" applyFont="1" applyBorder="1" applyAlignment="1">
      <alignment horizontal="left" vertical="center" shrinkToFit="1"/>
    </xf>
    <xf numFmtId="0" fontId="14" fillId="0" borderId="0" xfId="0" applyFont="1" applyBorder="1" applyAlignment="1">
      <alignment horizontal="centerContinuous" vertical="center" shrinkToFit="1"/>
    </xf>
    <xf numFmtId="0" fontId="14" fillId="0" borderId="0" xfId="0" applyFont="1" applyBorder="1" applyAlignment="1">
      <alignment vertical="center" shrinkToFit="1"/>
    </xf>
    <xf numFmtId="178" fontId="14" fillId="2" borderId="0" xfId="0" applyNumberFormat="1" applyFont="1" applyFill="1" applyBorder="1" applyAlignment="1">
      <alignment vertical="center"/>
    </xf>
    <xf numFmtId="0" fontId="7" fillId="0" borderId="1" xfId="0" applyFont="1" applyFill="1" applyBorder="1" applyAlignment="1">
      <alignment horizontal="center" vertical="center"/>
    </xf>
    <xf numFmtId="0" fontId="7" fillId="0" borderId="2" xfId="0" applyFont="1" applyFill="1" applyBorder="1" applyAlignment="1">
      <alignment horizontal="center" vertical="center" shrinkToFit="1"/>
    </xf>
    <xf numFmtId="0" fontId="7" fillId="0" borderId="16" xfId="0" applyFont="1" applyFill="1" applyBorder="1" applyAlignment="1">
      <alignment horizontal="center" vertical="center" shrinkToFit="1"/>
    </xf>
    <xf numFmtId="0" fontId="7" fillId="0" borderId="2" xfId="0" applyFont="1" applyFill="1" applyBorder="1" applyAlignment="1">
      <alignment horizontal="center" vertical="center"/>
    </xf>
    <xf numFmtId="0" fontId="7" fillId="0" borderId="3" xfId="0" applyFont="1" applyFill="1" applyBorder="1" applyAlignment="1">
      <alignment horizontal="center" vertical="center"/>
    </xf>
    <xf numFmtId="0" fontId="7" fillId="0" borderId="5" xfId="0" applyFont="1" applyFill="1" applyBorder="1" applyAlignment="1">
      <alignment horizontal="center" vertical="center"/>
    </xf>
    <xf numFmtId="177" fontId="7" fillId="0" borderId="8" xfId="0" applyNumberFormat="1" applyFont="1" applyFill="1" applyBorder="1" applyAlignment="1">
      <alignment horizontal="right" vertical="center"/>
    </xf>
    <xf numFmtId="177" fontId="7" fillId="0" borderId="18" xfId="0" applyNumberFormat="1" applyFont="1" applyFill="1" applyBorder="1" applyAlignment="1">
      <alignment horizontal="right" vertical="center"/>
    </xf>
    <xf numFmtId="177" fontId="7" fillId="0" borderId="11" xfId="0" applyNumberFormat="1" applyFont="1" applyFill="1" applyBorder="1" applyAlignment="1">
      <alignment horizontal="right" vertical="center"/>
    </xf>
    <xf numFmtId="0" fontId="7" fillId="0" borderId="4" xfId="0" applyFont="1" applyFill="1" applyBorder="1" applyAlignment="1">
      <alignment horizontal="center" vertical="center"/>
    </xf>
    <xf numFmtId="0" fontId="9" fillId="0" borderId="20" xfId="0" applyFont="1" applyFill="1" applyBorder="1" applyAlignment="1">
      <alignment horizontal="center" vertical="center"/>
    </xf>
    <xf numFmtId="177" fontId="9" fillId="0" borderId="157" xfId="0" applyNumberFormat="1" applyFont="1" applyFill="1" applyBorder="1" applyAlignment="1">
      <alignment horizontal="right" vertical="center"/>
    </xf>
    <xf numFmtId="177" fontId="9" fillId="0" borderId="158" xfId="0" applyNumberFormat="1" applyFont="1" applyFill="1" applyBorder="1" applyAlignment="1">
      <alignment horizontal="right" vertical="center"/>
    </xf>
    <xf numFmtId="177" fontId="9" fillId="0" borderId="158" xfId="0" applyNumberFormat="1" applyFont="1" applyFill="1" applyBorder="1" applyAlignment="1">
      <alignment horizontal="right" vertical="center"/>
    </xf>
    <xf numFmtId="177" fontId="9" fillId="0" borderId="76" xfId="0" applyNumberFormat="1" applyFont="1" applyFill="1" applyBorder="1" applyAlignment="1">
      <alignment horizontal="right" vertical="center"/>
    </xf>
    <xf numFmtId="0" fontId="7" fillId="0" borderId="15" xfId="0" applyFont="1" applyFill="1" applyBorder="1" applyAlignment="1">
      <alignment horizontal="right" vertical="center" shrinkToFit="1"/>
    </xf>
    <xf numFmtId="0" fontId="7" fillId="0" borderId="109" xfId="0" applyFont="1" applyFill="1" applyBorder="1" applyAlignment="1">
      <alignment horizontal="center" vertical="center"/>
    </xf>
    <xf numFmtId="0" fontId="7" fillId="0" borderId="27" xfId="0" applyFont="1" applyFill="1" applyBorder="1" applyAlignment="1">
      <alignment horizontal="center" vertical="center"/>
    </xf>
    <xf numFmtId="0" fontId="7" fillId="0" borderId="42" xfId="0" applyFont="1" applyFill="1" applyBorder="1" applyAlignment="1">
      <alignment horizontal="center" vertical="center"/>
    </xf>
    <xf numFmtId="0" fontId="7" fillId="0" borderId="142" xfId="0" applyFont="1" applyFill="1" applyBorder="1" applyAlignment="1">
      <alignment horizontal="center" vertical="center"/>
    </xf>
    <xf numFmtId="0" fontId="7" fillId="0" borderId="144" xfId="0" applyFont="1" applyFill="1" applyBorder="1" applyAlignment="1">
      <alignment horizontal="center" vertical="center"/>
    </xf>
    <xf numFmtId="0" fontId="7" fillId="0" borderId="10" xfId="0" applyFont="1" applyFill="1" applyBorder="1" applyAlignment="1">
      <alignment horizontal="center" vertical="center"/>
    </xf>
    <xf numFmtId="0" fontId="7" fillId="0" borderId="25" xfId="0" applyFont="1" applyFill="1" applyBorder="1" applyAlignment="1">
      <alignment horizontal="center" vertical="center"/>
    </xf>
    <xf numFmtId="0" fontId="7" fillId="0" borderId="17" xfId="0" applyFont="1" applyFill="1" applyBorder="1" applyAlignment="1">
      <alignment horizontal="center" vertical="center"/>
    </xf>
    <xf numFmtId="0" fontId="7" fillId="0" borderId="117" xfId="0" applyFont="1" applyFill="1" applyBorder="1" applyAlignment="1">
      <alignment horizontal="center" vertical="center"/>
    </xf>
    <xf numFmtId="179" fontId="7" fillId="0" borderId="8" xfId="0" applyNumberFormat="1" applyFont="1" applyFill="1" applyBorder="1" applyAlignment="1">
      <alignment horizontal="right" vertical="center"/>
    </xf>
    <xf numFmtId="179" fontId="7" fillId="0" borderId="11" xfId="0" applyNumberFormat="1" applyFont="1" applyFill="1" applyBorder="1" applyAlignment="1">
      <alignment horizontal="right" vertical="center"/>
    </xf>
    <xf numFmtId="179" fontId="7" fillId="0" borderId="40" xfId="0" applyNumberFormat="1" applyFont="1" applyFill="1" applyBorder="1" applyAlignment="1">
      <alignment horizontal="right" vertical="center"/>
    </xf>
    <xf numFmtId="179" fontId="7" fillId="0" borderId="18" xfId="0" applyNumberFormat="1" applyFont="1" applyFill="1" applyBorder="1" applyAlignment="1">
      <alignment horizontal="right" vertical="center"/>
    </xf>
    <xf numFmtId="177" fontId="7" fillId="0" borderId="0" xfId="0" applyNumberFormat="1" applyFont="1" applyFill="1" applyAlignment="1">
      <alignment vertical="center"/>
    </xf>
    <xf numFmtId="0" fontId="9" fillId="0" borderId="4" xfId="0" applyFont="1" applyFill="1" applyBorder="1" applyAlignment="1">
      <alignment horizontal="center" vertical="center"/>
    </xf>
    <xf numFmtId="179" fontId="9" fillId="0" borderId="11" xfId="0" applyNumberFormat="1" applyFont="1" applyFill="1" applyBorder="1" applyAlignment="1">
      <alignment horizontal="right" vertical="center"/>
    </xf>
    <xf numFmtId="179" fontId="9" fillId="0" borderId="18" xfId="0" applyNumberFormat="1" applyFont="1" applyFill="1" applyBorder="1" applyAlignment="1">
      <alignment horizontal="right" vertical="center"/>
    </xf>
    <xf numFmtId="179" fontId="9" fillId="0" borderId="40" xfId="0" applyNumberFormat="1" applyFont="1" applyFill="1" applyBorder="1" applyAlignment="1">
      <alignment horizontal="right" vertical="center"/>
    </xf>
    <xf numFmtId="196" fontId="7" fillId="0" borderId="4" xfId="0" applyNumberFormat="1" applyFont="1" applyFill="1" applyBorder="1" applyAlignment="1">
      <alignment horizontal="center" vertical="center"/>
    </xf>
    <xf numFmtId="209" fontId="7" fillId="0" borderId="11" xfId="0" applyNumberFormat="1" applyFont="1" applyFill="1" applyBorder="1" applyAlignment="1">
      <alignment horizontal="right" vertical="center"/>
    </xf>
    <xf numFmtId="209" fontId="7" fillId="0" borderId="0" xfId="0" applyNumberFormat="1" applyFont="1" applyFill="1" applyBorder="1" applyAlignment="1">
      <alignment horizontal="right" vertical="center"/>
    </xf>
    <xf numFmtId="209" fontId="7" fillId="0" borderId="18" xfId="0" applyNumberFormat="1" applyFont="1" applyFill="1" applyBorder="1" applyAlignment="1">
      <alignment horizontal="right" vertical="center"/>
    </xf>
    <xf numFmtId="209" fontId="7" fillId="0" borderId="40" xfId="0" applyNumberFormat="1" applyFont="1" applyFill="1" applyBorder="1" applyAlignment="1">
      <alignment horizontal="right" vertical="center"/>
    </xf>
    <xf numFmtId="0" fontId="7" fillId="0" borderId="4" xfId="0" applyFont="1" applyFill="1" applyBorder="1" applyAlignment="1">
      <alignment vertical="center"/>
    </xf>
    <xf numFmtId="0" fontId="7" fillId="0" borderId="0" xfId="0" applyFont="1" applyFill="1" applyAlignment="1">
      <alignment vertical="top"/>
    </xf>
    <xf numFmtId="0" fontId="9" fillId="0" borderId="154" xfId="0" applyFont="1" applyFill="1" applyBorder="1" applyAlignment="1">
      <alignment horizontal="center" vertical="center"/>
    </xf>
    <xf numFmtId="179" fontId="9" fillId="0" borderId="157" xfId="0" applyNumberFormat="1" applyFont="1" applyFill="1" applyBorder="1" applyAlignment="1">
      <alignment horizontal="right" vertical="center"/>
    </xf>
    <xf numFmtId="179" fontId="9" fillId="0" borderId="158" xfId="0" applyNumberFormat="1" applyFont="1" applyFill="1" applyBorder="1" applyAlignment="1">
      <alignment horizontal="right" vertical="center"/>
    </xf>
    <xf numFmtId="179" fontId="9" fillId="0" borderId="38" xfId="0" applyNumberFormat="1" applyFont="1" applyFill="1" applyBorder="1" applyAlignment="1">
      <alignment horizontal="right" vertical="center"/>
    </xf>
    <xf numFmtId="179" fontId="9" fillId="0" borderId="68" xfId="0" applyNumberFormat="1" applyFont="1" applyFill="1" applyBorder="1" applyAlignment="1">
      <alignment horizontal="right" vertical="center"/>
    </xf>
    <xf numFmtId="179" fontId="9" fillId="0" borderId="43" xfId="0" applyNumberFormat="1" applyFont="1" applyFill="1" applyBorder="1" applyAlignment="1">
      <alignment horizontal="right" vertical="center"/>
    </xf>
    <xf numFmtId="0" fontId="9" fillId="0" borderId="153" xfId="0" applyFont="1" applyFill="1" applyBorder="1" applyAlignment="1">
      <alignment horizontal="center" vertical="center"/>
    </xf>
    <xf numFmtId="181" fontId="9" fillId="0" borderId="150" xfId="0" applyNumberFormat="1" applyFont="1" applyFill="1" applyBorder="1" applyAlignment="1">
      <alignment horizontal="right" vertical="center"/>
    </xf>
    <xf numFmtId="38" fontId="9" fillId="0" borderId="150" xfId="1" applyFont="1" applyFill="1" applyBorder="1">
      <alignment vertical="center"/>
    </xf>
    <xf numFmtId="188" fontId="9" fillId="0" borderId="151" xfId="0" applyNumberFormat="1" applyFont="1" applyFill="1" applyBorder="1" applyAlignment="1">
      <alignment horizontal="right" vertical="center"/>
    </xf>
    <xf numFmtId="0" fontId="7" fillId="0" borderId="63" xfId="0" applyNumberFormat="1" applyFont="1" applyFill="1" applyBorder="1" applyAlignment="1">
      <alignment horizontal="right" vertical="center"/>
    </xf>
    <xf numFmtId="0" fontId="7" fillId="0" borderId="63" xfId="0" applyNumberFormat="1" applyFont="1" applyFill="1" applyBorder="1" applyAlignment="1">
      <alignment horizontal="right" vertical="center"/>
    </xf>
    <xf numFmtId="0" fontId="7" fillId="0" borderId="63" xfId="0" applyFont="1" applyFill="1" applyBorder="1" applyAlignment="1">
      <alignment horizontal="right" vertical="center"/>
    </xf>
    <xf numFmtId="193" fontId="7" fillId="0" borderId="0" xfId="0" applyNumberFormat="1" applyFont="1" applyFill="1" applyBorder="1" applyAlignment="1">
      <alignment horizontal="right" vertical="center"/>
    </xf>
    <xf numFmtId="193" fontId="7" fillId="0" borderId="0" xfId="0" applyNumberFormat="1" applyFont="1" applyFill="1" applyBorder="1" applyAlignment="1">
      <alignment horizontal="right" vertical="center"/>
    </xf>
    <xf numFmtId="0" fontId="7" fillId="0" borderId="44" xfId="0" applyNumberFormat="1" applyFont="1" applyFill="1" applyBorder="1" applyAlignment="1">
      <alignment horizontal="right" vertical="center"/>
    </xf>
    <xf numFmtId="181" fontId="7" fillId="0" borderId="44" xfId="0" applyNumberFormat="1" applyFont="1" applyFill="1" applyBorder="1" applyAlignment="1">
      <alignment horizontal="right" vertical="center"/>
    </xf>
    <xf numFmtId="181" fontId="7" fillId="0" borderId="44" xfId="0" applyNumberFormat="1" applyFont="1" applyFill="1" applyBorder="1" applyAlignment="1">
      <alignment horizontal="right" vertical="center"/>
    </xf>
    <xf numFmtId="0" fontId="7" fillId="0" borderId="0" xfId="0" applyFont="1" applyFill="1" applyBorder="1">
      <alignment vertical="center"/>
    </xf>
    <xf numFmtId="0" fontId="7" fillId="0" borderId="0" xfId="0" applyFont="1" applyFill="1" applyBorder="1" applyAlignment="1">
      <alignment horizontal="center" vertical="center"/>
    </xf>
    <xf numFmtId="0" fontId="14" fillId="0" borderId="0" xfId="0" applyFont="1" applyFill="1" applyBorder="1" applyAlignment="1">
      <alignment vertical="center"/>
    </xf>
    <xf numFmtId="0" fontId="14" fillId="0" borderId="0" xfId="0" applyFont="1" applyFill="1" applyBorder="1" applyAlignment="1">
      <alignment horizontal="center" vertical="center"/>
    </xf>
    <xf numFmtId="0" fontId="15" fillId="0" borderId="0" xfId="0" applyFont="1" applyFill="1" applyBorder="1" applyAlignment="1">
      <alignment vertical="center"/>
    </xf>
    <xf numFmtId="0" fontId="15" fillId="0" borderId="0" xfId="0" applyFont="1" applyFill="1" applyBorder="1">
      <alignment vertical="center"/>
    </xf>
    <xf numFmtId="179" fontId="7" fillId="0" borderId="0" xfId="0" applyNumberFormat="1" applyFont="1" applyFill="1" applyBorder="1" applyAlignment="1">
      <alignment vertical="center"/>
    </xf>
    <xf numFmtId="41" fontId="7" fillId="0" borderId="0" xfId="0" applyNumberFormat="1" applyFont="1" applyFill="1" applyBorder="1" applyAlignment="1">
      <alignment vertical="center"/>
    </xf>
    <xf numFmtId="41" fontId="7" fillId="0" borderId="0" xfId="0" applyNumberFormat="1" applyFont="1" applyFill="1" applyBorder="1" applyAlignment="1">
      <alignment vertical="center"/>
    </xf>
    <xf numFmtId="178" fontId="7" fillId="0" borderId="0" xfId="0" applyNumberFormat="1" applyFont="1" applyFill="1" applyBorder="1" applyAlignment="1">
      <alignment horizontal="right" vertical="center"/>
    </xf>
    <xf numFmtId="178" fontId="7" fillId="0" borderId="18" xfId="0" applyNumberFormat="1" applyFont="1" applyFill="1" applyBorder="1" applyAlignment="1">
      <alignment horizontal="right" vertical="center"/>
    </xf>
    <xf numFmtId="178" fontId="7" fillId="0" borderId="40" xfId="0" applyNumberFormat="1" applyFont="1" applyFill="1" applyBorder="1" applyAlignment="1">
      <alignment horizontal="right" vertical="center"/>
    </xf>
    <xf numFmtId="178" fontId="7" fillId="0" borderId="162" xfId="0" applyNumberFormat="1" applyFont="1" applyFill="1" applyBorder="1" applyAlignment="1">
      <alignment horizontal="right" vertical="center"/>
    </xf>
    <xf numFmtId="178" fontId="7" fillId="0" borderId="163" xfId="0" applyNumberFormat="1" applyFont="1" applyFill="1" applyBorder="1" applyAlignment="1">
      <alignment horizontal="right" vertical="center"/>
    </xf>
    <xf numFmtId="188" fontId="7" fillId="0" borderId="160" xfId="0" applyNumberFormat="1" applyFont="1" applyFill="1" applyBorder="1" applyAlignment="1">
      <alignment vertical="center"/>
    </xf>
    <xf numFmtId="179" fontId="7" fillId="0" borderId="160" xfId="0" applyNumberFormat="1" applyFont="1" applyFill="1" applyBorder="1" applyAlignment="1">
      <alignment vertical="center"/>
    </xf>
    <xf numFmtId="0" fontId="7" fillId="0" borderId="160" xfId="0" applyFont="1" applyBorder="1" applyAlignment="1">
      <alignment vertical="center"/>
    </xf>
    <xf numFmtId="41" fontId="7" fillId="0" borderId="160" xfId="0" applyNumberFormat="1" applyFont="1" applyFill="1" applyBorder="1" applyAlignment="1">
      <alignment vertical="center"/>
    </xf>
    <xf numFmtId="41" fontId="7" fillId="0" borderId="160" xfId="0" applyNumberFormat="1" applyFont="1" applyFill="1" applyBorder="1" applyAlignment="1">
      <alignment vertical="center"/>
    </xf>
    <xf numFmtId="41" fontId="7" fillId="0" borderId="160" xfId="0" applyNumberFormat="1" applyFont="1" applyBorder="1" applyAlignment="1">
      <alignment vertical="center"/>
    </xf>
    <xf numFmtId="41" fontId="7" fillId="0" borderId="160" xfId="0" applyNumberFormat="1" applyFont="1" applyBorder="1" applyAlignment="1">
      <alignment horizontal="right" vertical="center"/>
    </xf>
    <xf numFmtId="41" fontId="7" fillId="0" borderId="160" xfId="0" applyNumberFormat="1" applyFont="1" applyFill="1" applyBorder="1" applyAlignment="1">
      <alignment horizontal="center" vertical="center"/>
    </xf>
    <xf numFmtId="178" fontId="7" fillId="0" borderId="160" xfId="0" applyNumberFormat="1" applyFont="1" applyFill="1" applyBorder="1" applyAlignment="1">
      <alignment horizontal="right" vertical="center"/>
    </xf>
    <xf numFmtId="178" fontId="7" fillId="0" borderId="151" xfId="0" applyNumberFormat="1" applyFont="1" applyFill="1" applyBorder="1" applyAlignment="1">
      <alignment horizontal="right" vertical="center"/>
    </xf>
    <xf numFmtId="0" fontId="7" fillId="0" borderId="26" xfId="0" applyFont="1" applyFill="1" applyBorder="1" applyAlignment="1">
      <alignment horizontal="left" vertical="center" wrapText="1"/>
    </xf>
    <xf numFmtId="191" fontId="7" fillId="0" borderId="163" xfId="0" applyNumberFormat="1" applyFont="1" applyFill="1" applyBorder="1" applyAlignment="1">
      <alignment horizontal="right" vertical="center"/>
    </xf>
    <xf numFmtId="179" fontId="7" fillId="0" borderId="59" xfId="0" applyNumberFormat="1" applyFont="1" applyFill="1" applyBorder="1" applyAlignment="1">
      <alignment horizontal="right" vertical="center"/>
    </xf>
    <xf numFmtId="207" fontId="7" fillId="0" borderId="0" xfId="0" applyNumberFormat="1" applyFont="1" applyFill="1" applyBorder="1" applyAlignment="1">
      <alignment horizontal="right" vertical="center"/>
    </xf>
    <xf numFmtId="208" fontId="7" fillId="0" borderId="0" xfId="0" applyNumberFormat="1" applyFont="1" applyFill="1" applyBorder="1" applyAlignment="1">
      <alignment horizontal="right" vertical="center"/>
    </xf>
    <xf numFmtId="207" fontId="7" fillId="0" borderId="0" xfId="0" applyNumberFormat="1" applyFont="1" applyFill="1" applyBorder="1" applyAlignment="1">
      <alignment horizontal="center" vertical="center"/>
    </xf>
    <xf numFmtId="208" fontId="7" fillId="0" borderId="0" xfId="0" applyNumberFormat="1" applyFont="1" applyFill="1" applyBorder="1" applyAlignment="1">
      <alignment horizontal="right" vertical="center"/>
    </xf>
    <xf numFmtId="208" fontId="7" fillId="0" borderId="163" xfId="0" applyNumberFormat="1" applyFont="1" applyFill="1" applyBorder="1" applyAlignment="1">
      <alignment horizontal="right" vertical="center"/>
    </xf>
    <xf numFmtId="207" fontId="7" fillId="0" borderId="160" xfId="0" applyNumberFormat="1" applyFont="1" applyFill="1" applyBorder="1" applyAlignment="1">
      <alignment horizontal="right" vertical="center"/>
    </xf>
    <xf numFmtId="208" fontId="7" fillId="0" borderId="160" xfId="0" applyNumberFormat="1" applyFont="1" applyFill="1" applyBorder="1" applyAlignment="1">
      <alignment horizontal="right" vertical="center"/>
    </xf>
    <xf numFmtId="181" fontId="7" fillId="0" borderId="160" xfId="0" applyNumberFormat="1" applyFont="1" applyFill="1" applyBorder="1" applyAlignment="1">
      <alignment horizontal="right" vertical="center"/>
    </xf>
    <xf numFmtId="207" fontId="7" fillId="0" borderId="160" xfId="0" applyNumberFormat="1" applyFont="1" applyFill="1" applyBorder="1" applyAlignment="1">
      <alignment horizontal="center" vertical="center"/>
    </xf>
    <xf numFmtId="0" fontId="7" fillId="0" borderId="160" xfId="0" applyFont="1" applyBorder="1" applyAlignment="1">
      <alignment horizontal="center" vertical="center"/>
    </xf>
    <xf numFmtId="208" fontId="7" fillId="0" borderId="160" xfId="0" applyNumberFormat="1" applyFont="1" applyFill="1" applyBorder="1" applyAlignment="1">
      <alignment horizontal="right" vertical="center"/>
    </xf>
    <xf numFmtId="0" fontId="7" fillId="0" borderId="160" xfId="0" applyFont="1" applyBorder="1" applyAlignment="1">
      <alignment horizontal="right" vertical="center"/>
    </xf>
    <xf numFmtId="208" fontId="7" fillId="0" borderId="180" xfId="0" applyNumberFormat="1" applyFont="1" applyFill="1" applyBorder="1" applyAlignment="1">
      <alignment horizontal="right" vertical="center"/>
    </xf>
    <xf numFmtId="188" fontId="7" fillId="0" borderId="162" xfId="0" applyNumberFormat="1" applyFont="1" applyFill="1" applyBorder="1" applyAlignment="1">
      <alignment horizontal="right" vertical="center"/>
    </xf>
    <xf numFmtId="188" fontId="7" fillId="0" borderId="163" xfId="0" applyNumberFormat="1" applyFont="1" applyFill="1" applyBorder="1" applyAlignment="1">
      <alignment horizontal="right" vertical="center"/>
    </xf>
    <xf numFmtId="0" fontId="7" fillId="0" borderId="151" xfId="0" applyFont="1" applyBorder="1" applyAlignment="1">
      <alignment horizontal="right" vertical="center"/>
    </xf>
    <xf numFmtId="0" fontId="9" fillId="0" borderId="140" xfId="0" applyFont="1" applyFill="1" applyBorder="1" applyAlignment="1">
      <alignment horizontal="center" vertical="center"/>
    </xf>
    <xf numFmtId="0" fontId="9" fillId="0" borderId="149" xfId="0" applyFont="1" applyFill="1" applyBorder="1" applyAlignment="1">
      <alignment horizontal="center" vertical="center"/>
    </xf>
    <xf numFmtId="0" fontId="9" fillId="0" borderId="170" xfId="0" applyFont="1" applyFill="1" applyBorder="1" applyAlignment="1">
      <alignment horizontal="center" vertical="center"/>
    </xf>
    <xf numFmtId="0" fontId="9" fillId="0" borderId="171" xfId="0" applyFont="1" applyFill="1" applyBorder="1" applyAlignment="1">
      <alignment horizontal="center" vertical="center"/>
    </xf>
    <xf numFmtId="188" fontId="9" fillId="0" borderId="23" xfId="0" applyNumberFormat="1" applyFont="1" applyFill="1" applyBorder="1" applyAlignment="1">
      <alignment horizontal="right" vertical="center"/>
    </xf>
    <xf numFmtId="179" fontId="9" fillId="0" borderId="23" xfId="0" applyNumberFormat="1" applyFont="1" applyFill="1" applyBorder="1" applyAlignment="1">
      <alignment horizontal="right" vertical="center"/>
    </xf>
    <xf numFmtId="182" fontId="9" fillId="0" borderId="67" xfId="0" applyNumberFormat="1" applyFont="1" applyFill="1" applyBorder="1" applyAlignment="1">
      <alignment horizontal="right" vertical="center"/>
    </xf>
    <xf numFmtId="182" fontId="9" fillId="0" borderId="70" xfId="0" applyNumberFormat="1" applyFont="1" applyFill="1" applyBorder="1" applyAlignment="1">
      <alignment horizontal="right" vertical="center"/>
    </xf>
    <xf numFmtId="182" fontId="9" fillId="0" borderId="162" xfId="0" applyNumberFormat="1" applyFont="1" applyFill="1" applyBorder="1" applyAlignment="1">
      <alignment horizontal="right" vertical="center"/>
    </xf>
    <xf numFmtId="182" fontId="9" fillId="0" borderId="163" xfId="0" applyNumberFormat="1" applyFont="1" applyFill="1" applyBorder="1" applyAlignment="1">
      <alignment horizontal="right" vertical="center"/>
    </xf>
    <xf numFmtId="188" fontId="9" fillId="0" borderId="160" xfId="0" applyNumberFormat="1" applyFont="1" applyFill="1" applyBorder="1" applyAlignment="1">
      <alignment horizontal="right" vertical="center"/>
    </xf>
    <xf numFmtId="179" fontId="9" fillId="0" borderId="160" xfId="0" applyNumberFormat="1" applyFont="1" applyFill="1" applyBorder="1" applyAlignment="1">
      <alignment horizontal="right" vertical="center"/>
    </xf>
    <xf numFmtId="182" fontId="9" fillId="0" borderId="160" xfId="0" applyNumberFormat="1" applyFont="1" applyFill="1" applyBorder="1" applyAlignment="1">
      <alignment horizontal="right" vertical="center"/>
    </xf>
    <xf numFmtId="0" fontId="10" fillId="0" borderId="59" xfId="0" applyFont="1" applyFill="1" applyBorder="1" applyAlignment="1">
      <alignment vertical="center"/>
    </xf>
    <xf numFmtId="182" fontId="10" fillId="0" borderId="0" xfId="0" applyNumberFormat="1" applyFont="1" applyFill="1" applyBorder="1" applyAlignment="1">
      <alignment vertical="center" shrinkToFit="1"/>
    </xf>
    <xf numFmtId="176" fontId="10" fillId="0" borderId="0" xfId="0" applyNumberFormat="1" applyFont="1" applyFill="1" applyBorder="1" applyAlignment="1">
      <alignment vertical="center" shrinkToFit="1"/>
    </xf>
    <xf numFmtId="206" fontId="10" fillId="0" borderId="0" xfId="0" applyNumberFormat="1" applyFont="1" applyFill="1" applyBorder="1" applyAlignment="1">
      <alignment vertical="center" shrinkToFit="1"/>
    </xf>
    <xf numFmtId="192" fontId="10" fillId="0" borderId="0" xfId="0" applyNumberFormat="1" applyFont="1" applyFill="1" applyBorder="1" applyAlignment="1">
      <alignment vertical="center" shrinkToFit="1"/>
    </xf>
    <xf numFmtId="179" fontId="10" fillId="0" borderId="0" xfId="0" applyNumberFormat="1" applyFont="1" applyFill="1" applyBorder="1" applyAlignment="1">
      <alignment vertical="center" shrinkToFit="1"/>
    </xf>
    <xf numFmtId="0" fontId="8" fillId="0" borderId="59" xfId="0" applyFont="1" applyFill="1" applyBorder="1" applyAlignment="1">
      <alignment vertical="center" shrinkToFit="1"/>
    </xf>
    <xf numFmtId="186" fontId="8" fillId="0" borderId="0" xfId="0" applyNumberFormat="1" applyFont="1" applyFill="1" applyBorder="1" applyAlignment="1">
      <alignment vertical="center"/>
    </xf>
    <xf numFmtId="192" fontId="8" fillId="0" borderId="0" xfId="0" applyNumberFormat="1" applyFont="1" applyFill="1" applyBorder="1" applyAlignment="1">
      <alignment vertical="center"/>
    </xf>
    <xf numFmtId="184" fontId="8" fillId="0" borderId="0" xfId="0" applyNumberFormat="1" applyFont="1" applyFill="1" applyBorder="1" applyAlignment="1">
      <alignment horizontal="left" vertical="center"/>
    </xf>
    <xf numFmtId="186" fontId="8" fillId="0" borderId="0" xfId="0" applyNumberFormat="1" applyFont="1" applyFill="1" applyBorder="1" applyAlignment="1">
      <alignment vertical="center" shrinkToFit="1"/>
    </xf>
    <xf numFmtId="190" fontId="8" fillId="0" borderId="0" xfId="0" applyNumberFormat="1" applyFont="1" applyFill="1" applyBorder="1" applyAlignment="1">
      <alignment vertical="center"/>
    </xf>
    <xf numFmtId="184" fontId="8" fillId="0" borderId="0" xfId="0" applyNumberFormat="1" applyFont="1" applyFill="1" applyBorder="1" applyAlignment="1">
      <alignment vertical="center"/>
    </xf>
    <xf numFmtId="188" fontId="8" fillId="0" borderId="0" xfId="0" applyNumberFormat="1" applyFont="1" applyFill="1" applyBorder="1" applyAlignment="1">
      <alignment vertical="center" shrinkToFit="1"/>
    </xf>
    <xf numFmtId="181" fontId="8" fillId="0" borderId="0" xfId="0" applyNumberFormat="1" applyFont="1" applyFill="1" applyBorder="1" applyAlignment="1">
      <alignment vertical="center" shrinkToFit="1"/>
    </xf>
    <xf numFmtId="181" fontId="8" fillId="0" borderId="40" xfId="0" applyNumberFormat="1" applyFont="1" applyFill="1" applyBorder="1" applyAlignment="1">
      <alignment vertical="center" shrinkToFit="1"/>
    </xf>
    <xf numFmtId="185" fontId="8" fillId="0" borderId="0" xfId="0" applyNumberFormat="1" applyFont="1" applyFill="1" applyBorder="1" applyAlignment="1">
      <alignment vertical="center" shrinkToFit="1"/>
    </xf>
    <xf numFmtId="184" fontId="8" fillId="0" borderId="0" xfId="0" applyNumberFormat="1" applyFont="1" applyFill="1" applyBorder="1" applyAlignment="1">
      <alignment horizontal="right" vertical="center"/>
    </xf>
    <xf numFmtId="184" fontId="8" fillId="0" borderId="0" xfId="0" applyNumberFormat="1" applyFont="1" applyFill="1" applyBorder="1" applyAlignment="1">
      <alignment horizontal="left" vertical="center" shrinkToFit="1"/>
    </xf>
    <xf numFmtId="188" fontId="8" fillId="0" borderId="40" xfId="0" applyNumberFormat="1" applyFont="1" applyFill="1" applyBorder="1" applyAlignment="1">
      <alignment vertical="center" shrinkToFit="1"/>
    </xf>
    <xf numFmtId="190" fontId="8" fillId="0" borderId="0" xfId="0" applyNumberFormat="1" applyFont="1" applyFill="1" applyBorder="1" applyAlignment="1">
      <alignment horizontal="left" vertical="center"/>
    </xf>
    <xf numFmtId="181" fontId="8" fillId="0" borderId="163" xfId="0" applyNumberFormat="1" applyFont="1" applyFill="1" applyBorder="1" applyAlignment="1">
      <alignment vertical="center" shrinkToFit="1"/>
    </xf>
    <xf numFmtId="189" fontId="16" fillId="0" borderId="39" xfId="0" applyNumberFormat="1" applyFont="1" applyFill="1" applyBorder="1" applyAlignment="1">
      <alignment horizontal="center" vertical="center" wrapText="1" shrinkToFit="1"/>
    </xf>
    <xf numFmtId="0" fontId="8" fillId="0" borderId="61" xfId="0" applyFont="1" applyFill="1" applyBorder="1" applyAlignment="1">
      <alignment vertical="center" shrinkToFit="1"/>
    </xf>
    <xf numFmtId="190" fontId="8" fillId="0" borderId="150" xfId="0" applyNumberFormat="1" applyFont="1" applyFill="1" applyBorder="1" applyAlignment="1">
      <alignment vertical="center" shrinkToFit="1"/>
    </xf>
    <xf numFmtId="176" fontId="8" fillId="0" borderId="150" xfId="0" applyNumberFormat="1" applyFont="1" applyFill="1" applyBorder="1" applyAlignment="1">
      <alignment vertical="center" shrinkToFit="1"/>
    </xf>
    <xf numFmtId="186" fontId="8" fillId="0" borderId="150" xfId="0" applyNumberFormat="1" applyFont="1" applyFill="1" applyBorder="1" applyAlignment="1">
      <alignment vertical="center"/>
    </xf>
    <xf numFmtId="190" fontId="8" fillId="0" borderId="150" xfId="0" applyNumberFormat="1" applyFont="1" applyFill="1" applyBorder="1" applyAlignment="1">
      <alignment horizontal="right" vertical="center"/>
    </xf>
    <xf numFmtId="192" fontId="8" fillId="0" borderId="150" xfId="0" applyNumberFormat="1" applyFont="1" applyFill="1" applyBorder="1" applyAlignment="1">
      <alignment vertical="center"/>
    </xf>
    <xf numFmtId="186" fontId="8" fillId="0" borderId="150" xfId="0" applyNumberFormat="1" applyFont="1" applyFill="1" applyBorder="1" applyAlignment="1">
      <alignment vertical="center" shrinkToFit="1"/>
    </xf>
    <xf numFmtId="184" fontId="8" fillId="0" borderId="38" xfId="0" applyNumberFormat="1" applyFont="1" applyFill="1" applyBorder="1" applyAlignment="1">
      <alignment horizontal="left" vertical="center"/>
    </xf>
    <xf numFmtId="186" fontId="8" fillId="0" borderId="38" xfId="0" applyNumberFormat="1" applyFont="1" applyFill="1" applyBorder="1" applyAlignment="1">
      <alignment vertical="center" shrinkToFit="1"/>
    </xf>
    <xf numFmtId="190" fontId="8" fillId="0" borderId="38" xfId="0" applyNumberFormat="1" applyFont="1" applyFill="1" applyBorder="1" applyAlignment="1">
      <alignment vertical="center" shrinkToFit="1"/>
    </xf>
    <xf numFmtId="186" fontId="8" fillId="0" borderId="38" xfId="0" applyNumberFormat="1" applyFont="1" applyFill="1" applyBorder="1" applyAlignment="1">
      <alignment vertical="center" shrinkToFit="1"/>
    </xf>
    <xf numFmtId="190" fontId="8" fillId="0" borderId="38" xfId="0" applyNumberFormat="1" applyFont="1" applyFill="1" applyBorder="1" applyAlignment="1">
      <alignment vertical="center"/>
    </xf>
    <xf numFmtId="184" fontId="8" fillId="0" borderId="38" xfId="0" applyNumberFormat="1" applyFont="1" applyFill="1" applyBorder="1" applyAlignment="1">
      <alignment vertical="center"/>
    </xf>
    <xf numFmtId="190" fontId="8" fillId="0" borderId="150" xfId="0" applyNumberFormat="1" applyFont="1" applyFill="1" applyBorder="1" applyAlignment="1">
      <alignment vertical="center"/>
    </xf>
    <xf numFmtId="177" fontId="8" fillId="0" borderId="38" xfId="0" applyNumberFormat="1" applyFont="1" applyFill="1" applyBorder="1" applyAlignment="1">
      <alignment horizontal="right" vertical="center" shrinkToFit="1"/>
    </xf>
    <xf numFmtId="181" fontId="8" fillId="0" borderId="38" xfId="0" applyNumberFormat="1" applyFont="1" applyFill="1" applyBorder="1" applyAlignment="1">
      <alignment horizontal="right" vertical="center" shrinkToFit="1"/>
    </xf>
    <xf numFmtId="188" fontId="8" fillId="0" borderId="38" xfId="0" applyNumberFormat="1" applyFont="1" applyFill="1" applyBorder="1" applyAlignment="1">
      <alignment vertical="center" shrinkToFit="1"/>
    </xf>
    <xf numFmtId="181" fontId="8" fillId="0" borderId="38" xfId="0" applyNumberFormat="1" applyFont="1" applyFill="1" applyBorder="1" applyAlignment="1">
      <alignment vertical="center" shrinkToFit="1"/>
    </xf>
    <xf numFmtId="181" fontId="8" fillId="0" borderId="43" xfId="0" applyNumberFormat="1" applyFont="1" applyFill="1" applyBorder="1" applyAlignment="1">
      <alignment vertical="center" shrinkToFit="1"/>
    </xf>
    <xf numFmtId="0" fontId="7" fillId="0" borderId="99" xfId="0" applyFont="1" applyFill="1" applyBorder="1" applyAlignment="1">
      <alignment horizontal="center" vertical="center"/>
    </xf>
    <xf numFmtId="0" fontId="7" fillId="0" borderId="100" xfId="0" applyFont="1" applyFill="1" applyBorder="1" applyAlignment="1">
      <alignment horizontal="center" vertical="center"/>
    </xf>
    <xf numFmtId="0" fontId="8" fillId="0" borderId="0" xfId="0" applyNumberFormat="1" applyFont="1" applyFill="1" applyBorder="1" applyAlignment="1">
      <alignment vertical="center"/>
    </xf>
    <xf numFmtId="38" fontId="8" fillId="0" borderId="0" xfId="0" applyNumberFormat="1" applyFont="1" applyFill="1" applyBorder="1" applyAlignment="1">
      <alignment vertical="center"/>
    </xf>
    <xf numFmtId="176" fontId="8" fillId="0" borderId="0" xfId="0" applyNumberFormat="1" applyFont="1" applyFill="1" applyBorder="1" applyAlignment="1">
      <alignment vertical="center"/>
    </xf>
    <xf numFmtId="197" fontId="8" fillId="0" borderId="0" xfId="0" applyNumberFormat="1" applyFont="1" applyFill="1" applyBorder="1" applyAlignment="1">
      <alignment vertical="center"/>
    </xf>
    <xf numFmtId="0" fontId="8" fillId="0" borderId="0" xfId="0" applyFont="1" applyFill="1" applyBorder="1" applyAlignment="1">
      <alignment vertical="center"/>
    </xf>
    <xf numFmtId="196" fontId="8" fillId="0" borderId="0" xfId="1" applyNumberFormat="1" applyFont="1" applyFill="1" applyBorder="1" applyAlignment="1" applyProtection="1">
      <alignment vertical="center" shrinkToFit="1"/>
    </xf>
    <xf numFmtId="190" fontId="8" fillId="0" borderId="0" xfId="1" applyNumberFormat="1" applyFont="1" applyFill="1" applyBorder="1" applyAlignment="1" applyProtection="1">
      <alignment vertical="center" shrinkToFit="1"/>
    </xf>
    <xf numFmtId="0" fontId="10" fillId="0" borderId="0" xfId="0" applyFont="1" applyFill="1" applyBorder="1" applyAlignment="1">
      <alignment vertical="center"/>
    </xf>
    <xf numFmtId="196" fontId="10" fillId="0" borderId="0" xfId="1" applyNumberFormat="1" applyFont="1" applyFill="1" applyBorder="1" applyAlignment="1" applyProtection="1">
      <alignment vertical="center" shrinkToFit="1"/>
    </xf>
    <xf numFmtId="197" fontId="10" fillId="0" borderId="0" xfId="0" applyNumberFormat="1" applyFont="1" applyFill="1" applyBorder="1" applyAlignment="1">
      <alignment vertical="center"/>
    </xf>
    <xf numFmtId="190" fontId="10" fillId="0" borderId="0" xfId="0" applyNumberFormat="1" applyFont="1" applyFill="1" applyBorder="1" applyAlignment="1">
      <alignment horizontal="right" vertical="center" shrinkToFit="1"/>
    </xf>
    <xf numFmtId="0" fontId="9" fillId="0" borderId="138" xfId="0" applyFont="1" applyFill="1" applyBorder="1" applyAlignment="1">
      <alignment horizontal="center" vertical="center"/>
    </xf>
    <xf numFmtId="189" fontId="10" fillId="0" borderId="0" xfId="0" applyNumberFormat="1" applyFont="1" applyFill="1" applyBorder="1" applyAlignment="1">
      <alignment vertical="center"/>
    </xf>
    <xf numFmtId="186" fontId="10" fillId="0" borderId="0" xfId="0" applyNumberFormat="1" applyFont="1" applyFill="1" applyBorder="1" applyAlignment="1">
      <alignment vertical="center"/>
    </xf>
    <xf numFmtId="192" fontId="10" fillId="0" borderId="0" xfId="0" applyNumberFormat="1" applyFont="1" applyFill="1" applyBorder="1" applyAlignment="1">
      <alignment vertical="center"/>
    </xf>
    <xf numFmtId="190" fontId="8" fillId="0" borderId="40" xfId="0" applyNumberFormat="1" applyFont="1" applyFill="1" applyBorder="1" applyAlignment="1">
      <alignment horizontal="right" vertical="center" shrinkToFit="1"/>
    </xf>
    <xf numFmtId="206" fontId="8" fillId="0" borderId="0" xfId="0" applyNumberFormat="1" applyFont="1" applyFill="1" applyBorder="1" applyAlignment="1">
      <alignment horizontal="right" vertical="center" shrinkToFit="1"/>
    </xf>
    <xf numFmtId="184" fontId="8" fillId="0" borderId="40" xfId="0" applyNumberFormat="1" applyFont="1" applyFill="1" applyBorder="1" applyAlignment="1">
      <alignment horizontal="right" vertical="center" shrinkToFit="1"/>
    </xf>
    <xf numFmtId="0" fontId="8" fillId="0" borderId="41" xfId="0" applyNumberFormat="1" applyFont="1" applyFill="1" applyBorder="1" applyAlignment="1">
      <alignment vertical="center" shrinkToFit="1"/>
    </xf>
    <xf numFmtId="38" fontId="8" fillId="0" borderId="150" xfId="1" applyFont="1" applyFill="1" applyBorder="1" applyAlignment="1" applyProtection="1">
      <alignment vertical="center" shrinkToFit="1"/>
    </xf>
    <xf numFmtId="0" fontId="8" fillId="0" borderId="150" xfId="0" applyNumberFormat="1" applyFont="1" applyFill="1" applyBorder="1" applyAlignment="1">
      <alignment vertical="center" shrinkToFit="1"/>
    </xf>
    <xf numFmtId="190" fontId="8" fillId="0" borderId="150" xfId="0" applyNumberFormat="1" applyFont="1" applyFill="1" applyBorder="1" applyAlignment="1">
      <alignment horizontal="right" vertical="center" shrinkToFit="1"/>
    </xf>
    <xf numFmtId="0" fontId="8" fillId="0" borderId="38" xfId="0" applyNumberFormat="1" applyFont="1" applyFill="1" applyBorder="1" applyAlignment="1">
      <alignment vertical="center" shrinkToFit="1"/>
    </xf>
    <xf numFmtId="0" fontId="7" fillId="0" borderId="139" xfId="0" applyFont="1" applyFill="1" applyBorder="1" applyAlignment="1">
      <alignment horizontal="center" vertical="center"/>
    </xf>
    <xf numFmtId="0" fontId="7" fillId="0" borderId="140" xfId="0" applyFont="1" applyFill="1" applyBorder="1" applyAlignment="1">
      <alignment horizontal="center" vertical="center" shrinkToFit="1"/>
    </xf>
    <xf numFmtId="0" fontId="7" fillId="0" borderId="145" xfId="0" applyFont="1" applyFill="1" applyBorder="1" applyAlignment="1">
      <alignment horizontal="center" vertical="center"/>
    </xf>
    <xf numFmtId="176" fontId="8" fillId="0" borderId="23" xfId="0" applyNumberFormat="1" applyFont="1" applyFill="1" applyBorder="1" applyAlignment="1">
      <alignment horizontal="right" vertical="center" shrinkToFit="1"/>
    </xf>
    <xf numFmtId="190" fontId="8" fillId="0" borderId="0" xfId="0" applyNumberFormat="1" applyFont="1" applyFill="1" applyBorder="1" applyAlignment="1">
      <alignment horizontal="center" vertical="center"/>
    </xf>
    <xf numFmtId="0" fontId="8" fillId="0" borderId="23" xfId="0" applyFont="1" applyFill="1" applyBorder="1" applyAlignment="1" applyProtection="1">
      <alignment horizontal="right" vertical="center" shrinkToFit="1"/>
      <protection locked="0"/>
    </xf>
    <xf numFmtId="190" fontId="8" fillId="0" borderId="23" xfId="0" applyNumberFormat="1" applyFont="1" applyFill="1" applyBorder="1" applyAlignment="1" applyProtection="1">
      <alignment horizontal="right" vertical="center" shrinkToFit="1"/>
      <protection locked="0"/>
    </xf>
    <xf numFmtId="0" fontId="8" fillId="0" borderId="0" xfId="0" applyFont="1" applyFill="1" applyBorder="1" applyAlignment="1" applyProtection="1">
      <alignment horizontal="right" vertical="center" shrinkToFit="1"/>
      <protection locked="0"/>
    </xf>
    <xf numFmtId="190" fontId="8" fillId="0" borderId="0" xfId="0" applyNumberFormat="1" applyFont="1" applyFill="1" applyBorder="1" applyAlignment="1" applyProtection="1">
      <alignment horizontal="right" vertical="center" shrinkToFit="1"/>
      <protection locked="0"/>
    </xf>
    <xf numFmtId="3" fontId="10" fillId="0" borderId="63" xfId="0" applyNumberFormat="1" applyFont="1" applyFill="1" applyBorder="1" applyAlignment="1">
      <alignment horizontal="right" vertical="center"/>
    </xf>
    <xf numFmtId="190" fontId="10" fillId="0" borderId="63" xfId="0" applyNumberFormat="1" applyFont="1" applyFill="1" applyBorder="1" applyAlignment="1">
      <alignment horizontal="right" vertical="center"/>
    </xf>
    <xf numFmtId="0" fontId="10" fillId="0" borderId="0" xfId="0" applyFont="1" applyFill="1" applyBorder="1" applyAlignment="1" applyProtection="1">
      <alignment horizontal="right" vertical="center" shrinkToFit="1"/>
      <protection locked="0"/>
    </xf>
    <xf numFmtId="190" fontId="10" fillId="0" borderId="0" xfId="0" applyNumberFormat="1" applyFont="1" applyFill="1" applyBorder="1" applyAlignment="1" applyProtection="1">
      <alignment horizontal="right" vertical="center" shrinkToFit="1"/>
      <protection locked="0"/>
    </xf>
    <xf numFmtId="190" fontId="10" fillId="0" borderId="40" xfId="0" applyNumberFormat="1" applyFont="1" applyFill="1" applyBorder="1" applyAlignment="1" applyProtection="1">
      <alignment horizontal="right" vertical="center" shrinkToFit="1"/>
      <protection locked="0"/>
    </xf>
    <xf numFmtId="176" fontId="8" fillId="0" borderId="0" xfId="0" applyNumberFormat="1" applyFont="1" applyFill="1" applyBorder="1" applyAlignment="1">
      <alignment horizontal="right" vertical="center" shrinkToFit="1"/>
    </xf>
    <xf numFmtId="0" fontId="10" fillId="0" borderId="0" xfId="0" applyFont="1" applyFill="1" applyBorder="1" applyAlignment="1">
      <alignment horizontal="right" vertical="center"/>
    </xf>
    <xf numFmtId="190" fontId="10" fillId="0" borderId="0" xfId="0" applyNumberFormat="1" applyFont="1" applyFill="1" applyBorder="1" applyAlignment="1">
      <alignment horizontal="right" vertical="center"/>
    </xf>
    <xf numFmtId="193" fontId="8" fillId="0" borderId="0" xfId="0" applyNumberFormat="1" applyFont="1" applyFill="1" applyBorder="1" applyAlignment="1">
      <alignment horizontal="center" vertical="center" shrinkToFit="1"/>
    </xf>
    <xf numFmtId="184" fontId="8" fillId="0" borderId="0" xfId="0" applyNumberFormat="1" applyFont="1" applyFill="1" applyBorder="1" applyAlignment="1" applyProtection="1">
      <alignment horizontal="right" vertical="center" shrinkToFit="1"/>
      <protection locked="0"/>
    </xf>
    <xf numFmtId="184" fontId="8" fillId="0" borderId="0" xfId="0" applyNumberFormat="1" applyFont="1" applyFill="1" applyBorder="1" applyAlignment="1">
      <alignment horizontal="right" vertical="center"/>
    </xf>
    <xf numFmtId="209" fontId="10" fillId="0" borderId="0" xfId="0" applyNumberFormat="1" applyFont="1" applyFill="1" applyBorder="1" applyAlignment="1">
      <alignment horizontal="right" vertical="center"/>
    </xf>
    <xf numFmtId="184" fontId="10" fillId="0" borderId="0" xfId="0" applyNumberFormat="1" applyFont="1" applyFill="1" applyBorder="1" applyAlignment="1" applyProtection="1">
      <alignment horizontal="right" vertical="center" shrinkToFit="1"/>
      <protection locked="0"/>
    </xf>
    <xf numFmtId="184" fontId="10" fillId="0" borderId="40" xfId="0" applyNumberFormat="1" applyFont="1" applyFill="1" applyBorder="1" applyAlignment="1" applyProtection="1">
      <alignment horizontal="right" vertical="center" shrinkToFit="1"/>
      <protection locked="0"/>
    </xf>
    <xf numFmtId="190" fontId="10" fillId="0" borderId="0" xfId="0" applyNumberFormat="1" applyFont="1" applyFill="1" applyBorder="1" applyAlignment="1">
      <alignment horizontal="right" vertical="center"/>
    </xf>
    <xf numFmtId="190" fontId="10" fillId="0" borderId="159" xfId="0" applyNumberFormat="1" applyFont="1" applyFill="1" applyBorder="1" applyAlignment="1">
      <alignment horizontal="right" vertical="center"/>
    </xf>
    <xf numFmtId="176" fontId="8" fillId="0" borderId="38" xfId="0" applyNumberFormat="1" applyFont="1" applyFill="1" applyBorder="1" applyAlignment="1">
      <alignment horizontal="right" vertical="center" shrinkToFit="1"/>
    </xf>
    <xf numFmtId="190" fontId="8" fillId="0" borderId="38" xfId="0" applyNumberFormat="1" applyFont="1" applyFill="1" applyBorder="1" applyAlignment="1">
      <alignment horizontal="center" vertical="center"/>
    </xf>
    <xf numFmtId="0" fontId="8" fillId="0" borderId="38" xfId="0" applyFont="1" applyFill="1" applyBorder="1" applyAlignment="1" applyProtection="1">
      <alignment horizontal="right" vertical="center" shrinkToFit="1"/>
      <protection locked="0"/>
    </xf>
    <xf numFmtId="190" fontId="8" fillId="0" borderId="38" xfId="0" applyNumberFormat="1" applyFont="1" applyFill="1" applyBorder="1" applyAlignment="1" applyProtection="1">
      <alignment horizontal="right" vertical="center" shrinkToFit="1"/>
      <protection locked="0"/>
    </xf>
    <xf numFmtId="0" fontId="10" fillId="0" borderId="38" xfId="0" applyFont="1" applyFill="1" applyBorder="1" applyAlignment="1">
      <alignment horizontal="right" vertical="center"/>
    </xf>
    <xf numFmtId="190" fontId="10" fillId="0" borderId="38" xfId="0" applyNumberFormat="1" applyFont="1" applyFill="1" applyBorder="1" applyAlignment="1">
      <alignment horizontal="right" vertical="center"/>
    </xf>
    <xf numFmtId="0" fontId="10" fillId="0" borderId="38" xfId="0" applyFont="1" applyFill="1" applyBorder="1" applyAlignment="1" applyProtection="1">
      <alignment horizontal="right" vertical="center" shrinkToFit="1"/>
      <protection locked="0"/>
    </xf>
    <xf numFmtId="190" fontId="10" fillId="0" borderId="38" xfId="0" applyNumberFormat="1" applyFont="1" applyFill="1" applyBorder="1" applyAlignment="1" applyProtection="1">
      <alignment horizontal="right" vertical="center" shrinkToFit="1"/>
      <protection locked="0"/>
    </xf>
    <xf numFmtId="190" fontId="10" fillId="0" borderId="43" xfId="0" applyNumberFormat="1" applyFont="1" applyFill="1" applyBorder="1" applyAlignment="1" applyProtection="1">
      <alignment horizontal="right" vertical="center" shrinkToFit="1"/>
      <protection locked="0"/>
    </xf>
    <xf numFmtId="206" fontId="10" fillId="0" borderId="0" xfId="0" applyNumberFormat="1" applyFont="1" applyFill="1" applyBorder="1" applyAlignment="1">
      <alignment vertical="center"/>
    </xf>
    <xf numFmtId="0" fontId="7" fillId="0" borderId="0" xfId="0" applyFont="1" applyFill="1" applyAlignment="1">
      <alignment horizontal="center" vertical="center"/>
    </xf>
    <xf numFmtId="0" fontId="7" fillId="0" borderId="106" xfId="0" applyFont="1" applyFill="1" applyBorder="1" applyAlignment="1">
      <alignment horizontal="center" vertical="center"/>
    </xf>
    <xf numFmtId="0" fontId="7" fillId="0" borderId="16" xfId="0" applyFont="1" applyFill="1" applyBorder="1" applyAlignment="1">
      <alignment horizontal="center" vertical="center"/>
    </xf>
    <xf numFmtId="0" fontId="7" fillId="0" borderId="2" xfId="0" applyFont="1" applyFill="1" applyBorder="1" applyAlignment="1">
      <alignment horizontal="center" vertical="center"/>
    </xf>
    <xf numFmtId="0" fontId="7" fillId="0" borderId="14" xfId="0" applyFont="1" applyFill="1" applyBorder="1" applyAlignment="1">
      <alignment horizontal="center" vertical="center"/>
    </xf>
    <xf numFmtId="0" fontId="8" fillId="0" borderId="6" xfId="0" applyFont="1" applyFill="1" applyBorder="1" applyAlignment="1">
      <alignment horizontal="center" vertical="center"/>
    </xf>
    <xf numFmtId="0" fontId="8" fillId="0" borderId="19" xfId="0" applyFont="1" applyFill="1" applyBorder="1" applyAlignment="1">
      <alignment horizontal="center" vertical="center"/>
    </xf>
    <xf numFmtId="0" fontId="8" fillId="0" borderId="6" xfId="0" applyFont="1" applyFill="1" applyBorder="1" applyAlignment="1">
      <alignment horizontal="center" vertical="center" shrinkToFit="1"/>
    </xf>
    <xf numFmtId="0" fontId="8" fillId="0" borderId="82" xfId="0" applyFont="1" applyFill="1" applyBorder="1" applyAlignment="1">
      <alignment horizontal="center" vertical="center" shrinkToFit="1"/>
    </xf>
    <xf numFmtId="0" fontId="7" fillId="0" borderId="161" xfId="0" applyFont="1" applyFill="1" applyBorder="1" applyAlignment="1">
      <alignment horizontal="center" vertical="center"/>
    </xf>
    <xf numFmtId="0" fontId="7" fillId="0" borderId="155" xfId="0" applyFont="1" applyFill="1" applyBorder="1" applyAlignment="1">
      <alignment horizontal="center" vertical="center"/>
    </xf>
    <xf numFmtId="0" fontId="8" fillId="0" borderId="10"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10" xfId="0" applyFont="1" applyFill="1" applyBorder="1" applyAlignment="1">
      <alignment horizontal="center" vertical="center" shrinkToFit="1"/>
    </xf>
    <xf numFmtId="0" fontId="8" fillId="0" borderId="83" xfId="0" applyFont="1" applyFill="1" applyBorder="1" applyAlignment="1">
      <alignment horizontal="center" vertical="center" shrinkToFit="1"/>
    </xf>
    <xf numFmtId="177" fontId="7" fillId="0" borderId="0" xfId="0" applyNumberFormat="1" applyFont="1" applyFill="1" applyAlignment="1">
      <alignment horizontal="right" vertical="center"/>
    </xf>
    <xf numFmtId="179" fontId="7" fillId="0" borderId="0" xfId="0" applyNumberFormat="1" applyFont="1" applyFill="1" applyAlignment="1">
      <alignment horizontal="right" vertical="center"/>
    </xf>
    <xf numFmtId="185" fontId="7" fillId="0" borderId="0" xfId="0" applyNumberFormat="1" applyFont="1" applyFill="1" applyBorder="1" applyAlignment="1">
      <alignment horizontal="right" vertical="center"/>
    </xf>
    <xf numFmtId="185" fontId="7" fillId="0" borderId="0" xfId="0" applyNumberFormat="1" applyFont="1" applyFill="1" applyBorder="1" applyAlignment="1">
      <alignment horizontal="right" vertical="center" shrinkToFit="1"/>
    </xf>
    <xf numFmtId="177" fontId="7" fillId="0" borderId="23" xfId="1" applyNumberFormat="1" applyFont="1" applyFill="1" applyBorder="1">
      <alignment vertical="center"/>
    </xf>
    <xf numFmtId="191" fontId="7" fillId="0" borderId="0" xfId="0" applyNumberFormat="1" applyFont="1" applyFill="1" applyBorder="1" applyAlignment="1">
      <alignment vertical="center"/>
    </xf>
    <xf numFmtId="206" fontId="7" fillId="0" borderId="0" xfId="0" applyNumberFormat="1" applyFont="1" applyFill="1" applyBorder="1" applyAlignment="1">
      <alignment vertical="center"/>
    </xf>
    <xf numFmtId="183" fontId="7" fillId="0" borderId="0" xfId="0" applyNumberFormat="1" applyFont="1" applyFill="1" applyBorder="1" applyAlignment="1">
      <alignment vertical="center"/>
    </xf>
    <xf numFmtId="184" fontId="7" fillId="0" borderId="0" xfId="0" applyNumberFormat="1" applyFont="1" applyFill="1" applyAlignment="1">
      <alignment horizontal="right" vertical="center"/>
    </xf>
    <xf numFmtId="177" fontId="7" fillId="0" borderId="67" xfId="0" applyNumberFormat="1" applyFont="1" applyFill="1" applyBorder="1" applyAlignment="1">
      <alignment horizontal="right" vertical="center"/>
    </xf>
    <xf numFmtId="183" fontId="7" fillId="0" borderId="0" xfId="0" applyNumberFormat="1" applyFont="1" applyFill="1" applyBorder="1" applyAlignment="1">
      <alignment horizontal="right" vertical="center"/>
    </xf>
    <xf numFmtId="191" fontId="7" fillId="0" borderId="0" xfId="0" applyNumberFormat="1" applyFont="1" applyFill="1" applyAlignment="1">
      <alignment horizontal="right" vertical="center"/>
    </xf>
    <xf numFmtId="177" fontId="7" fillId="0" borderId="0" xfId="0" applyNumberFormat="1" applyFont="1" applyFill="1" applyAlignment="1">
      <alignment horizontal="right" vertical="center"/>
    </xf>
    <xf numFmtId="177" fontId="7" fillId="0" borderId="18" xfId="0" applyNumberFormat="1" applyFont="1" applyFill="1" applyBorder="1" applyAlignment="1">
      <alignment horizontal="right" vertical="center"/>
    </xf>
    <xf numFmtId="0" fontId="9" fillId="0" borderId="0" xfId="0" applyFont="1" applyFill="1">
      <alignment vertical="center"/>
    </xf>
    <xf numFmtId="183" fontId="7" fillId="0" borderId="0" xfId="0" applyNumberFormat="1" applyFont="1" applyFill="1" applyAlignment="1">
      <alignment horizontal="right" vertical="center"/>
    </xf>
    <xf numFmtId="185" fontId="7" fillId="0" borderId="0" xfId="0" applyNumberFormat="1" applyFont="1" applyFill="1" applyAlignment="1">
      <alignment horizontal="right" vertical="center"/>
    </xf>
    <xf numFmtId="183" fontId="7" fillId="0" borderId="0" xfId="0" applyNumberFormat="1" applyFont="1" applyFill="1" applyBorder="1" applyAlignment="1">
      <alignment horizontal="right" vertical="center"/>
    </xf>
    <xf numFmtId="181" fontId="7" fillId="0" borderId="0" xfId="0" applyNumberFormat="1" applyFont="1" applyFill="1" applyAlignment="1">
      <alignment horizontal="right" vertical="center"/>
    </xf>
    <xf numFmtId="191" fontId="7" fillId="0" borderId="0" xfId="0" applyNumberFormat="1" applyFont="1" applyFill="1" applyAlignment="1">
      <alignment horizontal="right" vertical="center"/>
    </xf>
    <xf numFmtId="191" fontId="7" fillId="0" borderId="18" xfId="0" applyNumberFormat="1" applyFont="1" applyFill="1" applyBorder="1" applyAlignment="1">
      <alignment horizontal="right" vertical="center"/>
    </xf>
    <xf numFmtId="191" fontId="7" fillId="0" borderId="0" xfId="0" applyNumberFormat="1" applyFont="1" applyFill="1" applyBorder="1" applyAlignment="1">
      <alignment horizontal="center" vertical="center"/>
    </xf>
    <xf numFmtId="191" fontId="7" fillId="0" borderId="0" xfId="0" applyNumberFormat="1" applyFont="1" applyFill="1" applyBorder="1" applyAlignment="1">
      <alignment horizontal="right" vertical="center"/>
    </xf>
    <xf numFmtId="0" fontId="7" fillId="0" borderId="164" xfId="0" applyFont="1" applyFill="1" applyBorder="1" applyAlignment="1">
      <alignment horizontal="center" vertical="center" shrinkToFit="1"/>
    </xf>
    <xf numFmtId="0" fontId="7" fillId="0" borderId="174" xfId="0" applyFont="1" applyFill="1" applyBorder="1" applyAlignment="1">
      <alignment horizontal="center" vertical="center" shrinkToFit="1"/>
    </xf>
    <xf numFmtId="0" fontId="7" fillId="0" borderId="175" xfId="0" applyFont="1" applyFill="1" applyBorder="1" applyAlignment="1">
      <alignment horizontal="center" vertical="center"/>
    </xf>
    <xf numFmtId="0" fontId="7" fillId="0" borderId="176" xfId="0" applyFont="1" applyFill="1" applyBorder="1" applyAlignment="1">
      <alignment horizontal="center" vertical="center"/>
    </xf>
    <xf numFmtId="0" fontId="7" fillId="0" borderId="177" xfId="0" applyFont="1" applyFill="1" applyBorder="1" applyAlignment="1">
      <alignment horizontal="center" vertical="center"/>
    </xf>
    <xf numFmtId="0" fontId="7" fillId="0" borderId="164" xfId="0" applyFont="1" applyFill="1" applyBorder="1" applyAlignment="1">
      <alignment horizontal="center" vertical="center"/>
    </xf>
    <xf numFmtId="0" fontId="9" fillId="0" borderId="45" xfId="0" applyFont="1" applyFill="1" applyBorder="1" applyAlignment="1">
      <alignment horizontal="center" vertical="center"/>
    </xf>
    <xf numFmtId="177" fontId="9" fillId="0" borderId="0" xfId="0" applyNumberFormat="1" applyFont="1" applyFill="1" applyAlignment="1">
      <alignment horizontal="right" vertical="center"/>
    </xf>
    <xf numFmtId="179" fontId="9" fillId="0" borderId="0" xfId="0" applyNumberFormat="1" applyFont="1" applyFill="1" applyAlignment="1">
      <alignment horizontal="right" vertical="center"/>
    </xf>
    <xf numFmtId="183" fontId="9" fillId="0" borderId="0" xfId="0" applyNumberFormat="1" applyFont="1" applyFill="1" applyAlignment="1">
      <alignment horizontal="right" vertical="center"/>
    </xf>
    <xf numFmtId="184" fontId="9" fillId="0" borderId="0" xfId="0" applyNumberFormat="1" applyFont="1" applyFill="1" applyAlignment="1">
      <alignment horizontal="right" vertical="center"/>
    </xf>
    <xf numFmtId="183" fontId="9" fillId="0" borderId="0" xfId="0" applyNumberFormat="1" applyFont="1" applyFill="1" applyAlignment="1">
      <alignment horizontal="center" vertical="center"/>
    </xf>
    <xf numFmtId="209" fontId="9" fillId="0" borderId="0" xfId="0" applyNumberFormat="1" applyFont="1" applyFill="1" applyBorder="1" applyAlignment="1">
      <alignment horizontal="center" vertical="center"/>
    </xf>
    <xf numFmtId="183" fontId="9" fillId="0" borderId="0" xfId="0" applyNumberFormat="1" applyFont="1" applyFill="1" applyBorder="1" applyAlignment="1">
      <alignment horizontal="center" vertical="center"/>
    </xf>
    <xf numFmtId="209" fontId="7" fillId="0" borderId="0" xfId="0" applyNumberFormat="1" applyFont="1" applyFill="1" applyBorder="1" applyAlignment="1">
      <alignment horizontal="center" vertical="center"/>
    </xf>
    <xf numFmtId="191" fontId="9" fillId="0" borderId="23" xfId="0" applyNumberFormat="1" applyFont="1" applyFill="1" applyBorder="1" applyAlignment="1">
      <alignment horizontal="center" vertical="center"/>
    </xf>
    <xf numFmtId="191" fontId="9" fillId="0" borderId="0" xfId="0" applyNumberFormat="1" applyFont="1" applyFill="1" applyBorder="1" applyAlignment="1">
      <alignment horizontal="right" vertical="center"/>
    </xf>
    <xf numFmtId="191" fontId="9" fillId="0" borderId="0" xfId="0" applyNumberFormat="1" applyFont="1" applyFill="1" applyAlignment="1">
      <alignment horizontal="right" vertical="center"/>
    </xf>
    <xf numFmtId="191" fontId="9" fillId="0" borderId="18" xfId="0" applyNumberFormat="1" applyFont="1" applyFill="1" applyBorder="1" applyAlignment="1">
      <alignment horizontal="right" vertical="center"/>
    </xf>
    <xf numFmtId="183" fontId="7" fillId="0" borderId="0" xfId="0" applyNumberFormat="1" applyFont="1" applyFill="1" applyAlignment="1">
      <alignment horizontal="center" vertical="center"/>
    </xf>
    <xf numFmtId="184" fontId="7" fillId="0" borderId="0" xfId="0" applyNumberFormat="1" applyFont="1" applyFill="1" applyAlignment="1">
      <alignment vertical="center"/>
    </xf>
    <xf numFmtId="191" fontId="7" fillId="0" borderId="0" xfId="0" applyNumberFormat="1" applyFont="1" applyFill="1" applyAlignment="1">
      <alignment vertical="center"/>
    </xf>
    <xf numFmtId="184" fontId="7" fillId="0" borderId="0" xfId="0" applyNumberFormat="1" applyFont="1" applyFill="1" applyBorder="1" applyAlignment="1">
      <alignment horizontal="right" vertical="center"/>
    </xf>
    <xf numFmtId="183" fontId="7" fillId="0" borderId="0" xfId="0" applyNumberFormat="1" applyFont="1" applyFill="1" applyBorder="1" applyAlignment="1">
      <alignment horizontal="center" vertical="center"/>
    </xf>
    <xf numFmtId="0" fontId="8" fillId="0" borderId="52" xfId="0" applyFont="1" applyFill="1" applyBorder="1" applyAlignment="1">
      <alignment horizontal="center" vertical="center"/>
    </xf>
    <xf numFmtId="179" fontId="7" fillId="0" borderId="44" xfId="0" applyNumberFormat="1" applyFont="1" applyFill="1" applyBorder="1" applyAlignment="1">
      <alignment horizontal="right" vertical="center"/>
    </xf>
    <xf numFmtId="183" fontId="7" fillId="0" borderId="44" xfId="0" applyNumberFormat="1" applyFont="1" applyFill="1" applyBorder="1" applyAlignment="1">
      <alignment horizontal="right" vertical="center"/>
    </xf>
    <xf numFmtId="190" fontId="7" fillId="0" borderId="44" xfId="0" applyNumberFormat="1" applyFont="1" applyFill="1" applyBorder="1" applyAlignment="1">
      <alignment horizontal="right" vertical="center" shrinkToFit="1"/>
    </xf>
    <xf numFmtId="183" fontId="7" fillId="0" borderId="38" xfId="0" applyNumberFormat="1" applyFont="1" applyFill="1" applyBorder="1" applyAlignment="1">
      <alignment horizontal="center" vertical="center"/>
    </xf>
    <xf numFmtId="209" fontId="7" fillId="0" borderId="38" xfId="0" applyNumberFormat="1" applyFont="1" applyFill="1" applyBorder="1" applyAlignment="1">
      <alignment horizontal="center" vertical="center"/>
    </xf>
    <xf numFmtId="183" fontId="7" fillId="0" borderId="160" xfId="0" applyNumberFormat="1" applyFont="1" applyFill="1" applyBorder="1" applyAlignment="1">
      <alignment horizontal="center" vertical="center"/>
    </xf>
    <xf numFmtId="209" fontId="7" fillId="0" borderId="172" xfId="0" applyNumberFormat="1" applyFont="1" applyFill="1" applyBorder="1" applyAlignment="1">
      <alignment horizontal="right" vertical="center"/>
    </xf>
    <xf numFmtId="183" fontId="7" fillId="0" borderId="172" xfId="0" applyNumberFormat="1" applyFont="1" applyFill="1" applyBorder="1" applyAlignment="1">
      <alignment horizontal="center" vertical="center"/>
    </xf>
    <xf numFmtId="181" fontId="7" fillId="0" borderId="76" xfId="0" applyNumberFormat="1" applyFont="1" applyFill="1" applyBorder="1" applyAlignment="1">
      <alignment horizontal="right" vertical="center"/>
    </xf>
    <xf numFmtId="0" fontId="7" fillId="0" borderId="0" xfId="0" applyFont="1" applyFill="1" applyAlignment="1">
      <alignment horizontal="left" vertical="center"/>
    </xf>
    <xf numFmtId="49" fontId="7" fillId="0" borderId="0" xfId="0" applyNumberFormat="1" applyFont="1" applyFill="1" applyAlignment="1">
      <alignment horizontal="right" vertical="center"/>
    </xf>
    <xf numFmtId="0" fontId="7" fillId="0" borderId="0" xfId="0" applyFont="1" applyFill="1" applyAlignment="1">
      <alignment horizontal="center" vertical="center"/>
    </xf>
    <xf numFmtId="0" fontId="7" fillId="0" borderId="75" xfId="0" applyFont="1" applyFill="1" applyBorder="1" applyAlignment="1">
      <alignment vertical="center"/>
    </xf>
    <xf numFmtId="0" fontId="7" fillId="0" borderId="14" xfId="0" applyFont="1" applyFill="1" applyBorder="1" applyAlignment="1">
      <alignment vertical="center"/>
    </xf>
    <xf numFmtId="0" fontId="7" fillId="0" borderId="3" xfId="0" applyFont="1" applyFill="1" applyBorder="1" applyAlignment="1">
      <alignment horizontal="center" vertical="center"/>
    </xf>
    <xf numFmtId="0" fontId="7" fillId="0" borderId="170" xfId="0" applyFont="1" applyFill="1" applyBorder="1" applyAlignment="1">
      <alignment horizontal="center" vertical="center"/>
    </xf>
    <xf numFmtId="0" fontId="7" fillId="0" borderId="107" xfId="0" applyFont="1" applyFill="1" applyBorder="1" applyAlignment="1">
      <alignment horizontal="center" vertical="center"/>
    </xf>
    <xf numFmtId="0" fontId="7" fillId="0" borderId="74" xfId="0" applyFont="1" applyFill="1" applyBorder="1" applyAlignment="1">
      <alignment horizontal="center" vertical="center"/>
    </xf>
    <xf numFmtId="0" fontId="7" fillId="0" borderId="12" xfId="0" applyFont="1" applyFill="1" applyBorder="1" applyAlignment="1">
      <alignment vertical="center"/>
    </xf>
    <xf numFmtId="0" fontId="7" fillId="0" borderId="84" xfId="0" applyFont="1" applyFill="1" applyBorder="1" applyAlignment="1">
      <alignment horizontal="center" vertical="center"/>
    </xf>
    <xf numFmtId="181" fontId="7" fillId="0" borderId="0" xfId="0" applyNumberFormat="1" applyFont="1" applyFill="1" applyBorder="1">
      <alignment vertical="center"/>
    </xf>
    <xf numFmtId="181" fontId="7" fillId="0" borderId="23" xfId="0" applyNumberFormat="1" applyFont="1" applyFill="1" applyBorder="1" applyAlignment="1">
      <alignment vertical="center"/>
    </xf>
    <xf numFmtId="181" fontId="7" fillId="0" borderId="23" xfId="0" applyNumberFormat="1" applyFont="1" applyFill="1" applyBorder="1" applyAlignment="1">
      <alignment horizontal="center" vertical="center"/>
    </xf>
    <xf numFmtId="177" fontId="7" fillId="0" borderId="23" xfId="0" applyNumberFormat="1" applyFont="1" applyFill="1" applyBorder="1" applyAlignment="1">
      <alignment vertical="center"/>
    </xf>
    <xf numFmtId="177" fontId="7" fillId="0" borderId="23" xfId="0" applyNumberFormat="1" applyFont="1" applyFill="1" applyBorder="1" applyAlignment="1">
      <alignment horizontal="center" vertical="center"/>
    </xf>
    <xf numFmtId="177" fontId="7" fillId="0" borderId="0" xfId="0" applyNumberFormat="1" applyFont="1" applyFill="1" applyBorder="1">
      <alignment vertical="center"/>
    </xf>
    <xf numFmtId="181" fontId="7" fillId="0" borderId="0" xfId="0" applyNumberFormat="1" applyFont="1" applyFill="1" applyBorder="1" applyAlignment="1">
      <alignment vertical="center"/>
    </xf>
    <xf numFmtId="181" fontId="7" fillId="0" borderId="0" xfId="0" applyNumberFormat="1" applyFont="1" applyFill="1" applyBorder="1" applyAlignment="1">
      <alignment horizontal="center" vertical="center"/>
    </xf>
    <xf numFmtId="177" fontId="7" fillId="0" borderId="0" xfId="0" applyNumberFormat="1" applyFont="1" applyFill="1" applyBorder="1" applyAlignment="1">
      <alignment vertical="center"/>
    </xf>
    <xf numFmtId="177" fontId="7" fillId="0" borderId="0" xfId="0" applyNumberFormat="1" applyFont="1" applyFill="1" applyBorder="1" applyAlignment="1">
      <alignment horizontal="center" vertical="center"/>
    </xf>
    <xf numFmtId="181" fontId="7" fillId="0" borderId="0" xfId="0" applyNumberFormat="1" applyFont="1" applyFill="1">
      <alignment vertical="center"/>
    </xf>
    <xf numFmtId="177" fontId="7" fillId="0" borderId="0" xfId="0" applyNumberFormat="1" applyFont="1" applyFill="1">
      <alignment vertical="center"/>
    </xf>
    <xf numFmtId="181" fontId="7" fillId="0" borderId="158" xfId="0" applyNumberFormat="1" applyFont="1" applyFill="1" applyBorder="1" applyAlignment="1">
      <alignment horizontal="center" vertical="center"/>
    </xf>
    <xf numFmtId="177" fontId="7" fillId="0" borderId="158" xfId="0" applyNumberFormat="1" applyFont="1" applyFill="1" applyBorder="1" applyAlignment="1">
      <alignment horizontal="center" vertical="center"/>
    </xf>
    <xf numFmtId="0" fontId="7" fillId="0" borderId="6" xfId="0" applyFont="1" applyFill="1" applyBorder="1" applyAlignment="1">
      <alignment horizontal="center" vertical="center"/>
    </xf>
    <xf numFmtId="0" fontId="7" fillId="0" borderId="165" xfId="0" applyFont="1" applyFill="1" applyBorder="1" applyAlignment="1">
      <alignment horizontal="center" vertical="center"/>
    </xf>
    <xf numFmtId="0" fontId="7" fillId="0" borderId="166" xfId="0" applyFont="1" applyFill="1" applyBorder="1" applyAlignment="1">
      <alignment horizontal="center" vertical="center"/>
    </xf>
    <xf numFmtId="0" fontId="7" fillId="0" borderId="167" xfId="0" applyFont="1" applyFill="1" applyBorder="1" applyAlignment="1">
      <alignment horizontal="center" vertical="center"/>
    </xf>
    <xf numFmtId="0" fontId="7" fillId="0" borderId="107" xfId="0" applyFont="1" applyFill="1" applyBorder="1" applyAlignment="1">
      <alignment horizontal="center" vertical="center" shrinkToFit="1"/>
    </xf>
    <xf numFmtId="0" fontId="9" fillId="0" borderId="5" xfId="0" applyFont="1" applyFill="1" applyBorder="1" applyAlignment="1">
      <alignment horizontal="center" vertical="center"/>
    </xf>
    <xf numFmtId="181" fontId="9" fillId="0" borderId="0" xfId="0" applyNumberFormat="1" applyFont="1" applyFill="1">
      <alignment vertical="center"/>
    </xf>
    <xf numFmtId="181" fontId="9" fillId="0" borderId="23" xfId="0" applyNumberFormat="1" applyFont="1" applyFill="1" applyBorder="1" applyAlignment="1">
      <alignment horizontal="center" vertical="center"/>
    </xf>
    <xf numFmtId="181" fontId="9" fillId="0" borderId="0" xfId="0" applyNumberFormat="1" applyFont="1" applyFill="1" applyBorder="1" applyAlignment="1">
      <alignment horizontal="right" vertical="center"/>
    </xf>
    <xf numFmtId="177" fontId="9" fillId="0" borderId="0" xfId="0" applyNumberFormat="1" applyFont="1" applyFill="1">
      <alignment vertical="center"/>
    </xf>
    <xf numFmtId="177" fontId="9" fillId="0" borderId="23" xfId="0" applyNumberFormat="1" applyFont="1" applyFill="1" applyBorder="1" applyAlignment="1">
      <alignment horizontal="right" vertical="center"/>
    </xf>
    <xf numFmtId="196" fontId="9" fillId="0" borderId="0" xfId="0" applyNumberFormat="1" applyFont="1" applyFill="1" applyBorder="1" applyAlignment="1">
      <alignment horizontal="right" vertical="center"/>
    </xf>
    <xf numFmtId="196" fontId="9" fillId="0" borderId="18" xfId="0" applyNumberFormat="1" applyFont="1" applyFill="1" applyBorder="1" applyAlignment="1">
      <alignment horizontal="right" vertical="center"/>
    </xf>
    <xf numFmtId="181" fontId="9" fillId="0" borderId="0" xfId="0" applyNumberFormat="1" applyFont="1" applyFill="1" applyAlignment="1">
      <alignment vertical="center"/>
    </xf>
    <xf numFmtId="177" fontId="9" fillId="0" borderId="0" xfId="0" applyNumberFormat="1" applyFont="1" applyFill="1" applyBorder="1" applyAlignment="1">
      <alignment horizontal="right" vertical="center"/>
    </xf>
    <xf numFmtId="196" fontId="9" fillId="0" borderId="0" xfId="0" applyNumberFormat="1" applyFont="1" applyFill="1" applyBorder="1" applyAlignment="1">
      <alignment horizontal="right" vertical="center"/>
    </xf>
    <xf numFmtId="196" fontId="9" fillId="0" borderId="18" xfId="0" applyNumberFormat="1" applyFont="1" applyFill="1" applyBorder="1" applyAlignment="1">
      <alignment horizontal="right" vertical="center"/>
    </xf>
    <xf numFmtId="181" fontId="7" fillId="0" borderId="0" xfId="0" applyNumberFormat="1" applyFont="1" applyFill="1" applyBorder="1" applyAlignment="1">
      <alignment vertical="center"/>
    </xf>
    <xf numFmtId="181" fontId="7" fillId="0" borderId="0" xfId="0" applyNumberFormat="1" applyFont="1" applyFill="1" applyBorder="1" applyAlignment="1">
      <alignment horizontal="right" vertical="center"/>
    </xf>
    <xf numFmtId="196" fontId="7" fillId="0" borderId="18" xfId="0" applyNumberFormat="1" applyFont="1" applyFill="1" applyBorder="1" applyAlignment="1">
      <alignment horizontal="right" vertical="center"/>
    </xf>
    <xf numFmtId="0" fontId="8" fillId="0" borderId="20" xfId="0" applyFont="1" applyFill="1" applyBorder="1" applyAlignment="1">
      <alignment horizontal="center" vertical="center"/>
    </xf>
    <xf numFmtId="181" fontId="7" fillId="0" borderId="72" xfId="0" applyNumberFormat="1" applyFont="1" applyFill="1" applyBorder="1" applyAlignment="1">
      <alignment vertical="center"/>
    </xf>
    <xf numFmtId="181" fontId="7" fillId="0" borderId="160" xfId="0" applyNumberFormat="1" applyFont="1" applyFill="1" applyBorder="1" applyAlignment="1">
      <alignment horizontal="center" vertical="center"/>
    </xf>
    <xf numFmtId="181" fontId="7" fillId="0" borderId="44" xfId="0" applyNumberFormat="1" applyFont="1" applyFill="1" applyBorder="1" applyAlignment="1">
      <alignment vertical="center"/>
    </xf>
    <xf numFmtId="181" fontId="7" fillId="0" borderId="44" xfId="0" applyNumberFormat="1" applyFont="1" applyFill="1" applyBorder="1" applyAlignment="1">
      <alignment vertical="center"/>
    </xf>
    <xf numFmtId="181" fontId="7" fillId="0" borderId="158" xfId="0" applyNumberFormat="1" applyFont="1" applyFill="1" applyBorder="1" applyAlignment="1">
      <alignment horizontal="right" vertical="center"/>
    </xf>
    <xf numFmtId="201" fontId="7" fillId="0" borderId="44" xfId="0" applyNumberFormat="1" applyFont="1" applyFill="1" applyBorder="1" applyAlignment="1">
      <alignment horizontal="center" vertical="center"/>
    </xf>
    <xf numFmtId="190" fontId="7" fillId="0" borderId="44" xfId="0" applyNumberFormat="1" applyFont="1" applyFill="1" applyBorder="1" applyAlignment="1">
      <alignment horizontal="right" vertical="center"/>
    </xf>
    <xf numFmtId="190" fontId="7" fillId="0" borderId="76" xfId="0" applyNumberFormat="1" applyFont="1" applyFill="1" applyBorder="1" applyAlignment="1">
      <alignment horizontal="right" vertical="center"/>
    </xf>
    <xf numFmtId="0" fontId="9" fillId="0" borderId="3" xfId="0" applyFont="1" applyFill="1" applyBorder="1" applyAlignment="1">
      <alignment horizontal="center" vertical="center"/>
    </xf>
    <xf numFmtId="0" fontId="7" fillId="0" borderId="110" xfId="0" applyFont="1" applyFill="1" applyBorder="1" applyAlignment="1">
      <alignment horizontal="distributed" vertical="center" justifyLastLine="1"/>
    </xf>
    <xf numFmtId="0" fontId="7" fillId="0" borderId="17" xfId="0" applyFont="1" applyFill="1" applyBorder="1" applyAlignment="1">
      <alignment horizontal="distributed" vertical="center" justifyLastLine="1"/>
    </xf>
    <xf numFmtId="0" fontId="7" fillId="0" borderId="85" xfId="0" applyFont="1" applyFill="1" applyBorder="1" applyAlignment="1">
      <alignment horizontal="distributed" vertical="center" justifyLastLine="1"/>
    </xf>
    <xf numFmtId="0" fontId="7" fillId="0" borderId="12" xfId="0" applyFont="1" applyFill="1" applyBorder="1" applyAlignment="1">
      <alignment horizontal="distributed" vertical="center" justifyLastLine="1"/>
    </xf>
    <xf numFmtId="0" fontId="9" fillId="0" borderId="164" xfId="0" applyFont="1" applyFill="1" applyBorder="1" applyAlignment="1">
      <alignment horizontal="distributed" vertical="center" justifyLastLine="1"/>
    </xf>
    <xf numFmtId="0" fontId="9" fillId="0" borderId="17" xfId="0" applyFont="1" applyFill="1" applyBorder="1" applyAlignment="1">
      <alignment horizontal="distributed" vertical="center" justifyLastLine="1"/>
    </xf>
    <xf numFmtId="0" fontId="9" fillId="0" borderId="84" xfId="0" applyFont="1" applyFill="1" applyBorder="1" applyAlignment="1">
      <alignment horizontal="distributed" vertical="center" justifyLastLine="1"/>
    </xf>
    <xf numFmtId="191" fontId="7" fillId="0" borderId="23" xfId="0" applyNumberFormat="1" applyFont="1" applyFill="1" applyBorder="1" applyAlignment="1">
      <alignment vertical="center"/>
    </xf>
    <xf numFmtId="191" fontId="7" fillId="0" borderId="23" xfId="0" applyNumberFormat="1" applyFont="1" applyFill="1" applyBorder="1" applyAlignment="1">
      <alignment horizontal="right" vertical="center"/>
    </xf>
    <xf numFmtId="177" fontId="7" fillId="0" borderId="23" xfId="0" applyNumberFormat="1" applyFont="1" applyFill="1" applyBorder="1" applyAlignment="1">
      <alignment vertical="center"/>
    </xf>
    <xf numFmtId="177" fontId="7" fillId="0" borderId="0" xfId="0" applyNumberFormat="1" applyFont="1" applyFill="1" applyBorder="1" applyAlignment="1">
      <alignment vertical="center"/>
    </xf>
    <xf numFmtId="0" fontId="8" fillId="0" borderId="21" xfId="0" applyFont="1" applyFill="1" applyBorder="1" applyAlignment="1">
      <alignment horizontal="center" vertical="center" shrinkToFit="1"/>
    </xf>
    <xf numFmtId="177" fontId="7" fillId="0" borderId="157" xfId="0" applyNumberFormat="1" applyFont="1" applyFill="1" applyBorder="1" applyAlignment="1">
      <alignment horizontal="right" vertical="center"/>
    </xf>
    <xf numFmtId="177" fontId="7" fillId="0" borderId="158" xfId="0" applyNumberFormat="1" applyFont="1" applyFill="1" applyBorder="1" applyAlignment="1">
      <alignment horizontal="right" vertical="center"/>
    </xf>
    <xf numFmtId="177" fontId="7" fillId="0" borderId="44" xfId="0" applyNumberFormat="1" applyFont="1" applyFill="1" applyBorder="1" applyAlignment="1">
      <alignment vertical="center"/>
    </xf>
    <xf numFmtId="191" fontId="7" fillId="0" borderId="44" xfId="0" applyNumberFormat="1" applyFont="1" applyFill="1" applyBorder="1" applyAlignment="1">
      <alignment vertical="center"/>
    </xf>
    <xf numFmtId="191" fontId="7" fillId="0" borderId="44" xfId="0" applyNumberFormat="1" applyFont="1" applyFill="1" applyBorder="1" applyAlignment="1">
      <alignment horizontal="right" vertical="center"/>
    </xf>
    <xf numFmtId="177" fontId="7" fillId="0" borderId="44" xfId="0" applyNumberFormat="1" applyFont="1" applyFill="1" applyBorder="1" applyAlignment="1">
      <alignment vertical="center"/>
    </xf>
    <xf numFmtId="0" fontId="17" fillId="0" borderId="0" xfId="0" applyFont="1" applyFill="1" applyAlignment="1">
      <alignment horizontal="center" vertical="center"/>
    </xf>
    <xf numFmtId="183" fontId="9" fillId="0" borderId="0" xfId="0" applyNumberFormat="1" applyFont="1" applyFill="1" applyAlignment="1">
      <alignment horizontal="right" vertical="center" shrinkToFit="1"/>
    </xf>
    <xf numFmtId="184" fontId="9" fillId="0" borderId="0" xfId="0" applyNumberFormat="1" applyFont="1" applyFill="1" applyAlignment="1">
      <alignment horizontal="right" vertical="center" shrinkToFit="1"/>
    </xf>
    <xf numFmtId="209" fontId="9" fillId="0" borderId="0" xfId="0" applyNumberFormat="1" applyFont="1" applyFill="1" applyBorder="1" applyAlignment="1">
      <alignment horizontal="left" vertical="center"/>
    </xf>
    <xf numFmtId="0" fontId="7" fillId="0" borderId="178" xfId="0" applyFont="1" applyFill="1" applyBorder="1" applyAlignment="1">
      <alignment horizontal="center" vertical="center"/>
    </xf>
    <xf numFmtId="196" fontId="7" fillId="0" borderId="162" xfId="0" applyNumberFormat="1" applyFont="1" applyFill="1" applyBorder="1" applyAlignment="1">
      <alignment horizontal="right" vertical="center"/>
    </xf>
    <xf numFmtId="188" fontId="7" fillId="0" borderId="172" xfId="0" applyNumberFormat="1" applyFont="1" applyFill="1" applyBorder="1" applyAlignment="1">
      <alignment horizontal="right" vertical="center"/>
    </xf>
    <xf numFmtId="196" fontId="7" fillId="0" borderId="172" xfId="0" applyNumberFormat="1" applyFont="1" applyFill="1" applyBorder="1" applyAlignment="1">
      <alignment horizontal="right" vertical="center"/>
    </xf>
    <xf numFmtId="196" fontId="7" fillId="0" borderId="173" xfId="0" applyNumberFormat="1" applyFont="1" applyFill="1" applyBorder="1" applyAlignment="1">
      <alignment horizontal="right" vertical="center"/>
    </xf>
    <xf numFmtId="177" fontId="7" fillId="3" borderId="0" xfId="0" applyNumberFormat="1" applyFont="1" applyFill="1" applyBorder="1" applyAlignment="1">
      <alignment horizontal="right" vertical="center"/>
    </xf>
    <xf numFmtId="177" fontId="7" fillId="3" borderId="0" xfId="0" applyNumberFormat="1" applyFont="1" applyFill="1" applyBorder="1" applyAlignment="1">
      <alignment horizontal="right" vertical="center"/>
    </xf>
    <xf numFmtId="196" fontId="7" fillId="3" borderId="0" xfId="0" applyNumberFormat="1" applyFont="1" applyFill="1" applyBorder="1" applyAlignment="1">
      <alignment horizontal="right" vertical="center"/>
    </xf>
    <xf numFmtId="196" fontId="7" fillId="3" borderId="18" xfId="0" applyNumberFormat="1" applyFont="1" applyFill="1" applyBorder="1" applyAlignment="1">
      <alignment horizontal="right" vertical="center"/>
    </xf>
    <xf numFmtId="0" fontId="7" fillId="0" borderId="6" xfId="0" applyFont="1" applyFill="1" applyBorder="1" applyAlignment="1">
      <alignment horizontal="center" vertical="center" wrapText="1" shrinkToFit="1"/>
    </xf>
    <xf numFmtId="0" fontId="7" fillId="0" borderId="19" xfId="0" applyFont="1" applyFill="1" applyBorder="1" applyAlignment="1">
      <alignment horizontal="center" vertical="center" shrinkToFit="1"/>
    </xf>
    <xf numFmtId="0" fontId="7" fillId="0" borderId="82" xfId="0" applyFont="1" applyFill="1" applyBorder="1" applyAlignment="1">
      <alignment horizontal="center" vertical="center"/>
    </xf>
    <xf numFmtId="0" fontId="7" fillId="0" borderId="12" xfId="0" applyFont="1" applyFill="1" applyBorder="1" applyAlignment="1">
      <alignment vertical="center" shrinkToFit="1"/>
    </xf>
    <xf numFmtId="0" fontId="7" fillId="0" borderId="17" xfId="0" applyFont="1" applyFill="1" applyBorder="1" applyAlignment="1">
      <alignment vertical="center"/>
    </xf>
    <xf numFmtId="0" fontId="7" fillId="0" borderId="10" xfId="0" applyFont="1" applyFill="1" applyBorder="1" applyAlignment="1">
      <alignment horizontal="center" vertical="center" shrinkToFit="1"/>
    </xf>
    <xf numFmtId="0" fontId="7" fillId="0" borderId="25" xfId="0" applyFont="1" applyFill="1" applyBorder="1" applyAlignment="1">
      <alignment horizontal="center" vertical="center" shrinkToFit="1"/>
    </xf>
    <xf numFmtId="0" fontId="7" fillId="0" borderId="22" xfId="0" applyFont="1" applyFill="1" applyBorder="1" applyAlignment="1">
      <alignment horizontal="center" vertical="center"/>
    </xf>
    <xf numFmtId="0" fontId="7" fillId="0" borderId="83" xfId="0" applyFont="1" applyFill="1" applyBorder="1" applyAlignment="1">
      <alignment horizontal="center" vertical="center"/>
    </xf>
    <xf numFmtId="0" fontId="7" fillId="0" borderId="35" xfId="0" applyFont="1" applyFill="1" applyBorder="1" applyAlignment="1">
      <alignment horizontal="center" vertical="center"/>
    </xf>
    <xf numFmtId="179" fontId="7" fillId="0" borderId="11" xfId="0" applyNumberFormat="1" applyFont="1" applyFill="1" applyBorder="1" applyAlignment="1">
      <alignment horizontal="right" vertical="center"/>
    </xf>
    <xf numFmtId="187" fontId="7" fillId="0" borderId="0" xfId="0" applyNumberFormat="1" applyFont="1" applyFill="1" applyBorder="1" applyAlignment="1">
      <alignment horizontal="right" vertical="center"/>
    </xf>
    <xf numFmtId="184" fontId="7" fillId="0" borderId="0" xfId="0" applyNumberFormat="1" applyFont="1" applyFill="1" applyBorder="1" applyAlignment="1">
      <alignment horizontal="right" vertical="center" shrinkToFit="1"/>
    </xf>
    <xf numFmtId="186" fontId="7" fillId="0" borderId="23" xfId="0" applyNumberFormat="1" applyFont="1" applyFill="1" applyBorder="1" applyAlignment="1">
      <alignment horizontal="right" vertical="center"/>
    </xf>
    <xf numFmtId="179" fontId="7" fillId="0" borderId="0" xfId="0" applyNumberFormat="1" applyFont="1" applyFill="1" applyAlignment="1">
      <alignment horizontal="right" vertical="center"/>
    </xf>
    <xf numFmtId="186" fontId="7" fillId="0" borderId="0" xfId="0" applyNumberFormat="1" applyFont="1" applyFill="1" applyAlignment="1">
      <alignment horizontal="right" vertical="center"/>
    </xf>
    <xf numFmtId="186" fontId="7" fillId="0" borderId="0" xfId="0" applyNumberFormat="1" applyFont="1" applyFill="1" applyAlignment="1">
      <alignment horizontal="right" vertical="center" shrinkToFit="1"/>
    </xf>
    <xf numFmtId="180" fontId="7" fillId="0" borderId="0" xfId="0" applyNumberFormat="1" applyFont="1" applyFill="1" applyAlignment="1">
      <alignment horizontal="right" vertical="center"/>
    </xf>
    <xf numFmtId="183" fontId="7" fillId="0" borderId="0" xfId="0" applyNumberFormat="1" applyFont="1" applyFill="1" applyBorder="1" applyAlignment="1">
      <alignment horizontal="right" vertical="center" shrinkToFit="1"/>
    </xf>
    <xf numFmtId="0" fontId="9" fillId="0" borderId="35" xfId="0" applyFont="1" applyFill="1" applyBorder="1" applyAlignment="1">
      <alignment horizontal="center" vertical="center"/>
    </xf>
    <xf numFmtId="179" fontId="9" fillId="0" borderId="11" xfId="0" applyNumberFormat="1" applyFont="1" applyFill="1" applyBorder="1" applyAlignment="1">
      <alignment horizontal="right" vertical="center"/>
    </xf>
    <xf numFmtId="183" fontId="9" fillId="0" borderId="0" xfId="0" applyNumberFormat="1" applyFont="1" applyFill="1" applyBorder="1" applyAlignment="1">
      <alignment horizontal="right" vertical="center"/>
    </xf>
    <xf numFmtId="184" fontId="9" fillId="0" borderId="0" xfId="0" applyNumberFormat="1" applyFont="1" applyFill="1" applyBorder="1" applyAlignment="1">
      <alignment horizontal="right" vertical="center"/>
    </xf>
    <xf numFmtId="183" fontId="9" fillId="0" borderId="0" xfId="0" applyNumberFormat="1" applyFont="1" applyFill="1" applyBorder="1" applyAlignment="1">
      <alignment horizontal="right" vertical="center" shrinkToFit="1"/>
    </xf>
    <xf numFmtId="184" fontId="9" fillId="0" borderId="0" xfId="0" applyNumberFormat="1" applyFont="1" applyFill="1" applyBorder="1" applyAlignment="1">
      <alignment horizontal="right" vertical="center" shrinkToFit="1"/>
    </xf>
    <xf numFmtId="183" fontId="9" fillId="0" borderId="0" xfId="0" applyNumberFormat="1" applyFont="1" applyFill="1" applyBorder="1" applyAlignment="1">
      <alignment horizontal="right" vertical="center"/>
    </xf>
    <xf numFmtId="185" fontId="9" fillId="0" borderId="0" xfId="0" applyNumberFormat="1" applyFont="1" applyFill="1" applyBorder="1" applyAlignment="1">
      <alignment horizontal="right" vertical="center" shrinkToFit="1"/>
    </xf>
    <xf numFmtId="186" fontId="9" fillId="0" borderId="0" xfId="0" applyNumberFormat="1" applyFont="1" applyFill="1" applyAlignment="1">
      <alignment horizontal="right" vertical="center" shrinkToFit="1"/>
    </xf>
    <xf numFmtId="185" fontId="9" fillId="0" borderId="0" xfId="0" applyNumberFormat="1" applyFont="1" applyFill="1" applyAlignment="1">
      <alignment horizontal="right" vertical="center"/>
    </xf>
    <xf numFmtId="177" fontId="9" fillId="0" borderId="0" xfId="0" applyNumberFormat="1" applyFont="1" applyFill="1" applyBorder="1" applyAlignment="1">
      <alignment horizontal="right" vertical="center"/>
    </xf>
    <xf numFmtId="177" fontId="9" fillId="0" borderId="18" xfId="0" applyNumberFormat="1" applyFont="1" applyFill="1" applyBorder="1" applyAlignment="1">
      <alignment horizontal="right" vertical="center"/>
    </xf>
    <xf numFmtId="0" fontId="7" fillId="0" borderId="35" xfId="0" applyFont="1" applyFill="1" applyBorder="1" applyAlignment="1">
      <alignment vertical="center"/>
    </xf>
    <xf numFmtId="186" fontId="7" fillId="0" borderId="0" xfId="0" applyNumberFormat="1" applyFont="1" applyFill="1" applyBorder="1" applyAlignment="1">
      <alignment horizontal="right" vertical="center"/>
    </xf>
    <xf numFmtId="186" fontId="7" fillId="0" borderId="0" xfId="0" applyNumberFormat="1" applyFont="1" applyFill="1" applyBorder="1" applyAlignment="1">
      <alignment horizontal="right" vertical="center"/>
    </xf>
    <xf numFmtId="184" fontId="7" fillId="0" borderId="0" xfId="0" applyNumberFormat="1" applyFont="1" applyFill="1" applyBorder="1" applyAlignment="1">
      <alignment horizontal="left" vertical="center"/>
    </xf>
    <xf numFmtId="185" fontId="7" fillId="0" borderId="0" xfId="0" applyNumberFormat="1" applyFont="1" applyFill="1" applyBorder="1" applyAlignment="1">
      <alignment horizontal="left" vertical="center"/>
    </xf>
    <xf numFmtId="0" fontId="7" fillId="0" borderId="8" xfId="0" applyFont="1" applyFill="1" applyBorder="1" applyAlignment="1">
      <alignment horizontal="center" vertical="center"/>
    </xf>
    <xf numFmtId="0" fontId="7" fillId="0" borderId="23" xfId="0" applyFont="1" applyFill="1" applyBorder="1" applyAlignment="1">
      <alignment horizontal="center" vertical="center"/>
    </xf>
    <xf numFmtId="0" fontId="7" fillId="0" borderId="24" xfId="0" applyFont="1" applyFill="1" applyBorder="1" applyAlignment="1">
      <alignment horizontal="center" vertical="center"/>
    </xf>
    <xf numFmtId="0" fontId="7" fillId="0" borderId="8" xfId="0" applyFont="1" applyFill="1" applyBorder="1" applyAlignment="1">
      <alignment horizontal="center" vertical="center" shrinkToFit="1"/>
    </xf>
    <xf numFmtId="0" fontId="7" fillId="0" borderId="23" xfId="0" applyFont="1" applyFill="1" applyBorder="1" applyAlignment="1">
      <alignment horizontal="center" vertical="center" shrinkToFit="1"/>
    </xf>
    <xf numFmtId="0" fontId="7" fillId="0" borderId="24" xfId="0" applyFont="1" applyFill="1" applyBorder="1" applyAlignment="1">
      <alignment horizontal="center" vertical="center" shrinkToFit="1"/>
    </xf>
    <xf numFmtId="189" fontId="7" fillId="0" borderId="0" xfId="0" applyNumberFormat="1" applyFont="1" applyFill="1" applyBorder="1" applyAlignment="1">
      <alignment horizontal="right" vertical="center"/>
    </xf>
    <xf numFmtId="183" fontId="7" fillId="0" borderId="63" xfId="1" applyNumberFormat="1" applyFont="1" applyFill="1" applyBorder="1" applyAlignment="1" applyProtection="1">
      <alignment horizontal="center" vertical="center"/>
    </xf>
    <xf numFmtId="183" fontId="7" fillId="0" borderId="63" xfId="0" applyNumberFormat="1" applyFont="1" applyFill="1" applyBorder="1" applyAlignment="1">
      <alignment horizontal="center" vertical="center"/>
    </xf>
    <xf numFmtId="184" fontId="7" fillId="0" borderId="63" xfId="0" applyNumberFormat="1" applyFont="1" applyFill="1" applyBorder="1" applyAlignment="1">
      <alignment horizontal="center" vertical="center"/>
    </xf>
    <xf numFmtId="177" fontId="7" fillId="0" borderId="63" xfId="0" applyNumberFormat="1" applyFont="1" applyFill="1" applyBorder="1" applyAlignment="1">
      <alignment horizontal="center" vertical="center"/>
    </xf>
    <xf numFmtId="183" fontId="7" fillId="0" borderId="0" xfId="1" applyNumberFormat="1" applyFont="1" applyFill="1" applyBorder="1" applyAlignment="1" applyProtection="1">
      <alignment horizontal="center" vertical="center"/>
    </xf>
    <xf numFmtId="184" fontId="7" fillId="0" borderId="0" xfId="0" applyNumberFormat="1" applyFont="1" applyFill="1" applyBorder="1" applyAlignment="1">
      <alignment horizontal="center" vertical="center"/>
    </xf>
    <xf numFmtId="0" fontId="7" fillId="0" borderId="39" xfId="0" applyFont="1" applyFill="1" applyBorder="1" applyAlignment="1">
      <alignment horizontal="center" vertical="center"/>
    </xf>
    <xf numFmtId="179" fontId="7" fillId="0" borderId="41" xfId="0" applyNumberFormat="1" applyFont="1" applyFill="1" applyBorder="1" applyAlignment="1">
      <alignment horizontal="right" vertical="center"/>
    </xf>
    <xf numFmtId="179" fontId="7" fillId="0" borderId="38" xfId="0" applyNumberFormat="1" applyFont="1" applyFill="1" applyBorder="1" applyAlignment="1">
      <alignment horizontal="right" vertical="center"/>
    </xf>
    <xf numFmtId="189" fontId="7" fillId="0" borderId="38" xfId="0" applyNumberFormat="1" applyFont="1" applyFill="1" applyBorder="1" applyAlignment="1">
      <alignment horizontal="right" vertical="center"/>
    </xf>
    <xf numFmtId="184" fontId="7" fillId="0" borderId="38" xfId="0" applyNumberFormat="1" applyFont="1" applyFill="1" applyBorder="1" applyAlignment="1">
      <alignment horizontal="right" vertical="center" shrinkToFit="1"/>
    </xf>
    <xf numFmtId="183" fontId="7" fillId="0" borderId="38" xfId="1" applyNumberFormat="1" applyFont="1" applyFill="1" applyBorder="1" applyAlignment="1" applyProtection="1">
      <alignment horizontal="center" vertical="center"/>
    </xf>
    <xf numFmtId="184" fontId="7" fillId="0" borderId="160" xfId="0" applyNumberFormat="1" applyFont="1" applyFill="1" applyBorder="1" applyAlignment="1">
      <alignment horizontal="center" vertical="center"/>
    </xf>
    <xf numFmtId="177" fontId="7" fillId="0" borderId="160" xfId="0" applyNumberFormat="1" applyFont="1" applyFill="1" applyBorder="1" applyAlignment="1">
      <alignment horizontal="center" vertical="center"/>
    </xf>
    <xf numFmtId="177" fontId="7" fillId="0" borderId="38" xfId="0" applyNumberFormat="1" applyFont="1" applyFill="1" applyBorder="1" applyAlignment="1">
      <alignment horizontal="right" vertical="center"/>
    </xf>
    <xf numFmtId="177" fontId="7" fillId="0" borderId="76" xfId="0" applyNumberFormat="1" applyFont="1" applyFill="1" applyBorder="1" applyAlignment="1">
      <alignment horizontal="right" vertical="center"/>
    </xf>
    <xf numFmtId="179" fontId="7" fillId="0" borderId="0" xfId="0" applyNumberFormat="1" applyFont="1" applyFill="1" applyAlignment="1">
      <alignment vertical="center"/>
    </xf>
    <xf numFmtId="0" fontId="7" fillId="0" borderId="51" xfId="0" applyFont="1" applyFill="1" applyBorder="1" applyAlignment="1">
      <alignment horizontal="center" vertical="center"/>
    </xf>
    <xf numFmtId="0" fontId="7" fillId="0" borderId="161" xfId="0" applyFont="1" applyFill="1" applyBorder="1" applyAlignment="1">
      <alignment horizontal="center" vertical="center"/>
    </xf>
    <xf numFmtId="177" fontId="7" fillId="0" borderId="11" xfId="0" applyNumberFormat="1" applyFont="1" applyFill="1" applyBorder="1" applyAlignment="1">
      <alignment horizontal="right" vertical="center"/>
    </xf>
    <xf numFmtId="3" fontId="7" fillId="0" borderId="0" xfId="0" applyNumberFormat="1" applyFont="1" applyFill="1" applyBorder="1" applyAlignment="1">
      <alignment horizontal="center" vertical="center"/>
    </xf>
    <xf numFmtId="197" fontId="7" fillId="0" borderId="23" xfId="0" applyNumberFormat="1" applyFont="1" applyFill="1" applyBorder="1" applyAlignment="1">
      <alignment horizontal="center" vertical="center"/>
    </xf>
    <xf numFmtId="197" fontId="7" fillId="0" borderId="67" xfId="0" applyNumberFormat="1" applyFont="1" applyFill="1" applyBorder="1" applyAlignment="1">
      <alignment horizontal="center" vertical="center"/>
    </xf>
    <xf numFmtId="185" fontId="7" fillId="0" borderId="0" xfId="0" applyNumberFormat="1" applyFont="1" applyFill="1" applyBorder="1" applyAlignment="1">
      <alignment horizontal="center" vertical="center"/>
    </xf>
    <xf numFmtId="185" fontId="7" fillId="0" borderId="40" xfId="0" applyNumberFormat="1" applyFont="1" applyFill="1" applyBorder="1" applyAlignment="1">
      <alignment horizontal="center" vertical="center"/>
    </xf>
    <xf numFmtId="0" fontId="7" fillId="0" borderId="138" xfId="0" applyFont="1" applyFill="1" applyBorder="1" applyAlignment="1">
      <alignment horizontal="center" vertical="center"/>
    </xf>
    <xf numFmtId="185" fontId="7" fillId="0" borderId="0" xfId="0" applyNumberFormat="1" applyFont="1" applyFill="1" applyBorder="1" applyAlignment="1">
      <alignment horizontal="center" vertical="center"/>
    </xf>
    <xf numFmtId="185" fontId="7" fillId="0" borderId="76" xfId="0" applyNumberFormat="1" applyFont="1" applyFill="1" applyBorder="1" applyAlignment="1">
      <alignment horizontal="center" vertical="center"/>
    </xf>
    <xf numFmtId="0" fontId="7" fillId="0" borderId="179" xfId="0" applyFont="1" applyFill="1" applyBorder="1" applyAlignment="1">
      <alignment horizontal="center" vertical="center"/>
    </xf>
    <xf numFmtId="177" fontId="9" fillId="0" borderId="11" xfId="0" applyNumberFormat="1" applyFont="1" applyFill="1" applyBorder="1" applyAlignment="1">
      <alignment horizontal="right" vertical="center"/>
    </xf>
    <xf numFmtId="177" fontId="9" fillId="0" borderId="0" xfId="0" applyNumberFormat="1" applyFont="1" applyFill="1" applyBorder="1" applyAlignment="1">
      <alignment vertical="center"/>
    </xf>
    <xf numFmtId="3" fontId="9" fillId="0" borderId="0" xfId="0" applyNumberFormat="1" applyFont="1" applyFill="1" applyBorder="1" applyAlignment="1">
      <alignment horizontal="center" vertical="center"/>
    </xf>
    <xf numFmtId="185" fontId="9" fillId="0" borderId="0" xfId="0" applyNumberFormat="1" applyFont="1" applyFill="1" applyBorder="1" applyAlignment="1">
      <alignment horizontal="center" vertical="center"/>
    </xf>
    <xf numFmtId="185" fontId="9" fillId="0" borderId="40" xfId="0" applyNumberFormat="1" applyFont="1" applyFill="1" applyBorder="1" applyAlignment="1">
      <alignment horizontal="center" vertical="center"/>
    </xf>
    <xf numFmtId="0" fontId="7" fillId="0" borderId="138" xfId="0" applyFont="1" applyFill="1" applyBorder="1" applyAlignment="1">
      <alignment vertical="center"/>
    </xf>
    <xf numFmtId="182" fontId="7" fillId="0" borderId="0" xfId="0" applyNumberFormat="1" applyFont="1" applyFill="1" applyBorder="1" applyAlignment="1">
      <alignment vertical="center"/>
    </xf>
    <xf numFmtId="3" fontId="7" fillId="0" borderId="163" xfId="0" applyNumberFormat="1" applyFont="1" applyFill="1" applyBorder="1" applyAlignment="1">
      <alignment horizontal="center" vertical="center"/>
    </xf>
    <xf numFmtId="182" fontId="7" fillId="0" borderId="0" xfId="0" applyNumberFormat="1" applyFont="1" applyFill="1" applyBorder="1" applyAlignment="1">
      <alignment horizontal="center" vertical="center"/>
    </xf>
    <xf numFmtId="184" fontId="7" fillId="0" borderId="163" xfId="0" applyNumberFormat="1" applyFont="1" applyFill="1" applyBorder="1" applyAlignment="1">
      <alignment horizontal="center" vertical="center"/>
    </xf>
    <xf numFmtId="184" fontId="7" fillId="0" borderId="40" xfId="0" applyNumberFormat="1" applyFont="1" applyFill="1" applyBorder="1" applyAlignment="1">
      <alignment horizontal="center" vertical="center"/>
    </xf>
    <xf numFmtId="177" fontId="7" fillId="0" borderId="157" xfId="0" applyNumberFormat="1" applyFont="1" applyFill="1" applyBorder="1" applyAlignment="1">
      <alignment vertical="center"/>
    </xf>
    <xf numFmtId="182" fontId="7" fillId="0" borderId="158" xfId="0" applyNumberFormat="1" applyFont="1" applyFill="1" applyBorder="1" applyAlignment="1">
      <alignment horizontal="center" vertical="center"/>
    </xf>
    <xf numFmtId="3" fontId="7" fillId="0" borderId="44" xfId="0" applyNumberFormat="1" applyFont="1" applyFill="1" applyBorder="1" applyAlignment="1">
      <alignment horizontal="center" vertical="center"/>
    </xf>
    <xf numFmtId="184" fontId="7" fillId="0" borderId="38" xfId="0" applyNumberFormat="1" applyFont="1" applyFill="1" applyBorder="1" applyAlignment="1">
      <alignment horizontal="center" vertical="center"/>
    </xf>
    <xf numFmtId="184" fontId="7" fillId="0" borderId="43" xfId="0" applyNumberFormat="1" applyFont="1" applyFill="1" applyBorder="1" applyAlignment="1">
      <alignment horizontal="center" vertical="center"/>
    </xf>
    <xf numFmtId="0" fontId="14" fillId="0" borderId="0" xfId="0" applyFont="1" applyFill="1" applyAlignment="1">
      <alignment vertical="center"/>
    </xf>
    <xf numFmtId="0" fontId="14" fillId="0" borderId="0" xfId="0" applyFont="1" applyFill="1" applyAlignment="1">
      <alignment horizontal="right" vertical="center"/>
    </xf>
    <xf numFmtId="179" fontId="14" fillId="0" borderId="0" xfId="0" applyNumberFormat="1" applyFont="1" applyFill="1" applyAlignment="1">
      <alignment vertical="center"/>
    </xf>
    <xf numFmtId="177" fontId="14" fillId="0" borderId="0" xfId="0" applyNumberFormat="1" applyFont="1" applyFill="1" applyAlignment="1">
      <alignment vertical="center"/>
    </xf>
    <xf numFmtId="183" fontId="7" fillId="0" borderId="63" xfId="1" applyNumberFormat="1" applyFont="1" applyFill="1" applyBorder="1" applyAlignment="1" applyProtection="1">
      <alignment vertical="center"/>
    </xf>
    <xf numFmtId="0" fontId="7" fillId="0" borderId="63" xfId="0" applyFont="1" applyBorder="1" applyAlignment="1">
      <alignment vertical="center"/>
    </xf>
    <xf numFmtId="184" fontId="7" fillId="0" borderId="63" xfId="1" applyNumberFormat="1" applyFont="1" applyFill="1" applyBorder="1" applyAlignment="1" applyProtection="1">
      <alignment horizontal="center" vertical="center"/>
    </xf>
    <xf numFmtId="184" fontId="7" fillId="0" borderId="63" xfId="0" applyNumberFormat="1" applyFont="1" applyBorder="1" applyAlignment="1">
      <alignment horizontal="center" vertical="center"/>
    </xf>
    <xf numFmtId="181" fontId="7" fillId="0" borderId="63" xfId="0" applyNumberFormat="1" applyFont="1" applyFill="1" applyBorder="1" applyAlignment="1">
      <alignment horizontal="center" vertical="center"/>
    </xf>
    <xf numFmtId="183" fontId="7" fillId="0" borderId="0" xfId="1" applyNumberFormat="1" applyFont="1" applyFill="1" applyBorder="1" applyAlignment="1" applyProtection="1">
      <alignment vertical="center"/>
    </xf>
    <xf numFmtId="0" fontId="7" fillId="0" borderId="0" xfId="0" applyFont="1" applyAlignment="1">
      <alignment vertical="center"/>
    </xf>
    <xf numFmtId="184" fontId="7" fillId="0" borderId="0" xfId="1" applyNumberFormat="1" applyFont="1" applyFill="1" applyBorder="1" applyAlignment="1" applyProtection="1">
      <alignment horizontal="center" vertical="center"/>
    </xf>
    <xf numFmtId="184" fontId="7" fillId="0" borderId="0" xfId="0" applyNumberFormat="1" applyFont="1" applyAlignment="1">
      <alignment horizontal="center" vertical="center"/>
    </xf>
    <xf numFmtId="183" fontId="7" fillId="0" borderId="160" xfId="1" applyNumberFormat="1" applyFont="1" applyFill="1" applyBorder="1" applyAlignment="1" applyProtection="1">
      <alignment vertical="center"/>
    </xf>
    <xf numFmtId="184" fontId="7" fillId="0" borderId="160" xfId="1" applyNumberFormat="1" applyFont="1" applyFill="1" applyBorder="1" applyAlignment="1" applyProtection="1">
      <alignment horizontal="center" vertical="center"/>
    </xf>
    <xf numFmtId="184" fontId="7" fillId="0" borderId="160" xfId="0" applyNumberFormat="1" applyFont="1" applyBorder="1" applyAlignment="1">
      <alignment horizontal="center" vertical="center"/>
    </xf>
    <xf numFmtId="0" fontId="7" fillId="0" borderId="0" xfId="0" applyFont="1" applyFill="1" applyAlignment="1">
      <alignment horizontal="right" vertical="center"/>
    </xf>
    <xf numFmtId="0" fontId="8" fillId="0" borderId="0" xfId="0" applyFont="1" applyFill="1" applyAlignment="1">
      <alignment horizontal="center" vertical="center"/>
    </xf>
    <xf numFmtId="0" fontId="9" fillId="0" borderId="35" xfId="0" applyFont="1" applyFill="1" applyBorder="1" applyAlignment="1">
      <alignment horizontal="center" vertical="center" shrinkToFit="1"/>
    </xf>
    <xf numFmtId="0" fontId="7" fillId="0" borderId="0" xfId="0" applyNumberFormat="1" applyFont="1" applyFill="1" applyBorder="1" applyAlignment="1">
      <alignment horizontal="center" vertical="center"/>
    </xf>
    <xf numFmtId="0" fontId="7" fillId="0" borderId="163" xfId="0" applyNumberFormat="1" applyFont="1" applyFill="1" applyBorder="1" applyAlignment="1">
      <alignment horizontal="center" vertical="center"/>
    </xf>
    <xf numFmtId="0" fontId="7" fillId="0" borderId="40" xfId="0" applyNumberFormat="1" applyFont="1" applyFill="1" applyBorder="1" applyAlignment="1">
      <alignment horizontal="center" vertical="center"/>
    </xf>
    <xf numFmtId="0" fontId="7" fillId="0" borderId="38" xfId="0" applyNumberFormat="1" applyFont="1" applyFill="1" applyBorder="1" applyAlignment="1">
      <alignment horizontal="center" vertical="center"/>
    </xf>
    <xf numFmtId="0" fontId="7" fillId="0" borderId="43" xfId="0" applyNumberFormat="1" applyFont="1" applyFill="1" applyBorder="1" applyAlignment="1">
      <alignment horizontal="center" vertical="center"/>
    </xf>
    <xf numFmtId="179" fontId="14" fillId="0" borderId="0" xfId="0" applyNumberFormat="1" applyFont="1" applyFill="1">
      <alignment vertical="center"/>
    </xf>
    <xf numFmtId="0" fontId="7" fillId="0" borderId="53" xfId="0" applyFont="1" applyFill="1" applyBorder="1" applyAlignment="1">
      <alignment horizontal="distributed" vertical="center" justifyLastLine="1"/>
    </xf>
    <xf numFmtId="0" fontId="7" fillId="0" borderId="42" xfId="0" applyFont="1" applyFill="1" applyBorder="1" applyAlignment="1">
      <alignment horizontal="distributed" vertical="center" justifyLastLine="1"/>
    </xf>
    <xf numFmtId="0" fontId="7" fillId="0" borderId="26" xfId="0" applyFont="1" applyFill="1" applyBorder="1" applyAlignment="1">
      <alignment horizontal="center" vertical="center"/>
    </xf>
    <xf numFmtId="0" fontId="7" fillId="0" borderId="27" xfId="0" applyFont="1" applyFill="1" applyBorder="1" applyAlignment="1">
      <alignment horizontal="center" vertical="center" wrapText="1"/>
    </xf>
    <xf numFmtId="0" fontId="7" fillId="0" borderId="168" xfId="0" applyFont="1" applyFill="1" applyBorder="1" applyAlignment="1">
      <alignment horizontal="center" vertical="center" wrapText="1"/>
    </xf>
    <xf numFmtId="0" fontId="7" fillId="0" borderId="34" xfId="0" applyFont="1" applyFill="1" applyBorder="1" applyAlignment="1">
      <alignment horizontal="distributed" vertical="center" justifyLastLine="1"/>
    </xf>
    <xf numFmtId="0" fontId="7" fillId="0" borderId="91" xfId="0" applyFont="1" applyFill="1" applyBorder="1" applyAlignment="1">
      <alignment horizontal="distributed" vertical="center" justifyLastLine="1"/>
    </xf>
    <xf numFmtId="0" fontId="7" fillId="0" borderId="94" xfId="0" applyFont="1" applyFill="1" applyBorder="1" applyAlignment="1">
      <alignment horizontal="center" vertical="center"/>
    </xf>
    <xf numFmtId="0" fontId="7" fillId="0" borderId="11" xfId="0" applyFont="1" applyFill="1" applyBorder="1" applyAlignment="1">
      <alignment horizontal="center" vertical="center" wrapText="1"/>
    </xf>
    <xf numFmtId="0" fontId="7" fillId="0" borderId="163" xfId="0" applyFont="1" applyFill="1" applyBorder="1" applyAlignment="1">
      <alignment horizontal="center" vertical="center" wrapText="1"/>
    </xf>
    <xf numFmtId="0" fontId="7" fillId="0" borderId="92" xfId="0" applyFont="1" applyFill="1" applyBorder="1" applyAlignment="1">
      <alignment horizontal="distributed" vertical="center" justifyLastLine="1"/>
    </xf>
    <xf numFmtId="0" fontId="7" fillId="0" borderId="93" xfId="0" applyFont="1" applyFill="1" applyBorder="1" applyAlignment="1">
      <alignment horizontal="distributed" vertical="center" justifyLastLine="1"/>
    </xf>
    <xf numFmtId="0" fontId="7" fillId="0" borderId="164" xfId="0" applyFont="1" applyFill="1" applyBorder="1" applyAlignment="1">
      <alignment horizontal="center" vertical="center"/>
    </xf>
    <xf numFmtId="0" fontId="7" fillId="0" borderId="165" xfId="0" applyFont="1" applyFill="1" applyBorder="1" applyAlignment="1">
      <alignment horizontal="center" vertical="center" wrapText="1"/>
    </xf>
    <xf numFmtId="0" fontId="7" fillId="0" borderId="169" xfId="0" applyFont="1" applyFill="1" applyBorder="1" applyAlignment="1">
      <alignment horizontal="center" vertical="center" wrapText="1"/>
    </xf>
    <xf numFmtId="0" fontId="7" fillId="0" borderId="88" xfId="0" applyFont="1" applyFill="1" applyBorder="1" applyAlignment="1">
      <alignment horizontal="center" vertical="center"/>
    </xf>
    <xf numFmtId="0" fontId="7" fillId="0" borderId="89" xfId="0" applyFont="1" applyFill="1" applyBorder="1" applyAlignment="1">
      <alignment horizontal="center" vertical="center"/>
    </xf>
    <xf numFmtId="177" fontId="7" fillId="0" borderId="40" xfId="0" applyNumberFormat="1" applyFont="1" applyFill="1" applyBorder="1" applyAlignment="1">
      <alignment horizontal="right" vertical="center"/>
    </xf>
    <xf numFmtId="0" fontId="7" fillId="0" borderId="34" xfId="0" applyFont="1" applyFill="1" applyBorder="1" applyAlignment="1">
      <alignment horizontal="center" vertical="center"/>
    </xf>
    <xf numFmtId="0" fontId="7" fillId="0" borderId="80" xfId="0" applyFont="1" applyFill="1" applyBorder="1" applyAlignment="1">
      <alignment horizontal="center" vertical="center"/>
    </xf>
    <xf numFmtId="0" fontId="9" fillId="0" borderId="88" xfId="0" applyFont="1" applyFill="1" applyBorder="1" applyAlignment="1">
      <alignment horizontal="center" vertical="center"/>
    </xf>
    <xf numFmtId="0" fontId="9" fillId="0" borderId="89" xfId="0" applyFont="1" applyFill="1" applyBorder="1" applyAlignment="1">
      <alignment horizontal="center" vertical="center"/>
    </xf>
    <xf numFmtId="0" fontId="9" fillId="0" borderId="60" xfId="0" applyFont="1" applyFill="1" applyBorder="1" applyAlignment="1">
      <alignment horizontal="center" vertical="center"/>
    </xf>
    <xf numFmtId="0" fontId="9" fillId="0" borderId="89" xfId="0" applyFont="1" applyFill="1" applyBorder="1" applyAlignment="1">
      <alignment horizontal="center" vertical="center"/>
    </xf>
    <xf numFmtId="177" fontId="7" fillId="0" borderId="63" xfId="0" applyNumberFormat="1" applyFont="1" applyFill="1" applyBorder="1" applyAlignment="1">
      <alignment horizontal="center" vertical="center"/>
    </xf>
    <xf numFmtId="177" fontId="7" fillId="0" borderId="66" xfId="0" applyNumberFormat="1" applyFont="1" applyFill="1" applyBorder="1" applyAlignment="1">
      <alignment horizontal="right" vertical="center"/>
    </xf>
    <xf numFmtId="0" fontId="7" fillId="0" borderId="55" xfId="0" applyFont="1" applyFill="1" applyBorder="1">
      <alignment vertical="center"/>
    </xf>
    <xf numFmtId="49" fontId="7" fillId="0" borderId="0" xfId="0" applyNumberFormat="1" applyFont="1" applyFill="1" applyBorder="1" applyAlignment="1">
      <alignment horizontal="center" vertical="center"/>
    </xf>
    <xf numFmtId="0" fontId="7" fillId="0" borderId="55" xfId="0" applyFont="1" applyFill="1" applyBorder="1" applyAlignment="1">
      <alignment horizontal="center" vertical="distributed" textRotation="255" wrapText="1" justifyLastLine="1"/>
    </xf>
    <xf numFmtId="0" fontId="7" fillId="0" borderId="55" xfId="0" applyFont="1" applyFill="1" applyBorder="1" applyAlignment="1">
      <alignment horizontal="center" vertical="distributed" textRotation="255" wrapText="1" justifyLastLine="1"/>
    </xf>
    <xf numFmtId="0" fontId="7" fillId="0" borderId="64" xfId="0" applyFont="1" applyFill="1" applyBorder="1" applyAlignment="1">
      <alignment horizontal="center" vertical="center"/>
    </xf>
    <xf numFmtId="49" fontId="7" fillId="0" borderId="0" xfId="0" applyNumberFormat="1" applyFont="1" applyFill="1" applyBorder="1" applyAlignment="1">
      <alignment horizontal="right" vertical="center"/>
    </xf>
    <xf numFmtId="0" fontId="7" fillId="0" borderId="60" xfId="0" applyFont="1" applyFill="1" applyBorder="1">
      <alignment vertical="center"/>
    </xf>
    <xf numFmtId="0" fontId="7" fillId="0" borderId="62" xfId="0" applyFont="1" applyFill="1" applyBorder="1">
      <alignment vertical="center"/>
    </xf>
    <xf numFmtId="0" fontId="7" fillId="0" borderId="65" xfId="0" applyFont="1" applyFill="1" applyBorder="1">
      <alignment vertical="center"/>
    </xf>
    <xf numFmtId="0" fontId="7" fillId="0" borderId="63" xfId="0" applyFont="1" applyFill="1" applyBorder="1">
      <alignment vertical="center"/>
    </xf>
    <xf numFmtId="49" fontId="7" fillId="0" borderId="63" xfId="0" applyNumberFormat="1" applyFont="1" applyFill="1" applyBorder="1" applyAlignment="1">
      <alignment horizontal="right" vertical="center"/>
    </xf>
    <xf numFmtId="0" fontId="7" fillId="0" borderId="66" xfId="0" applyFont="1" applyFill="1" applyBorder="1">
      <alignment vertical="center"/>
    </xf>
    <xf numFmtId="0" fontId="7" fillId="0" borderId="95" xfId="0" applyFont="1" applyFill="1" applyBorder="1" applyAlignment="1">
      <alignment horizontal="center" vertical="distributed" textRotation="255" justifyLastLine="1"/>
    </xf>
    <xf numFmtId="0" fontId="8" fillId="0" borderId="71" xfId="0" applyFont="1" applyFill="1" applyBorder="1" applyAlignment="1">
      <alignment horizontal="centerContinuous" vertical="center"/>
    </xf>
    <xf numFmtId="177" fontId="7" fillId="0" borderId="59" xfId="0" applyNumberFormat="1" applyFont="1" applyFill="1" applyBorder="1" applyAlignment="1">
      <alignment horizontal="right" vertical="center"/>
    </xf>
    <xf numFmtId="177" fontId="7" fillId="0" borderId="163" xfId="0" applyNumberFormat="1" applyFont="1" applyFill="1" applyBorder="1" applyAlignment="1">
      <alignment horizontal="right" vertical="center"/>
    </xf>
    <xf numFmtId="0" fontId="7" fillId="0" borderId="96" xfId="0" applyFont="1" applyFill="1" applyBorder="1" applyAlignment="1">
      <alignment horizontal="center" vertical="distributed" textRotation="255" justifyLastLine="1"/>
    </xf>
    <xf numFmtId="0" fontId="8" fillId="0" borderId="71" xfId="0" applyFont="1" applyFill="1" applyBorder="1" applyAlignment="1">
      <alignment horizontal="centerContinuous" wrapText="1"/>
    </xf>
    <xf numFmtId="178" fontId="7" fillId="0" borderId="163" xfId="0" applyNumberFormat="1" applyFont="1" applyFill="1" applyBorder="1" applyAlignment="1">
      <alignment horizontal="right" vertical="center"/>
    </xf>
    <xf numFmtId="0" fontId="7" fillId="0" borderId="97" xfId="0" applyFont="1" applyFill="1" applyBorder="1" applyAlignment="1">
      <alignment horizontal="center" vertical="distributed" textRotation="255" justifyLastLine="1"/>
    </xf>
    <xf numFmtId="0" fontId="7" fillId="0" borderId="69" xfId="0" applyFont="1" applyFill="1" applyBorder="1">
      <alignment vertical="center"/>
    </xf>
    <xf numFmtId="177" fontId="7" fillId="0" borderId="61" xfId="0" applyNumberFormat="1" applyFont="1" applyFill="1" applyBorder="1" applyAlignment="1">
      <alignment horizontal="right" vertical="center"/>
    </xf>
    <xf numFmtId="182" fontId="7" fillId="0" borderId="38" xfId="0" applyNumberFormat="1" applyFont="1" applyFill="1" applyBorder="1" applyAlignment="1">
      <alignment horizontal="right" vertical="center"/>
    </xf>
    <xf numFmtId="177" fontId="7" fillId="0" borderId="38" xfId="0" applyNumberFormat="1" applyFont="1" applyFill="1" applyBorder="1" applyAlignment="1">
      <alignment horizontal="right" vertical="center"/>
    </xf>
    <xf numFmtId="177" fontId="7" fillId="0" borderId="38" xfId="0" applyNumberFormat="1" applyFont="1" applyFill="1" applyBorder="1" applyAlignment="1">
      <alignment vertical="center"/>
    </xf>
    <xf numFmtId="181" fontId="7" fillId="0" borderId="38" xfId="0" applyNumberFormat="1" applyFont="1" applyFill="1" applyBorder="1" applyAlignment="1">
      <alignment horizontal="right" vertical="center"/>
    </xf>
    <xf numFmtId="0" fontId="7" fillId="0" borderId="43" xfId="0" applyFont="1" applyFill="1" applyBorder="1" applyAlignment="1">
      <alignment vertical="center"/>
    </xf>
    <xf numFmtId="0" fontId="7" fillId="0" borderId="0" xfId="0" applyFont="1" applyFill="1" applyBorder="1" applyAlignment="1">
      <alignment horizontal="right" vertical="center" indent="1"/>
    </xf>
    <xf numFmtId="0" fontId="7" fillId="0" borderId="53" xfId="0" applyFont="1" applyFill="1" applyBorder="1" applyAlignment="1">
      <alignment horizontal="center" vertical="center"/>
    </xf>
    <xf numFmtId="0" fontId="7" fillId="0" borderId="141" xfId="0" applyFont="1" applyFill="1" applyBorder="1" applyAlignment="1">
      <alignment horizontal="center" vertical="center"/>
    </xf>
    <xf numFmtId="0" fontId="7" fillId="0" borderId="147" xfId="0" applyFont="1" applyFill="1" applyBorder="1" applyAlignment="1">
      <alignment horizontal="center" vertical="center"/>
    </xf>
    <xf numFmtId="0" fontId="7" fillId="0" borderId="148" xfId="0" applyFont="1" applyFill="1" applyBorder="1" applyAlignment="1">
      <alignment horizontal="center" vertical="center"/>
    </xf>
    <xf numFmtId="0" fontId="7" fillId="0" borderId="140" xfId="0" applyFont="1" applyFill="1" applyBorder="1" applyAlignment="1">
      <alignment horizontal="center" vertical="center"/>
    </xf>
    <xf numFmtId="0" fontId="7" fillId="0" borderId="149" xfId="0" applyFont="1" applyFill="1" applyBorder="1" applyAlignment="1">
      <alignment horizontal="center" vertical="center"/>
    </xf>
    <xf numFmtId="0" fontId="7" fillId="0" borderId="36" xfId="0" applyFont="1" applyFill="1" applyBorder="1" applyAlignment="1">
      <alignment horizontal="center" vertical="center"/>
    </xf>
    <xf numFmtId="0" fontId="7" fillId="0" borderId="98" xfId="0" applyFont="1" applyFill="1" applyBorder="1" applyAlignment="1">
      <alignment horizontal="center" vertical="center"/>
    </xf>
    <xf numFmtId="179" fontId="7" fillId="0" borderId="67" xfId="0" applyNumberFormat="1" applyFont="1" applyFill="1" applyBorder="1" applyAlignment="1">
      <alignment horizontal="right" vertical="center"/>
    </xf>
    <xf numFmtId="0" fontId="7" fillId="0" borderId="91" xfId="0" applyFont="1" applyFill="1" applyBorder="1" applyAlignment="1">
      <alignment horizontal="center" vertical="center"/>
    </xf>
    <xf numFmtId="179" fontId="7" fillId="0" borderId="18" xfId="0" applyNumberFormat="1" applyFont="1" applyFill="1" applyBorder="1" applyAlignment="1">
      <alignment horizontal="right" vertical="center"/>
    </xf>
    <xf numFmtId="0" fontId="7" fillId="0" borderId="54" xfId="0" applyFont="1" applyFill="1" applyBorder="1" applyAlignment="1">
      <alignment horizontal="center" vertical="center"/>
    </xf>
    <xf numFmtId="0" fontId="7" fillId="0" borderId="38" xfId="0" applyFont="1" applyFill="1" applyBorder="1" applyAlignment="1">
      <alignment horizontal="center" vertical="center"/>
    </xf>
    <xf numFmtId="0" fontId="7" fillId="0" borderId="86" xfId="0" applyFont="1" applyFill="1" applyBorder="1" applyAlignment="1">
      <alignment horizontal="center" vertical="center"/>
    </xf>
    <xf numFmtId="179" fontId="7" fillId="0" borderId="38" xfId="0" applyNumberFormat="1" applyFont="1" applyFill="1" applyBorder="1" applyAlignment="1">
      <alignment horizontal="right" vertical="center"/>
    </xf>
    <xf numFmtId="179" fontId="7" fillId="0" borderId="68" xfId="0" applyNumberFormat="1" applyFont="1" applyFill="1" applyBorder="1" applyAlignment="1">
      <alignment horizontal="right" vertical="center"/>
    </xf>
    <xf numFmtId="0" fontId="7" fillId="0" borderId="146" xfId="0" applyFont="1" applyFill="1" applyBorder="1" applyAlignment="1">
      <alignment horizontal="center" vertical="center"/>
    </xf>
    <xf numFmtId="0" fontId="7" fillId="0" borderId="143" xfId="0" applyFont="1" applyFill="1" applyBorder="1" applyAlignment="1">
      <alignment horizontal="center" vertical="center"/>
    </xf>
    <xf numFmtId="38" fontId="9" fillId="0" borderId="23" xfId="1" applyFont="1" applyFill="1" applyBorder="1" applyAlignment="1">
      <alignment horizontal="center" vertical="center"/>
    </xf>
    <xf numFmtId="38" fontId="9" fillId="0" borderId="70" xfId="1" applyFont="1" applyFill="1" applyBorder="1" applyAlignment="1">
      <alignment horizontal="center" vertical="center"/>
    </xf>
    <xf numFmtId="38" fontId="9" fillId="0" borderId="0" xfId="1" applyFont="1" applyFill="1" applyBorder="1" applyAlignment="1">
      <alignment horizontal="center" vertical="center"/>
    </xf>
    <xf numFmtId="38" fontId="9" fillId="0" borderId="163" xfId="1" applyFont="1" applyFill="1" applyBorder="1" applyAlignment="1">
      <alignment horizontal="center" vertical="center"/>
    </xf>
    <xf numFmtId="38" fontId="9" fillId="0" borderId="38" xfId="1" applyFont="1" applyFill="1" applyBorder="1" applyAlignment="1">
      <alignment horizontal="center" vertical="center"/>
    </xf>
    <xf numFmtId="38" fontId="9" fillId="0" borderId="43" xfId="1" applyFont="1" applyFill="1" applyBorder="1" applyAlignment="1">
      <alignment horizontal="center" vertical="center"/>
    </xf>
    <xf numFmtId="0" fontId="7" fillId="0" borderId="0" xfId="0" applyFont="1" applyFill="1" applyAlignment="1">
      <alignment vertical="center" shrinkToFit="1"/>
    </xf>
    <xf numFmtId="0" fontId="7" fillId="0" borderId="0" xfId="0" applyFont="1" applyAlignment="1">
      <alignment vertical="center" shrinkToFit="1"/>
    </xf>
    <xf numFmtId="0" fontId="18" fillId="0" borderId="0" xfId="0" applyFont="1" applyFill="1" applyBorder="1" applyAlignment="1">
      <alignment horizontal="center" vertical="center"/>
    </xf>
    <xf numFmtId="0" fontId="8" fillId="0" borderId="32" xfId="0" applyFont="1" applyFill="1" applyBorder="1" applyAlignment="1">
      <alignment horizontal="center" vertical="center" wrapText="1"/>
    </xf>
    <xf numFmtId="179" fontId="7" fillId="0" borderId="8" xfId="0" applyNumberFormat="1" applyFont="1" applyFill="1" applyBorder="1" applyAlignment="1">
      <alignment horizontal="right" vertical="center"/>
    </xf>
    <xf numFmtId="0" fontId="7" fillId="0" borderId="156" xfId="0" applyFont="1" applyFill="1" applyBorder="1" applyAlignment="1">
      <alignment horizontal="center" vertical="center"/>
    </xf>
    <xf numFmtId="182" fontId="9" fillId="0" borderId="38" xfId="0" applyNumberFormat="1" applyFont="1" applyFill="1" applyBorder="1" applyAlignment="1">
      <alignment horizontal="right" vertical="center"/>
    </xf>
    <xf numFmtId="177" fontId="9" fillId="0" borderId="43" xfId="0" applyNumberFormat="1" applyFont="1" applyFill="1" applyBorder="1" applyAlignment="1">
      <alignment horizontal="right" vertical="center"/>
    </xf>
    <xf numFmtId="0" fontId="7" fillId="0" borderId="90" xfId="0" applyFont="1" applyFill="1" applyBorder="1" applyAlignment="1">
      <alignment horizontal="center"/>
    </xf>
    <xf numFmtId="0" fontId="7" fillId="0" borderId="104" xfId="0" applyFont="1" applyFill="1" applyBorder="1" applyAlignment="1">
      <alignment horizontal="center" vertical="center"/>
    </xf>
    <xf numFmtId="0" fontId="7" fillId="0" borderId="8" xfId="0" applyFont="1" applyFill="1" applyBorder="1" applyAlignment="1">
      <alignment horizontal="center" vertical="center"/>
    </xf>
    <xf numFmtId="0" fontId="7" fillId="0" borderId="10" xfId="0" applyFont="1" applyFill="1" applyBorder="1" applyAlignment="1">
      <alignment horizontal="center" vertical="center"/>
    </xf>
    <xf numFmtId="177" fontId="9" fillId="0" borderId="8" xfId="0" applyNumberFormat="1" applyFont="1" applyFill="1" applyBorder="1" applyAlignment="1">
      <alignment vertical="center"/>
    </xf>
    <xf numFmtId="177" fontId="9" fillId="0" borderId="23" xfId="0" applyNumberFormat="1" applyFont="1" applyFill="1" applyBorder="1" applyAlignment="1">
      <alignment vertical="center"/>
    </xf>
    <xf numFmtId="178" fontId="9" fillId="0" borderId="23" xfId="0" applyNumberFormat="1" applyFont="1" applyFill="1" applyBorder="1" applyAlignment="1">
      <alignment vertical="center"/>
    </xf>
    <xf numFmtId="177" fontId="9" fillId="0" borderId="70" xfId="0" applyNumberFormat="1" applyFont="1" applyFill="1" applyBorder="1" applyAlignment="1">
      <alignment vertical="center"/>
    </xf>
    <xf numFmtId="177" fontId="7" fillId="0" borderId="163" xfId="0" applyNumberFormat="1" applyFont="1" applyFill="1" applyBorder="1" applyAlignment="1">
      <alignment vertical="center"/>
    </xf>
    <xf numFmtId="0" fontId="7" fillId="0" borderId="36" xfId="0" applyFont="1" applyFill="1" applyBorder="1" applyAlignment="1">
      <alignment horizontal="center" vertical="center"/>
    </xf>
    <xf numFmtId="177" fontId="7" fillId="0" borderId="40" xfId="0" applyNumberFormat="1" applyFont="1" applyFill="1" applyBorder="1" applyAlignment="1">
      <alignment vertical="center"/>
    </xf>
    <xf numFmtId="181" fontId="7" fillId="0" borderId="40" xfId="0" applyNumberFormat="1" applyFont="1" applyFill="1" applyBorder="1" applyAlignment="1">
      <alignment vertical="center"/>
    </xf>
    <xf numFmtId="178" fontId="7" fillId="0" borderId="40" xfId="0" applyNumberFormat="1" applyFont="1" applyFill="1" applyBorder="1" applyAlignment="1">
      <alignment vertical="center"/>
    </xf>
    <xf numFmtId="0" fontId="7" fillId="0" borderId="54" xfId="0" applyFont="1" applyFill="1" applyBorder="1" applyAlignment="1">
      <alignment horizontal="center" vertical="center" shrinkToFit="1"/>
    </xf>
    <xf numFmtId="177" fontId="7" fillId="0" borderId="160" xfId="0" applyNumberFormat="1" applyFont="1" applyFill="1" applyBorder="1" applyAlignment="1">
      <alignment vertical="center"/>
    </xf>
    <xf numFmtId="178" fontId="7" fillId="0" borderId="160" xfId="0" applyNumberFormat="1" applyFont="1" applyFill="1" applyBorder="1" applyAlignment="1">
      <alignment vertical="center"/>
    </xf>
    <xf numFmtId="177" fontId="7" fillId="0" borderId="180" xfId="0" applyNumberFormat="1" applyFont="1" applyFill="1" applyBorder="1" applyAlignment="1">
      <alignment vertical="center"/>
    </xf>
    <xf numFmtId="0" fontId="7" fillId="0" borderId="0" xfId="0" applyFont="1" applyFill="1" applyAlignment="1">
      <alignment horizontal="left" vertical="center" wrapText="1"/>
    </xf>
    <xf numFmtId="0" fontId="14" fillId="0" borderId="0" xfId="0" applyFont="1" applyFill="1">
      <alignment vertical="center"/>
    </xf>
  </cellXfs>
  <cellStyles count="8">
    <cellStyle name="パーセント" xfId="7" builtinId="5"/>
    <cellStyle name="桁区切り" xfId="1" builtinId="6"/>
    <cellStyle name="桁区切り 2" xfId="2"/>
    <cellStyle name="桁区切り 2 2" xfId="3"/>
    <cellStyle name="通貨 2" xfId="4"/>
    <cellStyle name="通貨 3" xfId="5"/>
    <cellStyle name="標準" xfId="0" builtinId="0"/>
    <cellStyle name="標準 2" xfId="6"/>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B3B3B3"/>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a:t>各年共５月１日現在</a:t>
            </a:r>
          </a:p>
        </c:rich>
      </c:tx>
      <c:layout>
        <c:manualLayout>
          <c:xMode val="edge"/>
          <c:yMode val="edge"/>
          <c:x val="0.33234483671737691"/>
          <c:y val="3.2258064516129885E-2"/>
        </c:manualLayout>
      </c:layout>
      <c:overlay val="0"/>
      <c:spPr>
        <a:noFill/>
        <a:ln w="12700">
          <a:solidFill>
            <a:srgbClr val="000000"/>
          </a:solidFill>
          <a:prstDash val="solid"/>
        </a:ln>
      </c:spPr>
    </c:title>
    <c:autoTitleDeleted val="0"/>
    <c:plotArea>
      <c:layout>
        <c:manualLayout>
          <c:layoutTarget val="inner"/>
          <c:xMode val="edge"/>
          <c:yMode val="edge"/>
          <c:x val="0.21068279784113217"/>
          <c:y val="0.14516129032258104"/>
          <c:w val="0.70919984062015828"/>
          <c:h val="0.76728110599078403"/>
        </c:manualLayout>
      </c:layout>
      <c:lineChart>
        <c:grouping val="standard"/>
        <c:varyColors val="0"/>
        <c:ser>
          <c:idx val="0"/>
          <c:order val="0"/>
          <c:tx>
            <c:strRef>
              <c:f>グラフ!$H$7</c:f>
              <c:strCache>
                <c:ptCount val="1"/>
                <c:pt idx="0">
                  <c:v>浦添小</c:v>
                </c:pt>
              </c:strCache>
            </c:strRef>
          </c:tx>
          <c:spPr>
            <a:ln w="12700">
              <a:solidFill>
                <a:srgbClr val="000000"/>
              </a:solidFill>
              <a:prstDash val="lgDash"/>
            </a:ln>
          </c:spPr>
          <c:marker>
            <c:symbol val="triangle"/>
            <c:size val="5"/>
            <c:spPr>
              <a:solidFill>
                <a:srgbClr val="000000"/>
              </a:solidFill>
              <a:ln>
                <a:solidFill>
                  <a:srgbClr val="000000"/>
                </a:solidFill>
                <a:prstDash val="solid"/>
              </a:ln>
            </c:spPr>
          </c:marker>
          <c:cat>
            <c:strRef>
              <c:f>グラフ!$I$6:$L$6</c:f>
              <c:strCache>
                <c:ptCount val="4"/>
                <c:pt idx="0">
                  <c:v>26年</c:v>
                </c:pt>
                <c:pt idx="1">
                  <c:v>27年</c:v>
                </c:pt>
                <c:pt idx="2">
                  <c:v>28年</c:v>
                </c:pt>
                <c:pt idx="3">
                  <c:v>29年</c:v>
                </c:pt>
              </c:strCache>
            </c:strRef>
          </c:cat>
          <c:val>
            <c:numRef>
              <c:f>グラフ!$I$7:$L$7</c:f>
              <c:numCache>
                <c:formatCode>#,##0_);[Red]\(#,##0\)</c:formatCode>
                <c:ptCount val="4"/>
                <c:pt idx="0">
                  <c:v>625</c:v>
                </c:pt>
                <c:pt idx="1">
                  <c:v>627</c:v>
                </c:pt>
                <c:pt idx="2">
                  <c:v>609</c:v>
                </c:pt>
                <c:pt idx="3">
                  <c:v>626</c:v>
                </c:pt>
              </c:numCache>
            </c:numRef>
          </c:val>
          <c:smooth val="0"/>
        </c:ser>
        <c:ser>
          <c:idx val="1"/>
          <c:order val="1"/>
          <c:tx>
            <c:strRef>
              <c:f>グラフ!$H$8</c:f>
              <c:strCache>
                <c:ptCount val="1"/>
                <c:pt idx="0">
                  <c:v>仲西小</c:v>
                </c:pt>
              </c:strCache>
            </c:strRef>
          </c:tx>
          <c:spPr>
            <a:ln w="12700">
              <a:solidFill>
                <a:srgbClr val="000000"/>
              </a:solidFill>
              <a:prstDash val="solid"/>
            </a:ln>
          </c:spPr>
          <c:marker>
            <c:symbol val="diamond"/>
            <c:size val="5"/>
            <c:spPr>
              <a:solidFill>
                <a:srgbClr val="000000"/>
              </a:solidFill>
              <a:ln>
                <a:solidFill>
                  <a:srgbClr val="000000"/>
                </a:solidFill>
                <a:prstDash val="solid"/>
              </a:ln>
            </c:spPr>
          </c:marker>
          <c:cat>
            <c:strRef>
              <c:f>グラフ!$I$6:$L$6</c:f>
              <c:strCache>
                <c:ptCount val="4"/>
                <c:pt idx="0">
                  <c:v>26年</c:v>
                </c:pt>
                <c:pt idx="1">
                  <c:v>27年</c:v>
                </c:pt>
                <c:pt idx="2">
                  <c:v>28年</c:v>
                </c:pt>
                <c:pt idx="3">
                  <c:v>29年</c:v>
                </c:pt>
              </c:strCache>
            </c:strRef>
          </c:cat>
          <c:val>
            <c:numRef>
              <c:f>グラフ!$I$8:$L$8</c:f>
              <c:numCache>
                <c:formatCode>#,##0_);[Red]\(#,##0\)</c:formatCode>
                <c:ptCount val="4"/>
                <c:pt idx="0">
                  <c:v>672</c:v>
                </c:pt>
                <c:pt idx="1">
                  <c:v>653</c:v>
                </c:pt>
                <c:pt idx="2">
                  <c:v>621</c:v>
                </c:pt>
                <c:pt idx="3">
                  <c:v>630</c:v>
                </c:pt>
              </c:numCache>
            </c:numRef>
          </c:val>
          <c:smooth val="0"/>
        </c:ser>
        <c:ser>
          <c:idx val="2"/>
          <c:order val="2"/>
          <c:tx>
            <c:strRef>
              <c:f>グラフ!$H$9</c:f>
              <c:strCache>
                <c:ptCount val="1"/>
                <c:pt idx="0">
                  <c:v>神森小</c:v>
                </c:pt>
              </c:strCache>
            </c:strRef>
          </c:tx>
          <c:spPr>
            <a:ln w="12700">
              <a:solidFill>
                <a:srgbClr val="000000"/>
              </a:solidFill>
              <a:prstDash val="solid"/>
            </a:ln>
          </c:spPr>
          <c:marker>
            <c:symbol val="triangle"/>
            <c:size val="5"/>
            <c:spPr>
              <a:solidFill>
                <a:srgbClr val="000000"/>
              </a:solidFill>
              <a:ln>
                <a:solidFill>
                  <a:srgbClr val="000000"/>
                </a:solidFill>
                <a:prstDash val="solid"/>
              </a:ln>
            </c:spPr>
          </c:marker>
          <c:cat>
            <c:strRef>
              <c:f>グラフ!$I$6:$L$6</c:f>
              <c:strCache>
                <c:ptCount val="4"/>
                <c:pt idx="0">
                  <c:v>26年</c:v>
                </c:pt>
                <c:pt idx="1">
                  <c:v>27年</c:v>
                </c:pt>
                <c:pt idx="2">
                  <c:v>28年</c:v>
                </c:pt>
                <c:pt idx="3">
                  <c:v>29年</c:v>
                </c:pt>
              </c:strCache>
            </c:strRef>
          </c:cat>
          <c:val>
            <c:numRef>
              <c:f>グラフ!$I$9:$L$9</c:f>
              <c:numCache>
                <c:formatCode>#,##0_);[Red]\(#,##0\)</c:formatCode>
                <c:ptCount val="4"/>
                <c:pt idx="0">
                  <c:v>695</c:v>
                </c:pt>
                <c:pt idx="1">
                  <c:v>681</c:v>
                </c:pt>
                <c:pt idx="2">
                  <c:v>677</c:v>
                </c:pt>
                <c:pt idx="3">
                  <c:v>661</c:v>
                </c:pt>
              </c:numCache>
            </c:numRef>
          </c:val>
          <c:smooth val="0"/>
        </c:ser>
        <c:ser>
          <c:idx val="3"/>
          <c:order val="3"/>
          <c:tx>
            <c:strRef>
              <c:f>グラフ!$H$10</c:f>
              <c:strCache>
                <c:ptCount val="1"/>
                <c:pt idx="0">
                  <c:v>浦城小</c:v>
                </c:pt>
              </c:strCache>
            </c:strRef>
          </c:tx>
          <c:spPr>
            <a:ln w="12700">
              <a:solidFill>
                <a:srgbClr val="000000"/>
              </a:solidFill>
              <a:prstDash val="solid"/>
            </a:ln>
          </c:spPr>
          <c:marker>
            <c:symbol val="square"/>
            <c:size val="5"/>
            <c:spPr>
              <a:solidFill>
                <a:srgbClr val="000000"/>
              </a:solidFill>
              <a:ln>
                <a:solidFill>
                  <a:srgbClr val="000000"/>
                </a:solidFill>
                <a:prstDash val="solid"/>
              </a:ln>
            </c:spPr>
          </c:marker>
          <c:cat>
            <c:strRef>
              <c:f>グラフ!$I$6:$L$6</c:f>
              <c:strCache>
                <c:ptCount val="4"/>
                <c:pt idx="0">
                  <c:v>26年</c:v>
                </c:pt>
                <c:pt idx="1">
                  <c:v>27年</c:v>
                </c:pt>
                <c:pt idx="2">
                  <c:v>28年</c:v>
                </c:pt>
                <c:pt idx="3">
                  <c:v>29年</c:v>
                </c:pt>
              </c:strCache>
            </c:strRef>
          </c:cat>
          <c:val>
            <c:numRef>
              <c:f>グラフ!$I$10:$L$10</c:f>
              <c:numCache>
                <c:formatCode>#,##0_);[Red]\(#,##0\)</c:formatCode>
                <c:ptCount val="4"/>
                <c:pt idx="0">
                  <c:v>1036</c:v>
                </c:pt>
                <c:pt idx="1">
                  <c:v>1062</c:v>
                </c:pt>
                <c:pt idx="2">
                  <c:v>1071</c:v>
                </c:pt>
                <c:pt idx="3">
                  <c:v>1034</c:v>
                </c:pt>
              </c:numCache>
            </c:numRef>
          </c:val>
          <c:smooth val="0"/>
        </c:ser>
        <c:ser>
          <c:idx val="4"/>
          <c:order val="4"/>
          <c:tx>
            <c:strRef>
              <c:f>グラフ!$H$11</c:f>
              <c:strCache>
                <c:ptCount val="1"/>
                <c:pt idx="0">
                  <c:v>牧港小</c:v>
                </c:pt>
              </c:strCache>
            </c:strRef>
          </c:tx>
          <c:spPr>
            <a:ln w="12700">
              <a:solidFill>
                <a:srgbClr val="000000"/>
              </a:solidFill>
              <a:prstDash val="solid"/>
            </a:ln>
          </c:spPr>
          <c:marker>
            <c:symbol val="diamond"/>
            <c:size val="5"/>
            <c:spPr>
              <a:solidFill>
                <a:srgbClr val="000000"/>
              </a:solidFill>
              <a:ln>
                <a:solidFill>
                  <a:srgbClr val="000000"/>
                </a:solidFill>
                <a:prstDash val="solid"/>
              </a:ln>
            </c:spPr>
          </c:marker>
          <c:cat>
            <c:strRef>
              <c:f>グラフ!$I$6:$L$6</c:f>
              <c:strCache>
                <c:ptCount val="4"/>
                <c:pt idx="0">
                  <c:v>26年</c:v>
                </c:pt>
                <c:pt idx="1">
                  <c:v>27年</c:v>
                </c:pt>
                <c:pt idx="2">
                  <c:v>28年</c:v>
                </c:pt>
                <c:pt idx="3">
                  <c:v>29年</c:v>
                </c:pt>
              </c:strCache>
            </c:strRef>
          </c:cat>
          <c:val>
            <c:numRef>
              <c:f>グラフ!$I$11:$L$11</c:f>
              <c:numCache>
                <c:formatCode>#,##0_);[Red]\(#,##0\)</c:formatCode>
                <c:ptCount val="4"/>
                <c:pt idx="0">
                  <c:v>526</c:v>
                </c:pt>
                <c:pt idx="1">
                  <c:v>502</c:v>
                </c:pt>
                <c:pt idx="2">
                  <c:v>499</c:v>
                </c:pt>
                <c:pt idx="3">
                  <c:v>472</c:v>
                </c:pt>
              </c:numCache>
            </c:numRef>
          </c:val>
          <c:smooth val="0"/>
        </c:ser>
        <c:ser>
          <c:idx val="5"/>
          <c:order val="5"/>
          <c:tx>
            <c:strRef>
              <c:f>グラフ!$H$12</c:f>
              <c:strCache>
                <c:ptCount val="1"/>
                <c:pt idx="0">
                  <c:v>当山小</c:v>
                </c:pt>
              </c:strCache>
            </c:strRef>
          </c:tx>
          <c:spPr>
            <a:ln w="12700">
              <a:solidFill>
                <a:srgbClr val="000000"/>
              </a:solidFill>
              <a:prstDash val="solid"/>
            </a:ln>
          </c:spPr>
          <c:marker>
            <c:symbol val="triangle"/>
            <c:size val="5"/>
            <c:spPr>
              <a:solidFill>
                <a:srgbClr val="000000"/>
              </a:solidFill>
              <a:ln>
                <a:solidFill>
                  <a:srgbClr val="000000"/>
                </a:solidFill>
                <a:prstDash val="solid"/>
              </a:ln>
            </c:spPr>
          </c:marker>
          <c:cat>
            <c:strRef>
              <c:f>グラフ!$I$6:$L$6</c:f>
              <c:strCache>
                <c:ptCount val="4"/>
                <c:pt idx="0">
                  <c:v>26年</c:v>
                </c:pt>
                <c:pt idx="1">
                  <c:v>27年</c:v>
                </c:pt>
                <c:pt idx="2">
                  <c:v>28年</c:v>
                </c:pt>
                <c:pt idx="3">
                  <c:v>29年</c:v>
                </c:pt>
              </c:strCache>
            </c:strRef>
          </c:cat>
          <c:val>
            <c:numRef>
              <c:f>グラフ!$I$12:$L$12</c:f>
              <c:numCache>
                <c:formatCode>#,##0_);[Red]\(#,##0\)</c:formatCode>
                <c:ptCount val="4"/>
                <c:pt idx="0">
                  <c:v>1069</c:v>
                </c:pt>
                <c:pt idx="1">
                  <c:v>1072</c:v>
                </c:pt>
                <c:pt idx="2">
                  <c:v>1055</c:v>
                </c:pt>
                <c:pt idx="3">
                  <c:v>1091</c:v>
                </c:pt>
              </c:numCache>
            </c:numRef>
          </c:val>
          <c:smooth val="0"/>
        </c:ser>
        <c:ser>
          <c:idx val="6"/>
          <c:order val="6"/>
          <c:tx>
            <c:strRef>
              <c:f>グラフ!$H$13</c:f>
              <c:strCache>
                <c:ptCount val="1"/>
                <c:pt idx="0">
                  <c:v>内間小</c:v>
                </c:pt>
              </c:strCache>
            </c:strRef>
          </c:tx>
          <c:spPr>
            <a:ln w="12700">
              <a:solidFill>
                <a:srgbClr val="000000"/>
              </a:solidFill>
              <a:prstDash val="solid"/>
            </a:ln>
          </c:spPr>
          <c:marker>
            <c:symbol val="circle"/>
            <c:size val="5"/>
            <c:spPr>
              <a:solidFill>
                <a:srgbClr val="000000"/>
              </a:solidFill>
              <a:ln>
                <a:solidFill>
                  <a:srgbClr val="000000"/>
                </a:solidFill>
                <a:prstDash val="solid"/>
              </a:ln>
            </c:spPr>
          </c:marker>
          <c:cat>
            <c:strRef>
              <c:f>グラフ!$I$6:$L$6</c:f>
              <c:strCache>
                <c:ptCount val="4"/>
                <c:pt idx="0">
                  <c:v>26年</c:v>
                </c:pt>
                <c:pt idx="1">
                  <c:v>27年</c:v>
                </c:pt>
                <c:pt idx="2">
                  <c:v>28年</c:v>
                </c:pt>
                <c:pt idx="3">
                  <c:v>29年</c:v>
                </c:pt>
              </c:strCache>
            </c:strRef>
          </c:cat>
          <c:val>
            <c:numRef>
              <c:f>グラフ!$I$13:$L$13</c:f>
              <c:numCache>
                <c:formatCode>#,##0_);[Red]\(#,##0\)</c:formatCode>
                <c:ptCount val="4"/>
                <c:pt idx="0">
                  <c:v>604</c:v>
                </c:pt>
                <c:pt idx="1">
                  <c:v>588</c:v>
                </c:pt>
                <c:pt idx="2">
                  <c:v>581</c:v>
                </c:pt>
                <c:pt idx="3">
                  <c:v>577</c:v>
                </c:pt>
              </c:numCache>
            </c:numRef>
          </c:val>
          <c:smooth val="0"/>
        </c:ser>
        <c:ser>
          <c:idx val="7"/>
          <c:order val="7"/>
          <c:tx>
            <c:strRef>
              <c:f>グラフ!$H$14</c:f>
              <c:strCache>
                <c:ptCount val="1"/>
                <c:pt idx="0">
                  <c:v>港川小</c:v>
                </c:pt>
              </c:strCache>
            </c:strRef>
          </c:tx>
          <c:spPr>
            <a:ln w="12700">
              <a:solidFill>
                <a:srgbClr val="000000"/>
              </a:solidFill>
              <a:prstDash val="solid"/>
            </a:ln>
          </c:spPr>
          <c:marker>
            <c:symbol val="circle"/>
            <c:size val="5"/>
            <c:spPr>
              <a:solidFill>
                <a:srgbClr val="000000"/>
              </a:solidFill>
              <a:ln>
                <a:solidFill>
                  <a:srgbClr val="000000"/>
                </a:solidFill>
                <a:prstDash val="solid"/>
              </a:ln>
            </c:spPr>
          </c:marker>
          <c:cat>
            <c:strRef>
              <c:f>グラフ!$I$6:$L$6</c:f>
              <c:strCache>
                <c:ptCount val="4"/>
                <c:pt idx="0">
                  <c:v>26年</c:v>
                </c:pt>
                <c:pt idx="1">
                  <c:v>27年</c:v>
                </c:pt>
                <c:pt idx="2">
                  <c:v>28年</c:v>
                </c:pt>
                <c:pt idx="3">
                  <c:v>29年</c:v>
                </c:pt>
              </c:strCache>
            </c:strRef>
          </c:cat>
          <c:val>
            <c:numRef>
              <c:f>グラフ!$I$14:$L$14</c:f>
              <c:numCache>
                <c:formatCode>#,##0_);[Red]\(#,##0\)</c:formatCode>
                <c:ptCount val="4"/>
                <c:pt idx="0">
                  <c:v>868</c:v>
                </c:pt>
                <c:pt idx="1">
                  <c:v>884</c:v>
                </c:pt>
                <c:pt idx="2">
                  <c:v>889</c:v>
                </c:pt>
                <c:pt idx="3">
                  <c:v>917</c:v>
                </c:pt>
              </c:numCache>
            </c:numRef>
          </c:val>
          <c:smooth val="0"/>
        </c:ser>
        <c:ser>
          <c:idx val="8"/>
          <c:order val="8"/>
          <c:tx>
            <c:strRef>
              <c:f>グラフ!$H$15</c:f>
              <c:strCache>
                <c:ptCount val="1"/>
                <c:pt idx="0">
                  <c:v>宮城小</c:v>
                </c:pt>
              </c:strCache>
            </c:strRef>
          </c:tx>
          <c:spPr>
            <a:ln w="12700">
              <a:solidFill>
                <a:srgbClr val="000000"/>
              </a:solidFill>
              <a:prstDash val="solid"/>
            </a:ln>
          </c:spPr>
          <c:marker>
            <c:symbol val="circle"/>
            <c:size val="5"/>
            <c:spPr>
              <a:solidFill>
                <a:srgbClr val="000000"/>
              </a:solidFill>
              <a:ln>
                <a:solidFill>
                  <a:srgbClr val="000000"/>
                </a:solidFill>
                <a:prstDash val="solid"/>
              </a:ln>
            </c:spPr>
          </c:marker>
          <c:cat>
            <c:strRef>
              <c:f>グラフ!$I$6:$L$6</c:f>
              <c:strCache>
                <c:ptCount val="4"/>
                <c:pt idx="0">
                  <c:v>26年</c:v>
                </c:pt>
                <c:pt idx="1">
                  <c:v>27年</c:v>
                </c:pt>
                <c:pt idx="2">
                  <c:v>28年</c:v>
                </c:pt>
                <c:pt idx="3">
                  <c:v>29年</c:v>
                </c:pt>
              </c:strCache>
            </c:strRef>
          </c:cat>
          <c:val>
            <c:numRef>
              <c:f>グラフ!$I$15:$L$15</c:f>
              <c:numCache>
                <c:formatCode>#,##0_);[Red]\(#,##0\)</c:formatCode>
                <c:ptCount val="4"/>
                <c:pt idx="0">
                  <c:v>789</c:v>
                </c:pt>
                <c:pt idx="1">
                  <c:v>806</c:v>
                </c:pt>
                <c:pt idx="2">
                  <c:v>817</c:v>
                </c:pt>
                <c:pt idx="3">
                  <c:v>808</c:v>
                </c:pt>
              </c:numCache>
            </c:numRef>
          </c:val>
          <c:smooth val="0"/>
        </c:ser>
        <c:ser>
          <c:idx val="9"/>
          <c:order val="9"/>
          <c:tx>
            <c:strRef>
              <c:f>グラフ!$H$16</c:f>
              <c:strCache>
                <c:ptCount val="1"/>
                <c:pt idx="0">
                  <c:v>沢岻小</c:v>
                </c:pt>
              </c:strCache>
            </c:strRef>
          </c:tx>
          <c:spPr>
            <a:ln w="12700">
              <a:solidFill>
                <a:srgbClr val="000000"/>
              </a:solidFill>
              <a:prstDash val="sysDash"/>
            </a:ln>
          </c:spPr>
          <c:marker>
            <c:symbol val="circle"/>
            <c:size val="5"/>
            <c:spPr>
              <a:solidFill>
                <a:srgbClr val="000000"/>
              </a:solidFill>
              <a:ln>
                <a:solidFill>
                  <a:srgbClr val="000000"/>
                </a:solidFill>
                <a:prstDash val="solid"/>
              </a:ln>
            </c:spPr>
          </c:marker>
          <c:cat>
            <c:strRef>
              <c:f>グラフ!$I$6:$L$6</c:f>
              <c:strCache>
                <c:ptCount val="4"/>
                <c:pt idx="0">
                  <c:v>26年</c:v>
                </c:pt>
                <c:pt idx="1">
                  <c:v>27年</c:v>
                </c:pt>
                <c:pt idx="2">
                  <c:v>28年</c:v>
                </c:pt>
                <c:pt idx="3">
                  <c:v>29年</c:v>
                </c:pt>
              </c:strCache>
            </c:strRef>
          </c:cat>
          <c:val>
            <c:numRef>
              <c:f>グラフ!$I$16:$L$16</c:f>
              <c:numCache>
                <c:formatCode>#,##0_);[Red]\(#,##0\)</c:formatCode>
                <c:ptCount val="4"/>
                <c:pt idx="0">
                  <c:v>691</c:v>
                </c:pt>
                <c:pt idx="1">
                  <c:v>676</c:v>
                </c:pt>
                <c:pt idx="2">
                  <c:v>700</c:v>
                </c:pt>
                <c:pt idx="3">
                  <c:v>703</c:v>
                </c:pt>
              </c:numCache>
            </c:numRef>
          </c:val>
          <c:smooth val="0"/>
        </c:ser>
        <c:ser>
          <c:idx val="10"/>
          <c:order val="10"/>
          <c:tx>
            <c:strRef>
              <c:f>グラフ!$H$17</c:f>
              <c:strCache>
                <c:ptCount val="1"/>
                <c:pt idx="0">
                  <c:v>前田小</c:v>
                </c:pt>
              </c:strCache>
            </c:strRef>
          </c:tx>
          <c:spPr>
            <a:ln w="12700">
              <a:solidFill>
                <a:srgbClr val="000000"/>
              </a:solidFill>
              <a:prstDash val="solid"/>
            </a:ln>
          </c:spPr>
          <c:marker>
            <c:symbol val="star"/>
            <c:size val="5"/>
            <c:spPr>
              <a:noFill/>
              <a:ln>
                <a:solidFill>
                  <a:srgbClr val="000000"/>
                </a:solidFill>
                <a:prstDash val="solid"/>
              </a:ln>
            </c:spPr>
          </c:marker>
          <c:cat>
            <c:strRef>
              <c:f>グラフ!$I$6:$L$6</c:f>
              <c:strCache>
                <c:ptCount val="4"/>
                <c:pt idx="0">
                  <c:v>26年</c:v>
                </c:pt>
                <c:pt idx="1">
                  <c:v>27年</c:v>
                </c:pt>
                <c:pt idx="2">
                  <c:v>28年</c:v>
                </c:pt>
                <c:pt idx="3">
                  <c:v>29年</c:v>
                </c:pt>
              </c:strCache>
            </c:strRef>
          </c:cat>
          <c:val>
            <c:numRef>
              <c:f>グラフ!$I$17:$L$17</c:f>
              <c:numCache>
                <c:formatCode>#,##0_);[Red]\(#,##0\)</c:formatCode>
                <c:ptCount val="4"/>
                <c:pt idx="0">
                  <c:v>528</c:v>
                </c:pt>
                <c:pt idx="1">
                  <c:v>511</c:v>
                </c:pt>
                <c:pt idx="2">
                  <c:v>514</c:v>
                </c:pt>
                <c:pt idx="3">
                  <c:v>506</c:v>
                </c:pt>
              </c:numCache>
            </c:numRef>
          </c:val>
          <c:smooth val="0"/>
        </c:ser>
        <c:dLbls>
          <c:showLegendKey val="0"/>
          <c:showVal val="0"/>
          <c:showCatName val="0"/>
          <c:showSerName val="0"/>
          <c:showPercent val="0"/>
          <c:showBubbleSize val="0"/>
        </c:dLbls>
        <c:marker val="1"/>
        <c:smooth val="0"/>
        <c:axId val="444340328"/>
        <c:axId val="444337192"/>
      </c:lineChart>
      <c:catAx>
        <c:axId val="444340328"/>
        <c:scaling>
          <c:orientation val="minMax"/>
        </c:scaling>
        <c:delete val="0"/>
        <c:axPos val="b"/>
        <c:numFmt formatCode="General" sourceLinked="1"/>
        <c:majorTickMark val="in"/>
        <c:minorTickMark val="none"/>
        <c:tickLblPos val="nextTo"/>
        <c:spPr>
          <a:ln w="3175">
            <a:solidFill>
              <a:srgbClr val="B3B3B3"/>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44337192"/>
        <c:crossesAt val="0"/>
        <c:auto val="1"/>
        <c:lblAlgn val="ctr"/>
        <c:lblOffset val="100"/>
        <c:tickLblSkip val="1"/>
        <c:tickMarkSkip val="1"/>
        <c:noMultiLvlLbl val="0"/>
      </c:catAx>
      <c:valAx>
        <c:axId val="444337192"/>
        <c:scaling>
          <c:orientation val="minMax"/>
          <c:max val="1150"/>
          <c:min val="500"/>
        </c:scaling>
        <c:delete val="0"/>
        <c:axPos val="l"/>
        <c:title>
          <c:tx>
            <c:rich>
              <a:bodyPr rot="0" vert="wordArtVertRtl"/>
              <a:lstStyle/>
              <a:p>
                <a:pPr algn="ctr">
                  <a:defRPr sz="800" b="0" i="0" u="none" strike="noStrike" baseline="0">
                    <a:solidFill>
                      <a:srgbClr val="000000"/>
                    </a:solidFill>
                    <a:latin typeface="ＭＳ Ｐゴシック"/>
                    <a:ea typeface="ＭＳ Ｐゴシック"/>
                    <a:cs typeface="ＭＳ Ｐゴシック"/>
                  </a:defRPr>
                </a:pPr>
                <a:r>
                  <a:rPr lang="ja-JP" altLang="en-US"/>
                  <a:t>人</a:t>
                </a:r>
              </a:p>
            </c:rich>
          </c:tx>
          <c:layout>
            <c:manualLayout>
              <c:xMode val="edge"/>
              <c:yMode val="edge"/>
              <c:x val="4.7477744807122024E-2"/>
              <c:y val="0.5069124423963125"/>
            </c:manualLayout>
          </c:layout>
          <c:overlay val="0"/>
          <c:spPr>
            <a:noFill/>
            <a:ln w="25400">
              <a:noFill/>
            </a:ln>
          </c:spPr>
        </c:title>
        <c:numFmt formatCode="#,##0\ ;&quot; -&quot;#,##0\ ;&quot; - &quot;;@\ " sourceLinked="0"/>
        <c:majorTickMark val="in"/>
        <c:minorTickMark val="none"/>
        <c:tickLblPos val="nextTo"/>
        <c:spPr>
          <a:ln w="3175">
            <a:solidFill>
              <a:srgbClr val="B3B3B3"/>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44340328"/>
        <c:crosses val="autoZero"/>
        <c:crossBetween val="midCat"/>
        <c:majorUnit val="100"/>
      </c:valAx>
      <c:spPr>
        <a:noFill/>
        <a:ln w="12700">
          <a:solidFill>
            <a:srgbClr val="000000"/>
          </a:solidFill>
          <a:prstDash val="solid"/>
        </a:ln>
      </c:spPr>
    </c:plotArea>
    <c:legend>
      <c:legendPos val="r"/>
      <c:layout>
        <c:manualLayout>
          <c:xMode val="edge"/>
          <c:yMode val="edge"/>
          <c:x val="0.7062323886071995"/>
          <c:y val="0.35714285714286642"/>
          <c:w val="0.216617522216252"/>
          <c:h val="0.35944700460829493"/>
        </c:manualLayout>
      </c:layout>
      <c:overlay val="0"/>
      <c:spPr>
        <a:solidFill>
          <a:srgbClr val="FFFFFF"/>
        </a:solidFill>
        <a:ln w="12700">
          <a:solidFill>
            <a:srgbClr val="000000"/>
          </a:solidFill>
          <a:prstDash val="solid"/>
        </a:ln>
      </c:spPr>
      <c:txPr>
        <a:bodyPr/>
        <a:lstStyle/>
        <a:p>
          <a:pPr>
            <a:defRPr sz="57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662" footer="0.51180555555555662"/>
    <c:pageSetup firstPageNumber="0"/>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a:t>各年共５月１日現在</a:t>
            </a:r>
          </a:p>
        </c:rich>
      </c:tx>
      <c:layout/>
      <c:overlay val="0"/>
      <c:spPr>
        <a:solidFill>
          <a:srgbClr val="FFFFFF"/>
        </a:solidFill>
        <a:ln w="12700">
          <a:solidFill>
            <a:srgbClr val="000000"/>
          </a:solidFill>
          <a:prstDash val="solid"/>
        </a:ln>
      </c:spPr>
    </c:title>
    <c:autoTitleDeleted val="0"/>
    <c:plotArea>
      <c:layout/>
      <c:lineChart>
        <c:grouping val="standard"/>
        <c:varyColors val="0"/>
        <c:ser>
          <c:idx val="0"/>
          <c:order val="0"/>
          <c:tx>
            <c:strRef>
              <c:f>グラフ!$H$38</c:f>
              <c:strCache>
                <c:ptCount val="1"/>
                <c:pt idx="0">
                  <c:v>浦添高</c:v>
                </c:pt>
              </c:strCache>
            </c:strRef>
          </c:tx>
          <c:spPr>
            <a:ln w="12700">
              <a:solidFill>
                <a:srgbClr val="000000"/>
              </a:solidFill>
              <a:prstDash val="solid"/>
            </a:ln>
          </c:spPr>
          <c:marker>
            <c:symbol val="square"/>
            <c:size val="5"/>
            <c:spPr>
              <a:solidFill>
                <a:srgbClr val="000000"/>
              </a:solidFill>
              <a:ln>
                <a:solidFill>
                  <a:srgbClr val="000000"/>
                </a:solidFill>
                <a:prstDash val="solid"/>
              </a:ln>
            </c:spPr>
          </c:marker>
          <c:dLbls>
            <c:spPr>
              <a:noFill/>
              <a:ln>
                <a:noFill/>
              </a:ln>
              <a:effectLst/>
            </c:spPr>
            <c:txPr>
              <a:bodyPr/>
              <a:lstStyle/>
              <a:p>
                <a:pPr>
                  <a:defRPr sz="900">
                    <a:latin typeface="ＭＳ Ｐゴシック" pitchFamily="50" charset="-128"/>
                    <a:ea typeface="ＭＳ Ｐゴシック" pitchFamily="50"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グラフ!$I$37:$M$37</c:f>
              <c:strCache>
                <c:ptCount val="5"/>
                <c:pt idx="0">
                  <c:v>平成25年</c:v>
                </c:pt>
                <c:pt idx="1">
                  <c:v>26年</c:v>
                </c:pt>
                <c:pt idx="2">
                  <c:v>27年</c:v>
                </c:pt>
                <c:pt idx="3">
                  <c:v>28年</c:v>
                </c:pt>
                <c:pt idx="4">
                  <c:v>29年</c:v>
                </c:pt>
              </c:strCache>
            </c:strRef>
          </c:cat>
          <c:val>
            <c:numRef>
              <c:f>グラフ!$I$38:$M$38</c:f>
              <c:numCache>
                <c:formatCode>#,##0;[Red]#,##0</c:formatCode>
                <c:ptCount val="5"/>
                <c:pt idx="0">
                  <c:v>1205</c:v>
                </c:pt>
                <c:pt idx="1">
                  <c:v>1201</c:v>
                </c:pt>
                <c:pt idx="2">
                  <c:v>1197</c:v>
                </c:pt>
                <c:pt idx="3">
                  <c:v>1200</c:v>
                </c:pt>
                <c:pt idx="4">
                  <c:v>1199</c:v>
                </c:pt>
              </c:numCache>
            </c:numRef>
          </c:val>
          <c:smooth val="0"/>
        </c:ser>
        <c:ser>
          <c:idx val="1"/>
          <c:order val="1"/>
          <c:tx>
            <c:strRef>
              <c:f>グラフ!$H$39</c:f>
              <c:strCache>
                <c:ptCount val="1"/>
                <c:pt idx="0">
                  <c:v>浦添商業高</c:v>
                </c:pt>
              </c:strCache>
            </c:strRef>
          </c:tx>
          <c:spPr>
            <a:ln w="12700">
              <a:solidFill>
                <a:srgbClr val="000000"/>
              </a:solidFill>
              <a:prstDash val="solid"/>
            </a:ln>
          </c:spPr>
          <c:marker>
            <c:symbol val="diamond"/>
            <c:size val="5"/>
            <c:spPr>
              <a:solidFill>
                <a:srgbClr val="000000"/>
              </a:solidFill>
              <a:ln>
                <a:solidFill>
                  <a:srgbClr val="000000"/>
                </a:solidFill>
                <a:prstDash val="solid"/>
              </a:ln>
            </c:spPr>
          </c:marker>
          <c:dLbls>
            <c:spPr>
              <a:noFill/>
              <a:ln>
                <a:noFill/>
              </a:ln>
              <a:effectLst/>
            </c:spPr>
            <c:txPr>
              <a:bodyPr/>
              <a:lstStyle/>
              <a:p>
                <a:pPr>
                  <a:defRPr sz="900">
                    <a:latin typeface="ＭＳ Ｐゴシック" pitchFamily="50" charset="-128"/>
                    <a:ea typeface="ＭＳ Ｐゴシック" pitchFamily="50"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グラフ!$I$37:$M$37</c:f>
              <c:strCache>
                <c:ptCount val="5"/>
                <c:pt idx="0">
                  <c:v>平成25年</c:v>
                </c:pt>
                <c:pt idx="1">
                  <c:v>26年</c:v>
                </c:pt>
                <c:pt idx="2">
                  <c:v>27年</c:v>
                </c:pt>
                <c:pt idx="3">
                  <c:v>28年</c:v>
                </c:pt>
                <c:pt idx="4">
                  <c:v>29年</c:v>
                </c:pt>
              </c:strCache>
            </c:strRef>
          </c:cat>
          <c:val>
            <c:numRef>
              <c:f>グラフ!$I$39:$M$39</c:f>
              <c:numCache>
                <c:formatCode>#,##0;[Red]#,##0</c:formatCode>
                <c:ptCount val="5"/>
                <c:pt idx="0">
                  <c:v>886</c:v>
                </c:pt>
                <c:pt idx="1">
                  <c:v>865</c:v>
                </c:pt>
                <c:pt idx="2">
                  <c:v>837</c:v>
                </c:pt>
                <c:pt idx="3">
                  <c:v>843</c:v>
                </c:pt>
                <c:pt idx="4">
                  <c:v>841</c:v>
                </c:pt>
              </c:numCache>
            </c:numRef>
          </c:val>
          <c:smooth val="0"/>
        </c:ser>
        <c:ser>
          <c:idx val="2"/>
          <c:order val="2"/>
          <c:tx>
            <c:strRef>
              <c:f>グラフ!$H$40</c:f>
              <c:strCache>
                <c:ptCount val="1"/>
                <c:pt idx="0">
                  <c:v>那覇工業高</c:v>
                </c:pt>
              </c:strCache>
            </c:strRef>
          </c:tx>
          <c:spPr>
            <a:ln w="12700">
              <a:solidFill>
                <a:srgbClr val="000000"/>
              </a:solidFill>
              <a:prstDash val="solid"/>
            </a:ln>
          </c:spPr>
          <c:marker>
            <c:symbol val="triangle"/>
            <c:size val="5"/>
            <c:spPr>
              <a:solidFill>
                <a:srgbClr val="000000"/>
              </a:solidFill>
              <a:ln>
                <a:solidFill>
                  <a:srgbClr val="000000"/>
                </a:solidFill>
                <a:prstDash val="solid"/>
              </a:ln>
            </c:spPr>
          </c:marker>
          <c:dLbls>
            <c:dLbl>
              <c:idx val="0"/>
              <c:layout>
                <c:manualLayout>
                  <c:x val="-2.3369095460894669E-2"/>
                  <c:y val="-1.5991898961544734E-2"/>
                </c:manualLayout>
              </c:layout>
              <c:dLblPos val="r"/>
              <c:showLegendKey val="0"/>
              <c:showVal val="1"/>
              <c:showCatName val="0"/>
              <c:showSerName val="0"/>
              <c:showPercent val="0"/>
              <c:showBubbleSize val="0"/>
              <c:extLst>
                <c:ext xmlns:c15="http://schemas.microsoft.com/office/drawing/2012/chart" uri="{CE6537A1-D6FC-4f65-9D91-7224C49458BB}">
                  <c15:layout/>
                </c:ext>
              </c:extLst>
            </c:dLbl>
            <c:dLbl>
              <c:idx val="1"/>
              <c:layout>
                <c:manualLayout>
                  <c:x val="-3.0981006132720316E-2"/>
                  <c:y val="-1.3121925678756145E-2"/>
                </c:manualLayout>
              </c:layout>
              <c:dLblPos val="r"/>
              <c:showLegendKey val="0"/>
              <c:showVal val="1"/>
              <c:showCatName val="0"/>
              <c:showSerName val="0"/>
              <c:showPercent val="0"/>
              <c:showBubbleSize val="0"/>
              <c:extLst>
                <c:ext xmlns:c15="http://schemas.microsoft.com/office/drawing/2012/chart" uri="{CE6537A1-D6FC-4f65-9D91-7224C49458BB}">
                  <c15:layout/>
                </c:ext>
              </c:extLst>
            </c:dLbl>
            <c:dLbl>
              <c:idx val="2"/>
              <c:layout>
                <c:manualLayout>
                  <c:x val="-2.7290070797406387E-2"/>
                  <c:y val="-9.2333928211184475E-3"/>
                </c:manualLayout>
              </c:layout>
              <c:dLblPos val="r"/>
              <c:showLegendKey val="0"/>
              <c:showVal val="1"/>
              <c:showCatName val="0"/>
              <c:showSerName val="0"/>
              <c:showPercent val="0"/>
              <c:showBubbleSize val="0"/>
              <c:extLst>
                <c:ext xmlns:c15="http://schemas.microsoft.com/office/drawing/2012/chart" uri="{CE6537A1-D6FC-4f65-9D91-7224C49458BB}">
                  <c15:layout/>
                </c:ext>
              </c:extLst>
            </c:dLbl>
            <c:dLbl>
              <c:idx val="3"/>
              <c:layout>
                <c:manualLayout>
                  <c:x val="-2.7261439780924598E-2"/>
                  <c:y val="-1.6025628117429823E-2"/>
                </c:manualLayout>
              </c:layout>
              <c:dLblPos val="r"/>
              <c:showLegendKey val="0"/>
              <c:showVal val="1"/>
              <c:showCatName val="0"/>
              <c:showSerName val="0"/>
              <c:showPercent val="0"/>
              <c:showBubbleSize val="0"/>
              <c:extLst>
                <c:ext xmlns:c15="http://schemas.microsoft.com/office/drawing/2012/chart" uri="{CE6537A1-D6FC-4f65-9D91-7224C49458BB}">
                  <c15:layout/>
                </c:ext>
              </c:extLst>
            </c:dLbl>
            <c:dLbl>
              <c:idx val="4"/>
              <c:layout>
                <c:manualLayout>
                  <c:x val="-2.7277696222923056E-2"/>
                  <c:y val="-1.5983592527632737E-2"/>
                </c:manualLayout>
              </c:layout>
              <c:dLblPos val="r"/>
              <c:showLegendKey val="0"/>
              <c:showVal val="1"/>
              <c:showCatName val="0"/>
              <c:showSerName val="0"/>
              <c:showPercent val="0"/>
              <c:showBubbleSize val="0"/>
              <c:extLst>
                <c:ext xmlns:c15="http://schemas.microsoft.com/office/drawing/2012/chart" uri="{CE6537A1-D6FC-4f65-9D91-7224C49458BB}">
                  <c15:layout/>
                </c:ext>
              </c:extLst>
            </c:dLbl>
            <c:spPr>
              <a:noFill/>
              <a:ln>
                <a:noFill/>
              </a:ln>
              <a:effectLst/>
            </c:spPr>
            <c:txPr>
              <a:bodyPr/>
              <a:lstStyle/>
              <a:p>
                <a:pPr>
                  <a:defRPr sz="900">
                    <a:latin typeface="ＭＳ Ｐゴシック" pitchFamily="50" charset="-128"/>
                    <a:ea typeface="ＭＳ Ｐゴシック" pitchFamily="50" charset="-128"/>
                  </a:defRPr>
                </a:pPr>
                <a:endParaRPr lang="ja-JP"/>
              </a:p>
            </c:txPr>
            <c:dLblPos val="l"/>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グラフ!$I$37:$M$37</c:f>
              <c:strCache>
                <c:ptCount val="5"/>
                <c:pt idx="0">
                  <c:v>平成25年</c:v>
                </c:pt>
                <c:pt idx="1">
                  <c:v>26年</c:v>
                </c:pt>
                <c:pt idx="2">
                  <c:v>27年</c:v>
                </c:pt>
                <c:pt idx="3">
                  <c:v>28年</c:v>
                </c:pt>
                <c:pt idx="4">
                  <c:v>29年</c:v>
                </c:pt>
              </c:strCache>
            </c:strRef>
          </c:cat>
          <c:val>
            <c:numRef>
              <c:f>グラフ!$I$40:$M$40</c:f>
              <c:numCache>
                <c:formatCode>#,##0;[Red]#,##0</c:formatCode>
                <c:ptCount val="5"/>
                <c:pt idx="0">
                  <c:v>695</c:v>
                </c:pt>
                <c:pt idx="1">
                  <c:v>725</c:v>
                </c:pt>
                <c:pt idx="2">
                  <c:v>690</c:v>
                </c:pt>
                <c:pt idx="3">
                  <c:v>699</c:v>
                </c:pt>
                <c:pt idx="4">
                  <c:v>698</c:v>
                </c:pt>
              </c:numCache>
            </c:numRef>
          </c:val>
          <c:smooth val="0"/>
        </c:ser>
        <c:ser>
          <c:idx val="3"/>
          <c:order val="3"/>
          <c:tx>
            <c:strRef>
              <c:f>グラフ!$H$41</c:f>
              <c:strCache>
                <c:ptCount val="1"/>
                <c:pt idx="0">
                  <c:v>陽明高等学校</c:v>
                </c:pt>
              </c:strCache>
            </c:strRef>
          </c:tx>
          <c:spPr>
            <a:ln w="12700">
              <a:solidFill>
                <a:srgbClr val="000000"/>
              </a:solidFill>
              <a:prstDash val="solid"/>
            </a:ln>
          </c:spPr>
          <c:marker>
            <c:symbol val="square"/>
            <c:size val="5"/>
            <c:spPr>
              <a:solidFill>
                <a:srgbClr val="FFFFFF"/>
              </a:solidFill>
              <a:ln>
                <a:solidFill>
                  <a:srgbClr val="000000"/>
                </a:solidFill>
                <a:prstDash val="solid"/>
              </a:ln>
            </c:spPr>
          </c:marker>
          <c:dLbls>
            <c:dLbl>
              <c:idx val="0"/>
              <c:layout>
                <c:manualLayout>
                  <c:x val="-0.10127732692563692"/>
                  <c:y val="9.6238846724647255E-3"/>
                </c:manualLayout>
              </c:layout>
              <c:dLblPos val="r"/>
              <c:showLegendKey val="0"/>
              <c:showVal val="1"/>
              <c:showCatName val="0"/>
              <c:showSerName val="0"/>
              <c:showPercent val="0"/>
              <c:showBubbleSize val="0"/>
              <c:extLst>
                <c:ext xmlns:c15="http://schemas.microsoft.com/office/drawing/2012/chart" uri="{CE6537A1-D6FC-4f65-9D91-7224C49458BB}">
                  <c15:layout/>
                </c:ext>
              </c:extLst>
            </c:dLbl>
            <c:dLbl>
              <c:idx val="1"/>
              <c:layout>
                <c:manualLayout>
                  <c:x val="-0.11653940444641313"/>
                  <c:y val="1.0338940890116013E-2"/>
                </c:manualLayout>
              </c:layout>
              <c:dLblPos val="r"/>
              <c:showLegendKey val="0"/>
              <c:showVal val="1"/>
              <c:showCatName val="0"/>
              <c:showSerName val="0"/>
              <c:showPercent val="0"/>
              <c:showBubbleSize val="0"/>
              <c:extLst>
                <c:ext xmlns:c15="http://schemas.microsoft.com/office/drawing/2012/chart" uri="{CE6537A1-D6FC-4f65-9D91-7224C49458BB}">
                  <c15:layout/>
                </c:ext>
              </c:extLst>
            </c:dLbl>
            <c:dLbl>
              <c:idx val="2"/>
              <c:layout>
                <c:manualLayout>
                  <c:x val="-8.5306979692523821E-2"/>
                  <c:y val="-6.3850567097081326E-3"/>
                </c:manualLayout>
              </c:layout>
              <c:dLblPos val="r"/>
              <c:showLegendKey val="0"/>
              <c:showVal val="1"/>
              <c:showCatName val="0"/>
              <c:showSerName val="0"/>
              <c:showPercent val="0"/>
              <c:showBubbleSize val="0"/>
              <c:extLst>
                <c:ext xmlns:c15="http://schemas.microsoft.com/office/drawing/2012/chart" uri="{CE6537A1-D6FC-4f65-9D91-7224C49458BB}">
                  <c15:layout/>
                </c:ext>
              </c:extLst>
            </c:dLbl>
            <c:dLbl>
              <c:idx val="3"/>
              <c:layout>
                <c:manualLayout>
                  <c:x val="-0.10096061464673843"/>
                  <c:y val="-6.2259404455720342E-3"/>
                </c:manualLayout>
              </c:layout>
              <c:dLblPos val="r"/>
              <c:showLegendKey val="0"/>
              <c:showVal val="1"/>
              <c:showCatName val="0"/>
              <c:showSerName val="0"/>
              <c:showPercent val="0"/>
              <c:showBubbleSize val="0"/>
              <c:extLst>
                <c:ext xmlns:c15="http://schemas.microsoft.com/office/drawing/2012/chart" uri="{CE6537A1-D6FC-4f65-9D91-7224C49458BB}">
                  <c15:layout/>
                </c:ext>
              </c:extLst>
            </c:dLbl>
            <c:dLbl>
              <c:idx val="4"/>
              <c:layout>
                <c:manualLayout>
                  <c:x val="-1.5588087524683863E-2"/>
                  <c:y val="8.3064339118809029E-6"/>
                </c:manualLayout>
              </c:layout>
              <c:dLblPos val="r"/>
              <c:showLegendKey val="0"/>
              <c:showVal val="1"/>
              <c:showCatName val="0"/>
              <c:showSerName val="0"/>
              <c:showPercent val="0"/>
              <c:showBubbleSize val="0"/>
              <c:extLst>
                <c:ext xmlns:c15="http://schemas.microsoft.com/office/drawing/2012/chart" uri="{CE6537A1-D6FC-4f65-9D91-7224C49458BB}">
                  <c15:layout/>
                </c:ext>
              </c:extLst>
            </c:dLbl>
            <c:spPr>
              <a:noFill/>
              <a:ln>
                <a:noFill/>
              </a:ln>
              <a:effectLst/>
            </c:spPr>
            <c:txPr>
              <a:bodyPr/>
              <a:lstStyle/>
              <a:p>
                <a:pPr>
                  <a:defRPr sz="900">
                    <a:latin typeface="ＭＳ Ｐゴシック" pitchFamily="50" charset="-128"/>
                    <a:ea typeface="ＭＳ Ｐゴシック" pitchFamily="50" charset="-128"/>
                  </a:defRPr>
                </a:pPr>
                <a:endParaRPr lang="ja-JP"/>
              </a:p>
            </c:txPr>
            <c:dLblPos val="l"/>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グラフ!$I$37:$M$37</c:f>
              <c:strCache>
                <c:ptCount val="5"/>
                <c:pt idx="0">
                  <c:v>平成25年</c:v>
                </c:pt>
                <c:pt idx="1">
                  <c:v>26年</c:v>
                </c:pt>
                <c:pt idx="2">
                  <c:v>27年</c:v>
                </c:pt>
                <c:pt idx="3">
                  <c:v>28年</c:v>
                </c:pt>
                <c:pt idx="4">
                  <c:v>29年</c:v>
                </c:pt>
              </c:strCache>
            </c:strRef>
          </c:cat>
          <c:val>
            <c:numRef>
              <c:f>グラフ!$I$41:$M$41</c:f>
              <c:numCache>
                <c:formatCode>#,##0;[Red]#,##0</c:formatCode>
                <c:ptCount val="5"/>
                <c:pt idx="0">
                  <c:v>673</c:v>
                </c:pt>
                <c:pt idx="1">
                  <c:v>660</c:v>
                </c:pt>
                <c:pt idx="2">
                  <c:v>658</c:v>
                </c:pt>
                <c:pt idx="3">
                  <c:v>687</c:v>
                </c:pt>
                <c:pt idx="4">
                  <c:v>731</c:v>
                </c:pt>
              </c:numCache>
            </c:numRef>
          </c:val>
          <c:smooth val="0"/>
        </c:ser>
        <c:ser>
          <c:idx val="4"/>
          <c:order val="4"/>
          <c:tx>
            <c:strRef>
              <c:f>グラフ!$H$42</c:f>
              <c:strCache>
                <c:ptCount val="1"/>
                <c:pt idx="0">
                  <c:v>浦添工業高</c:v>
                </c:pt>
              </c:strCache>
            </c:strRef>
          </c:tx>
          <c:spPr>
            <a:ln w="12700">
              <a:solidFill>
                <a:srgbClr val="000000"/>
              </a:solidFill>
              <a:prstDash val="solid"/>
            </a:ln>
          </c:spPr>
          <c:marker>
            <c:symbol val="diamond"/>
            <c:size val="5"/>
            <c:spPr>
              <a:solidFill>
                <a:srgbClr val="FFFFFF"/>
              </a:solidFill>
              <a:ln>
                <a:solidFill>
                  <a:srgbClr val="000000"/>
                </a:solidFill>
                <a:prstDash val="solid"/>
              </a:ln>
            </c:spPr>
          </c:marker>
          <c:dLbls>
            <c:dLbl>
              <c:idx val="0"/>
              <c:layout>
                <c:manualLayout>
                  <c:x val="-5.0691880305964679E-2"/>
                  <c:y val="-2.7260457548585085E-2"/>
                </c:manualLayout>
              </c:layout>
              <c:dLblPos val="r"/>
              <c:showLegendKey val="0"/>
              <c:showVal val="1"/>
              <c:showCatName val="0"/>
              <c:showSerName val="0"/>
              <c:showPercent val="0"/>
              <c:showBubbleSize val="0"/>
              <c:extLst>
                <c:ext xmlns:c15="http://schemas.microsoft.com/office/drawing/2012/chart" uri="{CE6537A1-D6FC-4f65-9D91-7224C49458BB}">
                  <c15:layout/>
                </c:ext>
              </c:extLst>
            </c:dLbl>
            <c:dLbl>
              <c:idx val="1"/>
              <c:layout>
                <c:manualLayout>
                  <c:x val="-6.2378167641325533E-2"/>
                  <c:y val="-2.403846153846154E-2"/>
                </c:manualLayout>
              </c:layout>
              <c:dLblPos val="r"/>
              <c:showLegendKey val="0"/>
              <c:showVal val="1"/>
              <c:showCatName val="0"/>
              <c:showSerName val="0"/>
              <c:showPercent val="0"/>
              <c:showBubbleSize val="0"/>
              <c:extLst>
                <c:ext xmlns:c15="http://schemas.microsoft.com/office/drawing/2012/chart" uri="{CE6537A1-D6FC-4f65-9D91-7224C49458BB}">
                  <c15:layout/>
                </c:ext>
              </c:extLst>
            </c:dLbl>
            <c:dLbl>
              <c:idx val="2"/>
              <c:layout>
                <c:manualLayout>
                  <c:x val="-6.2378167641325484E-2"/>
                  <c:y val="-2.0833333333333405E-2"/>
                </c:manualLayout>
              </c:layout>
              <c:dLblPos val="r"/>
              <c:showLegendKey val="0"/>
              <c:showVal val="1"/>
              <c:showCatName val="0"/>
              <c:showSerName val="0"/>
              <c:showPercent val="0"/>
              <c:showBubbleSize val="0"/>
              <c:extLst>
                <c:ext xmlns:c15="http://schemas.microsoft.com/office/drawing/2012/chart" uri="{CE6537A1-D6FC-4f65-9D91-7224C49458BB}">
                  <c15:layout/>
                </c:ext>
              </c:extLst>
            </c:dLbl>
            <c:dLbl>
              <c:idx val="3"/>
              <c:layout>
                <c:manualLayout>
                  <c:x val="-6.2378167641325533E-2"/>
                  <c:y val="-1.7628205128205128E-2"/>
                </c:manualLayout>
              </c:layout>
              <c:dLblPos val="r"/>
              <c:showLegendKey val="0"/>
              <c:showVal val="1"/>
              <c:showCatName val="0"/>
              <c:showSerName val="0"/>
              <c:showPercent val="0"/>
              <c:showBubbleSize val="0"/>
              <c:extLst>
                <c:ext xmlns:c15="http://schemas.microsoft.com/office/drawing/2012/chart" uri="{CE6537A1-D6FC-4f65-9D91-7224C49458BB}">
                  <c15:layout/>
                </c:ext>
              </c:extLst>
            </c:dLbl>
            <c:dLbl>
              <c:idx val="4"/>
              <c:layout>
                <c:manualLayout>
                  <c:x val="-3.1214822439779084E-2"/>
                  <c:y val="-1.4448412514624417E-2"/>
                </c:manualLayout>
              </c:layout>
              <c:dLblPos val="r"/>
              <c:showLegendKey val="0"/>
              <c:showVal val="1"/>
              <c:showCatName val="0"/>
              <c:showSerName val="0"/>
              <c:showPercent val="0"/>
              <c:showBubbleSize val="0"/>
              <c:extLst>
                <c:ext xmlns:c15="http://schemas.microsoft.com/office/drawing/2012/chart" uri="{CE6537A1-D6FC-4f65-9D91-7224C49458BB}">
                  <c15:layout/>
                </c:ext>
              </c:extLst>
            </c:dLbl>
            <c:spPr>
              <a:noFill/>
              <a:ln>
                <a:noFill/>
              </a:ln>
              <a:effectLst/>
            </c:spPr>
            <c:txPr>
              <a:bodyPr/>
              <a:lstStyle/>
              <a:p>
                <a:pPr>
                  <a:defRPr sz="900">
                    <a:latin typeface="ＭＳ Ｐゴシック" pitchFamily="50" charset="-128"/>
                    <a:ea typeface="ＭＳ Ｐゴシック" pitchFamily="50"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グラフ!$I$37:$M$37</c:f>
              <c:strCache>
                <c:ptCount val="5"/>
                <c:pt idx="0">
                  <c:v>平成25年</c:v>
                </c:pt>
                <c:pt idx="1">
                  <c:v>26年</c:v>
                </c:pt>
                <c:pt idx="2">
                  <c:v>27年</c:v>
                </c:pt>
                <c:pt idx="3">
                  <c:v>28年</c:v>
                </c:pt>
                <c:pt idx="4">
                  <c:v>29年</c:v>
                </c:pt>
              </c:strCache>
            </c:strRef>
          </c:cat>
          <c:val>
            <c:numRef>
              <c:f>グラフ!$I$42:$M$42</c:f>
              <c:numCache>
                <c:formatCode>#,##0;[Red]#,##0</c:formatCode>
                <c:ptCount val="5"/>
                <c:pt idx="0">
                  <c:v>802</c:v>
                </c:pt>
                <c:pt idx="1">
                  <c:v>794</c:v>
                </c:pt>
                <c:pt idx="2">
                  <c:v>786</c:v>
                </c:pt>
                <c:pt idx="3">
                  <c:v>763</c:v>
                </c:pt>
                <c:pt idx="4">
                  <c:v>764</c:v>
                </c:pt>
              </c:numCache>
            </c:numRef>
          </c:val>
          <c:smooth val="0"/>
        </c:ser>
        <c:ser>
          <c:idx val="5"/>
          <c:order val="5"/>
          <c:tx>
            <c:strRef>
              <c:f>グラフ!$H$43</c:f>
              <c:strCache>
                <c:ptCount val="1"/>
                <c:pt idx="0">
                  <c:v>昭和薬科大附属高</c:v>
                </c:pt>
              </c:strCache>
            </c:strRef>
          </c:tx>
          <c:spPr>
            <a:ln w="12700">
              <a:solidFill>
                <a:srgbClr val="000000"/>
              </a:solidFill>
              <a:prstDash val="solid"/>
            </a:ln>
          </c:spPr>
          <c:marker>
            <c:symbol val="circle"/>
            <c:size val="5"/>
            <c:spPr>
              <a:solidFill>
                <a:srgbClr val="000000"/>
              </a:solidFill>
              <a:ln>
                <a:solidFill>
                  <a:srgbClr val="000000"/>
                </a:solidFill>
                <a:prstDash val="solid"/>
              </a:ln>
            </c:spPr>
          </c:marker>
          <c:dLbls>
            <c:dLbl>
              <c:idx val="0"/>
              <c:layout>
                <c:manualLayout>
                  <c:x val="-6.2378167641325533E-2"/>
                  <c:y val="2.7243589743589751E-2"/>
                </c:manualLayout>
              </c:layout>
              <c:dLblPos val="r"/>
              <c:showLegendKey val="0"/>
              <c:showVal val="1"/>
              <c:showCatName val="0"/>
              <c:showSerName val="0"/>
              <c:showPercent val="0"/>
              <c:showBubbleSize val="0"/>
              <c:extLst>
                <c:ext xmlns:c15="http://schemas.microsoft.com/office/drawing/2012/chart" uri="{CE6537A1-D6FC-4f65-9D91-7224C49458BB}">
                  <c15:layout/>
                </c:ext>
              </c:extLst>
            </c:dLbl>
            <c:dLbl>
              <c:idx val="1"/>
              <c:layout>
                <c:manualLayout>
                  <c:x val="-6.2378167641325533E-2"/>
                  <c:y val="2.0833333333333405E-2"/>
                </c:manualLayout>
              </c:layout>
              <c:dLblPos val="r"/>
              <c:showLegendKey val="0"/>
              <c:showVal val="1"/>
              <c:showCatName val="0"/>
              <c:showSerName val="0"/>
              <c:showPercent val="0"/>
              <c:showBubbleSize val="0"/>
              <c:extLst>
                <c:ext xmlns:c15="http://schemas.microsoft.com/office/drawing/2012/chart" uri="{CE6537A1-D6FC-4f65-9D91-7224C49458BB}">
                  <c15:layout/>
                </c:ext>
              </c:extLst>
            </c:dLbl>
            <c:dLbl>
              <c:idx val="2"/>
              <c:layout>
                <c:manualLayout>
                  <c:x val="-5.4580896686159765E-2"/>
                  <c:y val="3.0448717948718007E-2"/>
                </c:manualLayout>
              </c:layout>
              <c:dLblPos val="r"/>
              <c:showLegendKey val="0"/>
              <c:showVal val="1"/>
              <c:showCatName val="0"/>
              <c:showSerName val="0"/>
              <c:showPercent val="0"/>
              <c:showBubbleSize val="0"/>
              <c:extLst>
                <c:ext xmlns:c15="http://schemas.microsoft.com/office/drawing/2012/chart" uri="{CE6537A1-D6FC-4f65-9D91-7224C49458BB}">
                  <c15:layout/>
                </c:ext>
              </c:extLst>
            </c:dLbl>
            <c:dLbl>
              <c:idx val="3"/>
              <c:layout>
                <c:manualLayout>
                  <c:x val="-5.0688813052757367E-2"/>
                  <c:y val="2.4072045476970422E-2"/>
                </c:manualLayout>
              </c:layout>
              <c:dLblPos val="r"/>
              <c:showLegendKey val="0"/>
              <c:showVal val="1"/>
              <c:showCatName val="0"/>
              <c:showSerName val="0"/>
              <c:showPercent val="0"/>
              <c:showBubbleSize val="0"/>
              <c:extLst>
                <c:ext xmlns:c15="http://schemas.microsoft.com/office/drawing/2012/chart" uri="{CE6537A1-D6FC-4f65-9D91-7224C49458BB}">
                  <c15:layout/>
                </c:ext>
              </c:extLst>
            </c:dLbl>
            <c:dLbl>
              <c:idx val="4"/>
              <c:layout>
                <c:manualLayout>
                  <c:x val="-6.2378115025676119E-2"/>
                  <c:y val="2.085846239350133E-2"/>
                </c:manualLayout>
              </c:layout>
              <c:dLblPos val="r"/>
              <c:showLegendKey val="0"/>
              <c:showVal val="1"/>
              <c:showCatName val="0"/>
              <c:showSerName val="0"/>
              <c:showPercent val="0"/>
              <c:showBubbleSize val="0"/>
              <c:extLst>
                <c:ext xmlns:c15="http://schemas.microsoft.com/office/drawing/2012/chart" uri="{CE6537A1-D6FC-4f65-9D91-7224C49458BB}">
                  <c15:layout/>
                </c:ext>
              </c:extLst>
            </c:dLbl>
            <c:spPr>
              <a:noFill/>
              <a:ln>
                <a:noFill/>
              </a:ln>
              <a:effectLst/>
            </c:spPr>
            <c:txPr>
              <a:bodyPr/>
              <a:lstStyle/>
              <a:p>
                <a:pPr>
                  <a:defRPr sz="900">
                    <a:latin typeface="ＭＳ Ｐゴシック" pitchFamily="50" charset="-128"/>
                    <a:ea typeface="ＭＳ Ｐゴシック" pitchFamily="50" charset="-128"/>
                  </a:defRPr>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グラフ!$I$37:$M$37</c:f>
              <c:strCache>
                <c:ptCount val="5"/>
                <c:pt idx="0">
                  <c:v>平成25年</c:v>
                </c:pt>
                <c:pt idx="1">
                  <c:v>26年</c:v>
                </c:pt>
                <c:pt idx="2">
                  <c:v>27年</c:v>
                </c:pt>
                <c:pt idx="3">
                  <c:v>28年</c:v>
                </c:pt>
                <c:pt idx="4">
                  <c:v>29年</c:v>
                </c:pt>
              </c:strCache>
            </c:strRef>
          </c:cat>
          <c:val>
            <c:numRef>
              <c:f>グラフ!$I$43:$M$43</c:f>
              <c:numCache>
                <c:formatCode>#,##0;[Red]#,##0</c:formatCode>
                <c:ptCount val="5"/>
                <c:pt idx="0">
                  <c:v>650</c:v>
                </c:pt>
                <c:pt idx="1">
                  <c:v>648</c:v>
                </c:pt>
                <c:pt idx="2">
                  <c:v>642</c:v>
                </c:pt>
                <c:pt idx="3">
                  <c:v>651</c:v>
                </c:pt>
                <c:pt idx="4">
                  <c:v>634</c:v>
                </c:pt>
              </c:numCache>
            </c:numRef>
          </c:val>
          <c:smooth val="0"/>
        </c:ser>
        <c:dLbls>
          <c:showLegendKey val="0"/>
          <c:showVal val="1"/>
          <c:showCatName val="0"/>
          <c:showSerName val="0"/>
          <c:showPercent val="0"/>
          <c:showBubbleSize val="0"/>
        </c:dLbls>
        <c:marker val="1"/>
        <c:smooth val="0"/>
        <c:axId val="447172672"/>
        <c:axId val="447171888"/>
      </c:lineChart>
      <c:catAx>
        <c:axId val="447172672"/>
        <c:scaling>
          <c:orientation val="minMax"/>
        </c:scaling>
        <c:delete val="0"/>
        <c:axPos val="b"/>
        <c:numFmt formatCode="General" sourceLinked="1"/>
        <c:majorTickMark val="none"/>
        <c:minorTickMark val="none"/>
        <c:tickLblPos val="nextTo"/>
        <c:spPr>
          <a:ln w="12700">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447171888"/>
        <c:crossesAt val="0"/>
        <c:auto val="1"/>
        <c:lblAlgn val="ctr"/>
        <c:lblOffset val="100"/>
        <c:tickLblSkip val="1"/>
        <c:tickMarkSkip val="1"/>
        <c:noMultiLvlLbl val="0"/>
      </c:catAx>
      <c:valAx>
        <c:axId val="447171888"/>
        <c:scaling>
          <c:orientation val="minMax"/>
          <c:max val="1400"/>
          <c:min val="400"/>
        </c:scaling>
        <c:delete val="0"/>
        <c:axPos val="l"/>
        <c:numFmt formatCode="#,##0\ ;&quot; -&quot;#,##0\ ;&quot; - &quot;;@\ " sourceLinked="0"/>
        <c:majorTickMark val="none"/>
        <c:minorTickMark val="none"/>
        <c:tickLblPos val="nextTo"/>
        <c:spPr>
          <a:ln w="25400">
            <a:noFill/>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447172672"/>
        <c:crosses val="autoZero"/>
        <c:crossBetween val="between"/>
        <c:majorUnit val="200"/>
      </c:valAx>
      <c:spPr>
        <a:noFill/>
        <a:ln w="12700">
          <a:solidFill>
            <a:srgbClr val="000000"/>
          </a:solidFill>
          <a:prstDash val="solid"/>
        </a:ln>
      </c:spPr>
    </c:plotArea>
    <c:legend>
      <c:legendPos val="b"/>
      <c:layout>
        <c:manualLayout>
          <c:xMode val="edge"/>
          <c:yMode val="edge"/>
          <c:x val="0.17745992173596745"/>
          <c:y val="0.85829072720060084"/>
          <c:w val="0.69182509540691162"/>
          <c:h val="0.1225289617662401"/>
        </c:manualLayout>
      </c:layout>
      <c:overlay val="0"/>
      <c:spPr>
        <a:solidFill>
          <a:srgbClr val="FFFFFF"/>
        </a:solidFill>
        <a:ln w="12700">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662" footer="0.51180555555555662"/>
    <c:pageSetup paperSize="9" firstPageNumber="0" orientation="landscape"/>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a:t>各年共５月１日現在</a:t>
            </a:r>
          </a:p>
        </c:rich>
      </c:tx>
      <c:layout>
        <c:manualLayout>
          <c:xMode val="edge"/>
          <c:yMode val="edge"/>
          <c:x val="0.30357236595427334"/>
          <c:y val="3.1175059952038398E-2"/>
        </c:manualLayout>
      </c:layout>
      <c:overlay val="0"/>
      <c:spPr>
        <a:solidFill>
          <a:srgbClr val="FFFFFF"/>
        </a:solidFill>
        <a:ln w="12700">
          <a:solidFill>
            <a:srgbClr val="000000"/>
          </a:solidFill>
          <a:prstDash val="solid"/>
        </a:ln>
      </c:spPr>
    </c:title>
    <c:autoTitleDeleted val="0"/>
    <c:plotArea>
      <c:layout>
        <c:manualLayout>
          <c:layoutTarget val="inner"/>
          <c:xMode val="edge"/>
          <c:yMode val="edge"/>
          <c:x val="0.11607176592659227"/>
          <c:y val="0.155875664801748"/>
          <c:w val="0.8630977466336317"/>
          <c:h val="0.62590074635780824"/>
        </c:manualLayout>
      </c:layout>
      <c:lineChart>
        <c:grouping val="standard"/>
        <c:varyColors val="0"/>
        <c:ser>
          <c:idx val="0"/>
          <c:order val="0"/>
          <c:tx>
            <c:strRef>
              <c:f>グラフ!$H$46</c:f>
              <c:strCache>
                <c:ptCount val="1"/>
                <c:pt idx="0">
                  <c:v>大平</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Lbls>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グラフ!$I$45:$M$45</c:f>
              <c:strCache>
                <c:ptCount val="5"/>
                <c:pt idx="0">
                  <c:v>平成25年</c:v>
                </c:pt>
                <c:pt idx="1">
                  <c:v>26年</c:v>
                </c:pt>
                <c:pt idx="2">
                  <c:v>27年</c:v>
                </c:pt>
                <c:pt idx="3">
                  <c:v>28年</c:v>
                </c:pt>
                <c:pt idx="4">
                  <c:v>29年</c:v>
                </c:pt>
              </c:strCache>
            </c:strRef>
          </c:cat>
          <c:val>
            <c:numRef>
              <c:f>グラフ!$I$46:$M$46</c:f>
              <c:numCache>
                <c:formatCode>#,##0_);[Red]\(#,##0\)</c:formatCode>
                <c:ptCount val="5"/>
                <c:pt idx="0">
                  <c:v>296</c:v>
                </c:pt>
                <c:pt idx="1">
                  <c:v>288</c:v>
                </c:pt>
                <c:pt idx="2">
                  <c:v>276</c:v>
                </c:pt>
                <c:pt idx="3">
                  <c:v>278</c:v>
                </c:pt>
                <c:pt idx="4">
                  <c:v>281</c:v>
                </c:pt>
              </c:numCache>
            </c:numRef>
          </c:val>
          <c:smooth val="0"/>
        </c:ser>
        <c:ser>
          <c:idx val="1"/>
          <c:order val="1"/>
          <c:tx>
            <c:strRef>
              <c:f>グラフ!$H$47</c:f>
              <c:strCache>
                <c:ptCount val="1"/>
                <c:pt idx="0">
                  <c:v>鏡が丘</c:v>
                </c:pt>
              </c:strCache>
            </c:strRef>
          </c:tx>
          <c:spPr>
            <a:ln w="12700">
              <a:solidFill>
                <a:srgbClr val="000000"/>
              </a:solidFill>
              <a:prstDash val="sysDash"/>
            </a:ln>
          </c:spPr>
          <c:marker>
            <c:symbol val="diamond"/>
            <c:size val="6"/>
            <c:spPr>
              <a:solidFill>
                <a:srgbClr val="000000"/>
              </a:solidFill>
              <a:ln>
                <a:solidFill>
                  <a:srgbClr val="000000"/>
                </a:solidFill>
                <a:prstDash val="solid"/>
              </a:ln>
            </c:spPr>
          </c:marker>
          <c:dLbls>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グラフ!$I$45:$M$45</c:f>
              <c:strCache>
                <c:ptCount val="5"/>
                <c:pt idx="0">
                  <c:v>平成25年</c:v>
                </c:pt>
                <c:pt idx="1">
                  <c:v>26年</c:v>
                </c:pt>
                <c:pt idx="2">
                  <c:v>27年</c:v>
                </c:pt>
                <c:pt idx="3">
                  <c:v>28年</c:v>
                </c:pt>
                <c:pt idx="4">
                  <c:v>29年</c:v>
                </c:pt>
              </c:strCache>
            </c:strRef>
          </c:cat>
          <c:val>
            <c:numRef>
              <c:f>グラフ!$I$47:$M$47</c:f>
              <c:numCache>
                <c:formatCode>#,##0_);[Red]\(#,##0\)</c:formatCode>
                <c:ptCount val="5"/>
                <c:pt idx="0">
                  <c:v>144</c:v>
                </c:pt>
                <c:pt idx="1">
                  <c:v>147</c:v>
                </c:pt>
                <c:pt idx="2">
                  <c:v>146</c:v>
                </c:pt>
                <c:pt idx="3">
                  <c:v>130</c:v>
                </c:pt>
                <c:pt idx="4">
                  <c:v>139</c:v>
                </c:pt>
              </c:numCache>
            </c:numRef>
          </c:val>
          <c:smooth val="0"/>
        </c:ser>
        <c:ser>
          <c:idx val="2"/>
          <c:order val="2"/>
          <c:tx>
            <c:strRef>
              <c:f>グラフ!$H$48</c:f>
              <c:strCache>
                <c:ptCount val="1"/>
                <c:pt idx="0">
                  <c:v>鏡が丘分校</c:v>
                </c:pt>
              </c:strCache>
            </c:strRef>
          </c:tx>
          <c:spPr>
            <a:ln w="12700">
              <a:solidFill>
                <a:srgbClr val="000000"/>
              </a:solidFill>
              <a:prstDash val="solid"/>
            </a:ln>
          </c:spPr>
          <c:marker>
            <c:symbol val="triangle"/>
            <c:size val="6"/>
            <c:spPr>
              <a:solidFill>
                <a:srgbClr val="000000"/>
              </a:solidFill>
              <a:ln>
                <a:solidFill>
                  <a:srgbClr val="000000"/>
                </a:solidFill>
                <a:prstDash val="solid"/>
              </a:ln>
            </c:spPr>
          </c:marker>
          <c:dLbls>
            <c:dLbl>
              <c:idx val="4"/>
              <c:layout>
                <c:manualLayout>
                  <c:x val="6.9721115537848604E-3"/>
                  <c:y val="-7.690210641427212E-3"/>
                </c:manualLayout>
              </c:layout>
              <c:dLblPos val="r"/>
              <c:showLegendKey val="0"/>
              <c:showVal val="1"/>
              <c:showCatName val="0"/>
              <c:showSerName val="0"/>
              <c:showPercent val="0"/>
              <c:showBubbleSize val="0"/>
              <c:extLst>
                <c:ext xmlns:c15="http://schemas.microsoft.com/office/drawing/2012/chart" uri="{CE6537A1-D6FC-4f65-9D91-7224C49458BB}">
                  <c15:layout/>
                </c:ext>
              </c:extLst>
            </c:dLbl>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グラフ!$I$45:$M$45</c:f>
              <c:strCache>
                <c:ptCount val="5"/>
                <c:pt idx="0">
                  <c:v>平成25年</c:v>
                </c:pt>
                <c:pt idx="1">
                  <c:v>26年</c:v>
                </c:pt>
                <c:pt idx="2">
                  <c:v>27年</c:v>
                </c:pt>
                <c:pt idx="3">
                  <c:v>28年</c:v>
                </c:pt>
                <c:pt idx="4">
                  <c:v>29年</c:v>
                </c:pt>
              </c:strCache>
            </c:strRef>
          </c:cat>
          <c:val>
            <c:numRef>
              <c:f>グラフ!$I$48:$M$48</c:f>
              <c:numCache>
                <c:formatCode>#,##0_);[Red]\(#,##0\)</c:formatCode>
                <c:ptCount val="5"/>
                <c:pt idx="0">
                  <c:v>5</c:v>
                </c:pt>
                <c:pt idx="1">
                  <c:v>5</c:v>
                </c:pt>
                <c:pt idx="2">
                  <c:v>8</c:v>
                </c:pt>
                <c:pt idx="3">
                  <c:v>9</c:v>
                </c:pt>
                <c:pt idx="4">
                  <c:v>9</c:v>
                </c:pt>
              </c:numCache>
            </c:numRef>
          </c:val>
          <c:smooth val="0"/>
        </c:ser>
        <c:ser>
          <c:idx val="3"/>
          <c:order val="3"/>
          <c:tx>
            <c:strRef>
              <c:f>グラフ!$H$49</c:f>
              <c:strCache>
                <c:ptCount val="1"/>
                <c:pt idx="0">
                  <c:v>陽明高等支援</c:v>
                </c:pt>
              </c:strCache>
            </c:strRef>
          </c:tx>
          <c:spPr>
            <a:ln w="12700"/>
          </c:spPr>
          <c:marker>
            <c:spPr>
              <a:solidFill>
                <a:schemeClr val="bg2">
                  <a:lumMod val="10000"/>
                </a:schemeClr>
              </a:solidFill>
              <a:ln w="12700"/>
            </c:spPr>
          </c:marker>
          <c:dLbls>
            <c:dLbl>
              <c:idx val="4"/>
              <c:layout>
                <c:manualLayout>
                  <c:x val="-3.9840637450199202E-2"/>
                  <c:y val="-4.9086450902727008E-2"/>
                </c:manualLayout>
              </c:layout>
              <c:showLegendKey val="0"/>
              <c:showVal val="1"/>
              <c:showCatName val="0"/>
              <c:showSerName val="0"/>
              <c:showPercent val="0"/>
              <c:showBubbleSize val="0"/>
              <c:extLst>
                <c:ext xmlns:c15="http://schemas.microsoft.com/office/drawing/2012/chart" uri="{CE6537A1-D6FC-4f65-9D91-7224C49458BB}">
                  <c15:layout/>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グラフ!$I$45:$M$45</c:f>
              <c:strCache>
                <c:ptCount val="5"/>
                <c:pt idx="0">
                  <c:v>平成25年</c:v>
                </c:pt>
                <c:pt idx="1">
                  <c:v>26年</c:v>
                </c:pt>
                <c:pt idx="2">
                  <c:v>27年</c:v>
                </c:pt>
                <c:pt idx="3">
                  <c:v>28年</c:v>
                </c:pt>
                <c:pt idx="4">
                  <c:v>29年</c:v>
                </c:pt>
              </c:strCache>
            </c:strRef>
          </c:cat>
          <c:val>
            <c:numRef>
              <c:f>グラフ!$I$49:$M$49</c:f>
              <c:numCache>
                <c:formatCode>#,##0_);[Red]\(#,##0\)</c:formatCode>
                <c:ptCount val="5"/>
                <c:pt idx="0">
                  <c:v>0</c:v>
                </c:pt>
                <c:pt idx="1">
                  <c:v>0</c:v>
                </c:pt>
                <c:pt idx="2">
                  <c:v>0</c:v>
                </c:pt>
                <c:pt idx="3">
                  <c:v>0</c:v>
                </c:pt>
                <c:pt idx="4">
                  <c:v>20</c:v>
                </c:pt>
              </c:numCache>
            </c:numRef>
          </c:val>
          <c:smooth val="0"/>
        </c:ser>
        <c:dLbls>
          <c:showLegendKey val="0"/>
          <c:showVal val="0"/>
          <c:showCatName val="0"/>
          <c:showSerName val="0"/>
          <c:showPercent val="0"/>
          <c:showBubbleSize val="0"/>
        </c:dLbls>
        <c:marker val="1"/>
        <c:smooth val="0"/>
        <c:axId val="447173848"/>
        <c:axId val="447175416"/>
      </c:lineChart>
      <c:catAx>
        <c:axId val="447173848"/>
        <c:scaling>
          <c:orientation val="minMax"/>
        </c:scaling>
        <c:delete val="0"/>
        <c:axPos val="b"/>
        <c:numFmt formatCode="General" sourceLinked="1"/>
        <c:majorTickMark val="in"/>
        <c:minorTickMark val="none"/>
        <c:tickLblPos val="nextTo"/>
        <c:spPr>
          <a:ln w="12700">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447175416"/>
        <c:crossesAt val="0"/>
        <c:auto val="1"/>
        <c:lblAlgn val="ctr"/>
        <c:lblOffset val="100"/>
        <c:tickLblSkip val="1"/>
        <c:tickMarkSkip val="1"/>
        <c:noMultiLvlLbl val="0"/>
      </c:catAx>
      <c:valAx>
        <c:axId val="447175416"/>
        <c:scaling>
          <c:orientation val="minMax"/>
          <c:max val="350"/>
          <c:min val="0"/>
        </c:scaling>
        <c:delete val="0"/>
        <c:axPos val="l"/>
        <c:title>
          <c:tx>
            <c:rich>
              <a:bodyPr rot="0" vert="wordArtVertRtl"/>
              <a:lstStyle/>
              <a:p>
                <a:pPr algn="ctr">
                  <a:defRPr sz="1000" b="0" i="0" u="none" strike="noStrike" baseline="0">
                    <a:solidFill>
                      <a:srgbClr val="000000"/>
                    </a:solidFill>
                    <a:latin typeface="ＭＳ Ｐゴシック"/>
                    <a:ea typeface="ＭＳ Ｐゴシック"/>
                    <a:cs typeface="ＭＳ Ｐゴシック"/>
                  </a:defRPr>
                </a:pPr>
                <a:r>
                  <a:rPr lang="ja-JP" altLang="en-US"/>
                  <a:t>人</a:t>
                </a:r>
              </a:p>
            </c:rich>
          </c:tx>
          <c:layout>
            <c:manualLayout>
              <c:xMode val="edge"/>
              <c:yMode val="edge"/>
              <c:x val="0.11904761904761912"/>
              <c:y val="0.105515587529976"/>
            </c:manualLayout>
          </c:layout>
          <c:overlay val="0"/>
          <c:spPr>
            <a:noFill/>
            <a:ln w="25400">
              <a:noFill/>
            </a:ln>
          </c:spPr>
        </c:title>
        <c:numFmt formatCode="0\ ;[Red]\(0\)" sourceLinked="0"/>
        <c:majorTickMark val="in"/>
        <c:minorTickMark val="none"/>
        <c:tickLblPos val="nextTo"/>
        <c:spPr>
          <a:ln w="12700">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447173848"/>
        <c:crosses val="autoZero"/>
        <c:crossBetween val="between"/>
        <c:majorUnit val="50"/>
      </c:valAx>
      <c:spPr>
        <a:noFill/>
        <a:ln w="12700">
          <a:solidFill>
            <a:srgbClr val="000000"/>
          </a:solidFill>
          <a:prstDash val="solid"/>
        </a:ln>
      </c:spPr>
    </c:plotArea>
    <c:legend>
      <c:legendPos val="b"/>
      <c:layout>
        <c:manualLayout>
          <c:xMode val="edge"/>
          <c:yMode val="edge"/>
          <c:x val="0.10104809110016627"/>
          <c:y val="0.87507485361673099"/>
          <c:w val="0.86309533519465442"/>
          <c:h val="9.9077844669340248E-2"/>
        </c:manualLayout>
      </c:layout>
      <c:overlay val="0"/>
      <c:spPr>
        <a:solidFill>
          <a:srgbClr val="FFFFFF"/>
        </a:solidFill>
        <a:ln w="12700">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662" footer="0.51180555555555662"/>
    <c:pageSetup firstPageNumber="0"/>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明朝"/>
                <a:ea typeface="ＭＳ 明朝"/>
                <a:cs typeface="ＭＳ 明朝"/>
              </a:defRPr>
            </a:pPr>
            <a:r>
              <a:rPr lang="ja-JP" altLang="en-US" sz="1000" b="0" i="0" u="none" strike="noStrike" baseline="0">
                <a:solidFill>
                  <a:srgbClr val="000000"/>
                </a:solidFill>
                <a:latin typeface="ＭＳ Ｐゴシック"/>
                <a:ea typeface="ＭＳ Ｐゴシック"/>
              </a:rPr>
              <a:t>平成</a:t>
            </a:r>
            <a:r>
              <a:rPr lang="en-US" altLang="ja-JP" sz="1000" b="0" i="0" u="none" strike="noStrike" baseline="0">
                <a:solidFill>
                  <a:srgbClr val="000000"/>
                </a:solidFill>
                <a:latin typeface="ＭＳ Ｐゴシック"/>
                <a:ea typeface="ＭＳ Ｐゴシック"/>
              </a:rPr>
              <a:t>29</a:t>
            </a:r>
            <a:r>
              <a:rPr lang="ja-JP" altLang="en-US" sz="1000" b="0" i="0" u="none" strike="noStrike" baseline="0">
                <a:solidFill>
                  <a:srgbClr val="000000"/>
                </a:solidFill>
                <a:latin typeface="ＭＳ Ｐゴシック"/>
                <a:ea typeface="ＭＳ Ｐゴシック"/>
              </a:rPr>
              <a:t>年度歳入</a:t>
            </a:r>
          </a:p>
        </c:rich>
      </c:tx>
      <c:layout>
        <c:manualLayout>
          <c:xMode val="edge"/>
          <c:yMode val="edge"/>
          <c:x val="0.28700906344410931"/>
          <c:y val="5.0898203592814412E-2"/>
        </c:manualLayout>
      </c:layout>
      <c:overlay val="0"/>
      <c:spPr>
        <a:solidFill>
          <a:srgbClr val="FFFFFF"/>
        </a:solidFill>
        <a:ln w="12700">
          <a:solidFill>
            <a:srgbClr val="000000"/>
          </a:solidFill>
          <a:prstDash val="solid"/>
        </a:ln>
      </c:spPr>
    </c:title>
    <c:autoTitleDeleted val="0"/>
    <c:plotArea>
      <c:layout>
        <c:manualLayout>
          <c:layoutTarget val="inner"/>
          <c:xMode val="edge"/>
          <c:yMode val="edge"/>
          <c:x val="9.6676737160120832E-2"/>
          <c:y val="0.21257485029940101"/>
          <c:w val="0.74924471299093764"/>
          <c:h val="0.74251497005988165"/>
        </c:manualLayout>
      </c:layout>
      <c:doughnutChart>
        <c:varyColors val="1"/>
        <c:ser>
          <c:idx val="0"/>
          <c:order val="0"/>
          <c:spPr>
            <a:solidFill>
              <a:srgbClr val="FFFFFF"/>
            </a:solidFill>
            <a:ln w="12700">
              <a:solidFill>
                <a:srgbClr val="000000"/>
              </a:solidFill>
              <a:prstDash val="solid"/>
            </a:ln>
          </c:spPr>
          <c:dPt>
            <c:idx val="0"/>
            <c:bubble3D val="0"/>
            <c:spPr>
              <a:pattFill prst="divot">
                <a:fgClr>
                  <a:srgbClr val="000000"/>
                </a:fgClr>
                <a:bgClr>
                  <a:srgbClr val="FFFFFF"/>
                </a:bgClr>
              </a:pattFill>
              <a:ln w="12700">
                <a:solidFill>
                  <a:srgbClr val="000000"/>
                </a:solidFill>
                <a:prstDash val="solid"/>
              </a:ln>
            </c:spPr>
          </c:dPt>
          <c:dPt>
            <c:idx val="1"/>
            <c:bubble3D val="0"/>
            <c:spPr>
              <a:pattFill prst="ltUpDiag">
                <a:fgClr>
                  <a:srgbClr val="000000"/>
                </a:fgClr>
                <a:bgClr>
                  <a:srgbClr val="FFFFFF"/>
                </a:bgClr>
              </a:pattFill>
              <a:ln w="12700">
                <a:solidFill>
                  <a:srgbClr val="000000"/>
                </a:solidFill>
                <a:prstDash val="solid"/>
              </a:ln>
            </c:spPr>
          </c:dPt>
          <c:dLbls>
            <c:dLbl>
              <c:idx val="0"/>
              <c:layout>
                <c:manualLayout>
                  <c:x val="-1.0423110984978999E-2"/>
                  <c:y val="-5.0314102954052134E-3"/>
                </c:manualLayout>
              </c:layout>
              <c:tx>
                <c:rich>
                  <a:bodyPr/>
                  <a:lstStyle/>
                  <a:p>
                    <a:pPr>
                      <a:defRPr sz="1000" b="0" i="0" u="none" strike="noStrike" baseline="0">
                        <a:solidFill>
                          <a:srgbClr val="000000"/>
                        </a:solidFill>
                        <a:latin typeface="ＭＳ 明朝"/>
                        <a:ea typeface="ＭＳ 明朝"/>
                        <a:cs typeface="ＭＳ 明朝"/>
                      </a:defRPr>
                    </a:pPr>
                    <a:r>
                      <a:rPr lang="ja-JP" altLang="en-US" sz="900" b="0" i="0" u="none" strike="noStrike" baseline="0">
                        <a:solidFill>
                          <a:srgbClr val="000000"/>
                        </a:solidFill>
                        <a:latin typeface="ＭＳ Ｐゴシック"/>
                        <a:ea typeface="ＭＳ Ｐゴシック"/>
                      </a:rPr>
                      <a:t>国・県</a:t>
                    </a:r>
                  </a:p>
                  <a:p>
                    <a:pPr>
                      <a:defRPr sz="1000" b="0" i="0" u="none" strike="noStrike" baseline="0">
                        <a:solidFill>
                          <a:srgbClr val="000000"/>
                        </a:solidFill>
                        <a:latin typeface="ＭＳ 明朝"/>
                        <a:ea typeface="ＭＳ 明朝"/>
                        <a:cs typeface="ＭＳ 明朝"/>
                      </a:defRPr>
                    </a:pPr>
                    <a:r>
                      <a:rPr lang="ja-JP" altLang="en-US" sz="900" b="0" i="0" u="none" strike="noStrike" baseline="0">
                        <a:solidFill>
                          <a:srgbClr val="000000"/>
                        </a:solidFill>
                        <a:latin typeface="ＭＳ Ｐゴシック"/>
                        <a:ea typeface="ＭＳ Ｐゴシック"/>
                      </a:rPr>
                      <a:t>支出金</a:t>
                    </a:r>
                    <a:r>
                      <a:rPr lang="en-US" altLang="ja-JP" sz="900" b="0" i="0" u="none" strike="noStrike" baseline="0">
                        <a:solidFill>
                          <a:srgbClr val="000000"/>
                        </a:solidFill>
                        <a:latin typeface="ＭＳ Ｐゴシック"/>
                        <a:ea typeface="ＭＳ Ｐゴシック"/>
                      </a:rPr>
                      <a:t>16.7%</a:t>
                    </a:r>
                  </a:p>
                </c:rich>
              </c:tx>
              <c:spPr>
                <a:solidFill>
                  <a:srgbClr val="FFFFFF"/>
                </a:solidFill>
                <a:ln w="12700">
                  <a:solidFill>
                    <a:srgbClr val="000000"/>
                  </a:solidFill>
                  <a:prstDash val="solid"/>
                </a:ln>
              </c:spPr>
              <c:showLegendKey val="0"/>
              <c:showVal val="0"/>
              <c:showCatName val="0"/>
              <c:showSerName val="0"/>
              <c:showPercent val="0"/>
              <c:showBubbleSize val="0"/>
              <c:extLst>
                <c:ext xmlns:c15="http://schemas.microsoft.com/office/drawing/2012/chart" uri="{CE6537A1-D6FC-4f65-9D91-7224C49458BB}">
                  <c15:layout/>
                </c:ext>
              </c:extLst>
            </c:dLbl>
            <c:dLbl>
              <c:idx val="1"/>
              <c:layout>
                <c:manualLayout>
                  <c:x val="-1.6767344689561463E-2"/>
                  <c:y val="-1.8920441525685741E-2"/>
                </c:manualLayout>
              </c:layout>
              <c:showLegendKey val="0"/>
              <c:showVal val="0"/>
              <c:showCatName val="1"/>
              <c:showSerName val="0"/>
              <c:showPercent val="1"/>
              <c:showBubbleSize val="0"/>
              <c:separator>
</c:separator>
              <c:extLst>
                <c:ext xmlns:c15="http://schemas.microsoft.com/office/drawing/2012/chart" uri="{CE6537A1-D6FC-4f65-9D91-7224C49458BB}">
                  <c15:layout/>
                </c:ext>
              </c:extLst>
            </c:dLbl>
            <c:numFmt formatCode="0.0%" sourceLinked="0"/>
            <c:spPr>
              <a:solidFill>
                <a:srgbClr val="FFFFFF"/>
              </a:solidFill>
              <a:ln w="12700">
                <a:solidFill>
                  <a:srgbClr val="000000"/>
                </a:solidFill>
                <a:prstDash val="solid"/>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showLegendKey val="0"/>
            <c:showVal val="0"/>
            <c:showCatName val="1"/>
            <c:showSerName val="0"/>
            <c:showPercent val="1"/>
            <c:showBubbleSize val="0"/>
            <c:separator>
</c:separator>
            <c:showLeaderLines val="0"/>
            <c:extLst>
              <c:ext xmlns:c15="http://schemas.microsoft.com/office/drawing/2012/chart" uri="{CE6537A1-D6FC-4f65-9D91-7224C49458BB}"/>
            </c:extLst>
          </c:dLbls>
          <c:cat>
            <c:strRef>
              <c:f>グラフ!$H$80:$I$80</c:f>
              <c:strCache>
                <c:ptCount val="2"/>
                <c:pt idx="0">
                  <c:v>国・県支出金</c:v>
                </c:pt>
                <c:pt idx="1">
                  <c:v>市支出金</c:v>
                </c:pt>
              </c:strCache>
            </c:strRef>
          </c:cat>
          <c:val>
            <c:numRef>
              <c:f>グラフ!$H$81:$I$81</c:f>
              <c:numCache>
                <c:formatCode>#,##0_);[Red]\(#,##0\)</c:formatCode>
                <c:ptCount val="2"/>
                <c:pt idx="0">
                  <c:v>795988</c:v>
                </c:pt>
                <c:pt idx="1">
                  <c:v>3969909</c:v>
                </c:pt>
              </c:numCache>
            </c:numRef>
          </c:val>
        </c:ser>
        <c:dLbls>
          <c:showLegendKey val="0"/>
          <c:showVal val="0"/>
          <c:showCatName val="0"/>
          <c:showSerName val="0"/>
          <c:showPercent val="0"/>
          <c:showBubbleSize val="0"/>
          <c:showLeaderLines val="0"/>
        </c:dLbls>
        <c:firstSliceAng val="0"/>
        <c:holeSize val="40"/>
      </c:doughnutChart>
      <c:spPr>
        <a:noFill/>
        <a:ln w="25400">
          <a:noFill/>
        </a:ln>
      </c:spPr>
    </c:plotArea>
    <c:plotVisOnly val="1"/>
    <c:dispBlanksAs val="zero"/>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662" footer="0.51180555555555662"/>
    <c:pageSetup paperSize="9" firstPageNumber="0"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明朝"/>
                <a:ea typeface="ＭＳ 明朝"/>
                <a:cs typeface="ＭＳ 明朝"/>
              </a:defRPr>
            </a:pPr>
            <a:r>
              <a:rPr lang="ja-JP" altLang="en-US" sz="1000" b="0" i="0" u="none" strike="noStrike" baseline="0">
                <a:solidFill>
                  <a:srgbClr val="000000"/>
                </a:solidFill>
                <a:latin typeface="ＭＳ Ｐゴシック"/>
                <a:ea typeface="ＭＳ Ｐゴシック"/>
              </a:rPr>
              <a:t>平成</a:t>
            </a:r>
            <a:r>
              <a:rPr lang="en-US" altLang="ja-JP" sz="1000" b="0" i="0" u="none" strike="noStrike" baseline="0">
                <a:solidFill>
                  <a:srgbClr val="000000"/>
                </a:solidFill>
                <a:latin typeface="ＭＳ Ｐゴシック"/>
                <a:ea typeface="ＭＳ Ｐゴシック"/>
              </a:rPr>
              <a:t>29</a:t>
            </a:r>
            <a:r>
              <a:rPr lang="ja-JP" altLang="en-US" sz="1000" b="0" i="0" u="none" strike="noStrike" baseline="0">
                <a:solidFill>
                  <a:srgbClr val="000000"/>
                </a:solidFill>
                <a:latin typeface="ＭＳ Ｐゴシック"/>
                <a:ea typeface="ＭＳ Ｐゴシック"/>
              </a:rPr>
              <a:t>年度歳出</a:t>
            </a:r>
          </a:p>
        </c:rich>
      </c:tx>
      <c:layout>
        <c:manualLayout>
          <c:xMode val="edge"/>
          <c:yMode val="edge"/>
          <c:x val="0.33623279698733338"/>
          <c:y val="6.8656716417910518E-2"/>
        </c:manualLayout>
      </c:layout>
      <c:overlay val="0"/>
      <c:spPr>
        <a:solidFill>
          <a:srgbClr val="FFFFFF"/>
        </a:solidFill>
        <a:ln w="12700">
          <a:solidFill>
            <a:srgbClr val="000000"/>
          </a:solidFill>
          <a:prstDash val="solid"/>
        </a:ln>
      </c:spPr>
    </c:title>
    <c:autoTitleDeleted val="0"/>
    <c:plotArea>
      <c:layout>
        <c:manualLayout>
          <c:layoutTarget val="inner"/>
          <c:xMode val="edge"/>
          <c:yMode val="edge"/>
          <c:x val="0.14492753623188401"/>
          <c:y val="0.22089552238805413"/>
          <c:w val="0.73623188405797102"/>
          <c:h val="0.75820895522390064"/>
        </c:manualLayout>
      </c:layout>
      <c:doughnutChart>
        <c:varyColors val="1"/>
        <c:ser>
          <c:idx val="0"/>
          <c:order val="0"/>
          <c:spPr>
            <a:solidFill>
              <a:srgbClr val="FFFFFF"/>
            </a:solidFill>
            <a:ln w="12700">
              <a:solidFill>
                <a:srgbClr val="000000"/>
              </a:solidFill>
              <a:prstDash val="solid"/>
            </a:ln>
          </c:spPr>
          <c:dPt>
            <c:idx val="0"/>
            <c:bubble3D val="0"/>
            <c:spPr>
              <a:pattFill prst="ltUpDiag">
                <a:fgClr>
                  <a:srgbClr val="000000"/>
                </a:fgClr>
                <a:bgClr>
                  <a:srgbClr val="FFFFFF"/>
                </a:bgClr>
              </a:pattFill>
              <a:ln w="12700">
                <a:solidFill>
                  <a:srgbClr val="000000"/>
                </a:solidFill>
                <a:prstDash val="solid"/>
              </a:ln>
            </c:spPr>
          </c:dPt>
          <c:dPt>
            <c:idx val="1"/>
            <c:bubble3D val="0"/>
            <c:spPr>
              <a:pattFill prst="pct70">
                <a:fgClr>
                  <a:srgbClr val="000000"/>
                </a:fgClr>
                <a:bgClr>
                  <a:srgbClr val="FFFFFF"/>
                </a:bgClr>
              </a:pattFill>
              <a:ln w="12700">
                <a:solidFill>
                  <a:srgbClr val="000000"/>
                </a:solidFill>
                <a:prstDash val="solid"/>
              </a:ln>
            </c:spPr>
          </c:dPt>
          <c:dPt>
            <c:idx val="2"/>
            <c:bubble3D val="0"/>
            <c:spPr>
              <a:pattFill prst="divot">
                <a:fgClr>
                  <a:srgbClr val="000000"/>
                </a:fgClr>
                <a:bgClr>
                  <a:srgbClr val="FFFFFF"/>
                </a:bgClr>
              </a:pattFill>
              <a:ln w="12700">
                <a:solidFill>
                  <a:srgbClr val="000000"/>
                </a:solidFill>
                <a:prstDash val="solid"/>
              </a:ln>
            </c:spPr>
          </c:dPt>
          <c:dLbls>
            <c:dLbl>
              <c:idx val="0"/>
              <c:layout>
                <c:manualLayout>
                  <c:x val="3.6621080259704411E-2"/>
                  <c:y val="-8.9716457084655504E-2"/>
                </c:manualLayout>
              </c:layout>
              <c:tx>
                <c:rich>
                  <a:bodyPr/>
                  <a:lstStyle/>
                  <a:p>
                    <a:pPr>
                      <a:defRPr sz="900" b="0" i="0" u="none" strike="noStrike" baseline="0">
                        <a:solidFill>
                          <a:srgbClr val="000000"/>
                        </a:solidFill>
                        <a:latin typeface="ＭＳ Ｐゴシック"/>
                        <a:ea typeface="ＭＳ Ｐゴシック"/>
                        <a:cs typeface="ＭＳ Ｐゴシック"/>
                      </a:defRPr>
                    </a:pPr>
                    <a:r>
                      <a:rPr lang="ja-JP" altLang="en-US"/>
                      <a:t>学校</a:t>
                    </a:r>
                  </a:p>
                  <a:p>
                    <a:pPr>
                      <a:defRPr sz="900" b="0" i="0" u="none" strike="noStrike" baseline="0">
                        <a:solidFill>
                          <a:srgbClr val="000000"/>
                        </a:solidFill>
                        <a:latin typeface="ＭＳ Ｐゴシック"/>
                        <a:ea typeface="ＭＳ Ｐゴシック"/>
                        <a:cs typeface="ＭＳ Ｐゴシック"/>
                      </a:defRPr>
                    </a:pPr>
                    <a:r>
                      <a:rPr lang="ja-JP" altLang="en-US"/>
                      <a:t>教育費
</a:t>
                    </a:r>
                    <a:r>
                      <a:rPr lang="en-US" altLang="ja-JP"/>
                      <a:t>67.0%</a:t>
                    </a:r>
                  </a:p>
                </c:rich>
              </c:tx>
              <c:numFmt formatCode="0.0%" sourceLinked="0"/>
              <c:spPr>
                <a:solidFill>
                  <a:srgbClr val="FFFFFF"/>
                </a:solidFill>
                <a:ln w="12700">
                  <a:solidFill>
                    <a:srgbClr val="000000"/>
                  </a:solidFill>
                  <a:prstDash val="solid"/>
                </a:ln>
              </c:spPr>
              <c:showLegendKey val="0"/>
              <c:showVal val="0"/>
              <c:showCatName val="1"/>
              <c:showSerName val="0"/>
              <c:showPercent val="1"/>
              <c:showBubbleSize val="0"/>
              <c:extLst>
                <c:ext xmlns:c15="http://schemas.microsoft.com/office/drawing/2012/chart" uri="{CE6537A1-D6FC-4f65-9D91-7224C49458BB}">
                  <c15:layout/>
                </c:ext>
              </c:extLst>
            </c:dLbl>
            <c:dLbl>
              <c:idx val="1"/>
              <c:layout>
                <c:manualLayout>
                  <c:x val="-8.9070006600052553E-3"/>
                  <c:y val="7.2246640811690519E-3"/>
                </c:manualLayout>
              </c:layout>
              <c:tx>
                <c:rich>
                  <a:bodyPr/>
                  <a:lstStyle/>
                  <a:p>
                    <a:pPr>
                      <a:defRPr sz="900" b="0" i="0" u="none" strike="noStrike" baseline="0">
                        <a:solidFill>
                          <a:srgbClr val="000000"/>
                        </a:solidFill>
                        <a:latin typeface="ＭＳ Ｐゴシック"/>
                        <a:ea typeface="ＭＳ Ｐゴシック"/>
                        <a:cs typeface="ＭＳ Ｐゴシック"/>
                      </a:defRPr>
                    </a:pPr>
                    <a:r>
                      <a:rPr lang="ja-JP" altLang="en-US"/>
                      <a:t>社会</a:t>
                    </a:r>
                  </a:p>
                  <a:p>
                    <a:pPr>
                      <a:defRPr sz="900" b="0" i="0" u="none" strike="noStrike" baseline="0">
                        <a:solidFill>
                          <a:srgbClr val="000000"/>
                        </a:solidFill>
                        <a:latin typeface="ＭＳ Ｐゴシック"/>
                        <a:ea typeface="ＭＳ Ｐゴシック"/>
                        <a:cs typeface="ＭＳ Ｐゴシック"/>
                      </a:defRPr>
                    </a:pPr>
                    <a:r>
                      <a:rPr lang="ja-JP" altLang="en-US"/>
                      <a:t>教育費
</a:t>
                    </a:r>
                    <a:r>
                      <a:rPr lang="en-US" altLang="ja-JP"/>
                      <a:t>14.7%</a:t>
                    </a:r>
                  </a:p>
                </c:rich>
              </c:tx>
              <c:numFmt formatCode="0.0%" sourceLinked="0"/>
              <c:spPr>
                <a:solidFill>
                  <a:srgbClr val="FFFFFF"/>
                </a:solidFill>
                <a:ln w="12700">
                  <a:solidFill>
                    <a:srgbClr val="000000"/>
                  </a:solidFill>
                  <a:prstDash val="solid"/>
                </a:ln>
              </c:spPr>
              <c:showLegendKey val="0"/>
              <c:showVal val="0"/>
              <c:showCatName val="1"/>
              <c:showSerName val="0"/>
              <c:showPercent val="1"/>
              <c:showBubbleSize val="0"/>
              <c:extLst>
                <c:ext xmlns:c15="http://schemas.microsoft.com/office/drawing/2012/chart" uri="{CE6537A1-D6FC-4f65-9D91-7224C49458BB}">
                  <c15:layout/>
                </c:ext>
              </c:extLst>
            </c:dLbl>
            <c:dLbl>
              <c:idx val="2"/>
              <c:layout>
                <c:manualLayout>
                  <c:x val="8.3769473678927727E-3"/>
                  <c:y val="-3.7716927175148692E-3"/>
                </c:manualLayout>
              </c:layout>
              <c:tx>
                <c:rich>
                  <a:bodyPr/>
                  <a:lstStyle/>
                  <a:p>
                    <a:pPr>
                      <a:defRPr sz="900" b="0" i="0" u="none" strike="noStrike" baseline="0">
                        <a:solidFill>
                          <a:srgbClr val="000000"/>
                        </a:solidFill>
                        <a:latin typeface="ＭＳ Ｐゴシック"/>
                        <a:ea typeface="ＭＳ Ｐゴシック"/>
                        <a:cs typeface="ＭＳ Ｐゴシック"/>
                      </a:defRPr>
                    </a:pPr>
                    <a:r>
                      <a:rPr lang="ja-JP" altLang="en-US"/>
                      <a:t>教育</a:t>
                    </a:r>
                  </a:p>
                  <a:p>
                    <a:pPr>
                      <a:defRPr sz="900" b="0" i="0" u="none" strike="noStrike" baseline="0">
                        <a:solidFill>
                          <a:srgbClr val="000000"/>
                        </a:solidFill>
                        <a:latin typeface="ＭＳ Ｐゴシック"/>
                        <a:ea typeface="ＭＳ Ｐゴシック"/>
                        <a:cs typeface="ＭＳ Ｐゴシック"/>
                      </a:defRPr>
                    </a:pPr>
                    <a:r>
                      <a:rPr lang="ja-JP" altLang="en-US"/>
                      <a:t>行政費
</a:t>
                    </a:r>
                    <a:r>
                      <a:rPr lang="en-US" altLang="ja-JP"/>
                      <a:t>18.3%</a:t>
                    </a:r>
                  </a:p>
                </c:rich>
              </c:tx>
              <c:numFmt formatCode="0.0%" sourceLinked="0"/>
              <c:spPr>
                <a:solidFill>
                  <a:srgbClr val="FFFFFF"/>
                </a:solidFill>
                <a:ln w="12700">
                  <a:solidFill>
                    <a:srgbClr val="000000"/>
                  </a:solidFill>
                  <a:prstDash val="solid"/>
                </a:ln>
              </c:spPr>
              <c:showLegendKey val="0"/>
              <c:showVal val="0"/>
              <c:showCatName val="1"/>
              <c:showSerName val="0"/>
              <c:showPercent val="1"/>
              <c:showBubbleSize val="0"/>
              <c:extLst>
                <c:ext xmlns:c15="http://schemas.microsoft.com/office/drawing/2012/chart" uri="{CE6537A1-D6FC-4f65-9D91-7224C49458BB}">
                  <c15:layout/>
                </c:ext>
              </c:extLst>
            </c:dLbl>
            <c:numFmt formatCode="0.0%" sourceLinked="0"/>
            <c:spPr>
              <a:solidFill>
                <a:srgbClr val="FFFFFF"/>
              </a:solidFill>
              <a:ln w="12700">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0"/>
            <c:showCatName val="1"/>
            <c:showSerName val="0"/>
            <c:showPercent val="1"/>
            <c:showBubbleSize val="0"/>
            <c:separator>
</c:separator>
            <c:showLeaderLines val="0"/>
            <c:extLst>
              <c:ext xmlns:c15="http://schemas.microsoft.com/office/drawing/2012/chart" uri="{CE6537A1-D6FC-4f65-9D91-7224C49458BB}"/>
            </c:extLst>
          </c:dLbls>
          <c:cat>
            <c:strRef>
              <c:f>グラフ!$H$85:$H$87</c:f>
              <c:strCache>
                <c:ptCount val="3"/>
                <c:pt idx="0">
                  <c:v>学校教育費</c:v>
                </c:pt>
                <c:pt idx="1">
                  <c:v>社会教育費</c:v>
                </c:pt>
                <c:pt idx="2">
                  <c:v>教育行政費</c:v>
                </c:pt>
              </c:strCache>
            </c:strRef>
          </c:cat>
          <c:val>
            <c:numRef>
              <c:f>グラフ!$I$85:$I$87</c:f>
              <c:numCache>
                <c:formatCode>#,##0_);[Red]\(#,##0\)</c:formatCode>
                <c:ptCount val="3"/>
                <c:pt idx="0">
                  <c:v>3192356</c:v>
                </c:pt>
                <c:pt idx="1">
                  <c:v>701662</c:v>
                </c:pt>
                <c:pt idx="2">
                  <c:v>871879</c:v>
                </c:pt>
              </c:numCache>
            </c:numRef>
          </c:val>
        </c:ser>
        <c:dLbls>
          <c:showLegendKey val="0"/>
          <c:showVal val="0"/>
          <c:showCatName val="0"/>
          <c:showSerName val="0"/>
          <c:showPercent val="0"/>
          <c:showBubbleSize val="0"/>
          <c:showLeaderLines val="0"/>
        </c:dLbls>
        <c:firstSliceAng val="0"/>
        <c:holeSize val="37"/>
      </c:doughnutChart>
      <c:spPr>
        <a:noFill/>
        <a:ln w="25400">
          <a:noFill/>
        </a:ln>
      </c:spPr>
    </c:plotArea>
    <c:plotVisOnly val="1"/>
    <c:dispBlanksAs val="zero"/>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662" footer="0.51180555555555662"/>
    <c:pageSetup paperSize="9" firstPageNumber="0" orientation="landscape" verticalDpi="0"/>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明朝"/>
                <a:ea typeface="ＭＳ 明朝"/>
                <a:cs typeface="ＭＳ 明朝"/>
              </a:defRPr>
            </a:pPr>
            <a:r>
              <a:rPr lang="ja-JP" altLang="en-US" sz="1000" b="0" i="0" u="none" strike="noStrike" baseline="0">
                <a:solidFill>
                  <a:srgbClr val="000000"/>
                </a:solidFill>
                <a:latin typeface="ＭＳ Ｐゴシック"/>
                <a:ea typeface="ＭＳ Ｐゴシック"/>
              </a:rPr>
              <a:t>平成</a:t>
            </a:r>
            <a:r>
              <a:rPr lang="en-US" altLang="ja-JP" sz="1000" b="0" i="0" u="none" strike="noStrike" baseline="0">
                <a:solidFill>
                  <a:srgbClr val="000000"/>
                </a:solidFill>
                <a:latin typeface="ＭＳ Ｐゴシック"/>
                <a:ea typeface="ＭＳ Ｐゴシック"/>
              </a:rPr>
              <a:t>29</a:t>
            </a:r>
            <a:r>
              <a:rPr lang="ja-JP" altLang="en-US" sz="1000" b="0" i="0" u="none" strike="noStrike" baseline="0">
                <a:solidFill>
                  <a:srgbClr val="000000"/>
                </a:solidFill>
                <a:latin typeface="ＭＳ Ｐゴシック"/>
                <a:ea typeface="ＭＳ Ｐゴシック"/>
              </a:rPr>
              <a:t>年</a:t>
            </a:r>
            <a:r>
              <a:rPr lang="en-US" altLang="ja-JP" sz="1000" b="0" i="0" u="none" strike="noStrike" baseline="0">
                <a:solidFill>
                  <a:srgbClr val="000000"/>
                </a:solidFill>
                <a:latin typeface="ＭＳ Ｐゴシック"/>
                <a:ea typeface="ＭＳ Ｐゴシック"/>
              </a:rPr>
              <a:t>5</a:t>
            </a:r>
            <a:r>
              <a:rPr lang="ja-JP" altLang="en-US" sz="1000" b="0" i="0" u="none" strike="noStrike" baseline="0">
                <a:solidFill>
                  <a:srgbClr val="000000"/>
                </a:solidFill>
                <a:latin typeface="ＭＳ Ｐゴシック"/>
                <a:ea typeface="ＭＳ Ｐゴシック"/>
              </a:rPr>
              <a:t>月</a:t>
            </a:r>
            <a:r>
              <a:rPr lang="en-US" altLang="ja-JP" sz="1000" b="0" i="0" u="none" strike="noStrike" baseline="0">
                <a:solidFill>
                  <a:srgbClr val="000000"/>
                </a:solidFill>
                <a:latin typeface="ＭＳ Ｐゴシック"/>
                <a:ea typeface="ＭＳ Ｐゴシック"/>
              </a:rPr>
              <a:t>1</a:t>
            </a:r>
            <a:r>
              <a:rPr lang="ja-JP" altLang="en-US" sz="1000" b="0" i="0" u="none" strike="noStrike" baseline="0">
                <a:solidFill>
                  <a:srgbClr val="000000"/>
                </a:solidFill>
                <a:latin typeface="ＭＳ Ｐゴシック"/>
                <a:ea typeface="ＭＳ Ｐゴシック"/>
              </a:rPr>
              <a:t>日現在</a:t>
            </a:r>
          </a:p>
        </c:rich>
      </c:tx>
      <c:layout>
        <c:manualLayout>
          <c:xMode val="edge"/>
          <c:yMode val="edge"/>
          <c:x val="0.41021671826625788"/>
          <c:y val="6.2893081761007094E-2"/>
        </c:manualLayout>
      </c:layout>
      <c:overlay val="0"/>
      <c:spPr>
        <a:solidFill>
          <a:srgbClr val="FFFFFF"/>
        </a:solidFill>
        <a:ln w="12700">
          <a:solidFill>
            <a:srgbClr val="000000"/>
          </a:solidFill>
          <a:prstDash val="solid"/>
        </a:ln>
      </c:spPr>
    </c:title>
    <c:autoTitleDeleted val="0"/>
    <c:plotArea>
      <c:layout>
        <c:manualLayout>
          <c:layoutTarget val="inner"/>
          <c:xMode val="edge"/>
          <c:yMode val="edge"/>
          <c:x val="0.14551094589825048"/>
          <c:y val="0.19496895261922251"/>
          <c:w val="0.81888606787416796"/>
          <c:h val="0.57861753680542705"/>
        </c:manualLayout>
      </c:layout>
      <c:barChart>
        <c:barDir val="col"/>
        <c:grouping val="clustered"/>
        <c:varyColors val="0"/>
        <c:ser>
          <c:idx val="0"/>
          <c:order val="0"/>
          <c:tx>
            <c:strRef>
              <c:f>グラフ!$I$101</c:f>
              <c:strCache>
                <c:ptCount val="1"/>
                <c:pt idx="0">
                  <c:v>一人当り校地面積</c:v>
                </c:pt>
              </c:strCache>
            </c:strRef>
          </c:tx>
          <c:spPr>
            <a:pattFill prst="pct75">
              <a:fgClr>
                <a:srgbClr val="000000"/>
              </a:fgClr>
              <a:bgClr>
                <a:srgbClr val="FFFFFF"/>
              </a:bgClr>
            </a:pattFill>
            <a:ln w="12700">
              <a:solidFill>
                <a:srgbClr val="000000"/>
              </a:solidFill>
              <a:prstDash val="solid"/>
            </a:ln>
          </c:spPr>
          <c:invertIfNegative val="0"/>
          <c:dLbls>
            <c:dLbl>
              <c:idx val="0"/>
              <c:layout>
                <c:manualLayout>
                  <c:x val="9.7364764388971565E-4"/>
                  <c:y val="1.2614052174295756E-2"/>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1"/>
              <c:layout>
                <c:manualLayout>
                  <c:x val="0"/>
                  <c:y val="1.1180992313068181E-2"/>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2"/>
              <c:layout>
                <c:manualLayout>
                  <c:x val="0"/>
                  <c:y val="1.1180992313068181E-2"/>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3"/>
              <c:layout>
                <c:manualLayout>
                  <c:x val="0"/>
                  <c:y val="1.1180992313068181E-2"/>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4"/>
              <c:layout>
                <c:manualLayout>
                  <c:x val="0"/>
                  <c:y val="1.1180992313068181E-2"/>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5"/>
              <c:layout>
                <c:manualLayout>
                  <c:x val="2.0639834881322153E-3"/>
                  <c:y val="1.1180992313068181E-2"/>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6"/>
              <c:layout>
                <c:manualLayout>
                  <c:x val="7.5678520320128728E-17"/>
                  <c:y val="1.1180992313068181E-2"/>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7"/>
              <c:layout>
                <c:manualLayout>
                  <c:x val="0"/>
                  <c:y val="1.1180992313068181E-2"/>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8"/>
              <c:layout>
                <c:manualLayout>
                  <c:x val="0"/>
                  <c:y val="5.5904961565338921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9"/>
              <c:layout>
                <c:manualLayout>
                  <c:x val="0"/>
                  <c:y val="1.1180992313068181E-2"/>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10"/>
              <c:layout>
                <c:manualLayout>
                  <c:x val="0"/>
                  <c:y val="1.1180992313068181E-2"/>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グラフ!$H$102:$H$112</c:f>
              <c:strCache>
                <c:ptCount val="11"/>
                <c:pt idx="0">
                  <c:v>浦添小</c:v>
                </c:pt>
                <c:pt idx="1">
                  <c:v>仲西小</c:v>
                </c:pt>
                <c:pt idx="2">
                  <c:v>神森小</c:v>
                </c:pt>
                <c:pt idx="3">
                  <c:v>浦城小</c:v>
                </c:pt>
                <c:pt idx="4">
                  <c:v>牧港小</c:v>
                </c:pt>
                <c:pt idx="5">
                  <c:v>当山小</c:v>
                </c:pt>
                <c:pt idx="6">
                  <c:v>内間小</c:v>
                </c:pt>
                <c:pt idx="7">
                  <c:v>港川小</c:v>
                </c:pt>
                <c:pt idx="8">
                  <c:v>宮城小</c:v>
                </c:pt>
                <c:pt idx="9">
                  <c:v>沢岻小</c:v>
                </c:pt>
                <c:pt idx="10">
                  <c:v>前田小</c:v>
                </c:pt>
              </c:strCache>
            </c:strRef>
          </c:cat>
          <c:val>
            <c:numRef>
              <c:f>グラフ!$I$102:$I$112</c:f>
              <c:numCache>
                <c:formatCode>#,##0.0_);[Red]\(#,##0.0\)</c:formatCode>
                <c:ptCount val="11"/>
                <c:pt idx="0">
                  <c:v>40.723642172523959</c:v>
                </c:pt>
                <c:pt idx="1">
                  <c:v>28.534920634920635</c:v>
                </c:pt>
                <c:pt idx="2">
                  <c:v>33.706505295007567</c:v>
                </c:pt>
                <c:pt idx="3">
                  <c:v>28.327852998065765</c:v>
                </c:pt>
                <c:pt idx="4">
                  <c:v>49.885593220338983</c:v>
                </c:pt>
                <c:pt idx="5">
                  <c:v>19.312557286892758</c:v>
                </c:pt>
                <c:pt idx="6">
                  <c:v>31.412478336221838</c:v>
                </c:pt>
                <c:pt idx="7">
                  <c:v>19.285714285714285</c:v>
                </c:pt>
                <c:pt idx="8">
                  <c:v>26.209158415841586</c:v>
                </c:pt>
                <c:pt idx="9">
                  <c:v>29.157894736842106</c:v>
                </c:pt>
                <c:pt idx="10">
                  <c:v>58.713438735177867</c:v>
                </c:pt>
              </c:numCache>
            </c:numRef>
          </c:val>
        </c:ser>
        <c:ser>
          <c:idx val="1"/>
          <c:order val="1"/>
          <c:tx>
            <c:strRef>
              <c:f>グラフ!$J$101</c:f>
              <c:strCache>
                <c:ptCount val="1"/>
                <c:pt idx="0">
                  <c:v>一人当り校舎延べ面積</c:v>
                </c:pt>
              </c:strCache>
            </c:strRef>
          </c:tx>
          <c:spPr>
            <a:pattFill prst="ltUpDiag">
              <a:fgClr>
                <a:srgbClr val="000000"/>
              </a:fgClr>
              <a:bgClr>
                <a:srgbClr val="FFFFFF"/>
              </a:bgClr>
            </a:pattFill>
            <a:ln w="12700">
              <a:solidFill>
                <a:srgbClr val="000000"/>
              </a:solidFill>
              <a:prstDash val="solid"/>
            </a:ln>
          </c:spPr>
          <c:invertIfNegative val="0"/>
          <c:dLbls>
            <c:dLbl>
              <c:idx val="0"/>
              <c:layout>
                <c:manualLayout>
                  <c:x val="1.1143885652065036E-3"/>
                  <c:y val="8.1315307284702647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1"/>
              <c:layout>
                <c:manualLayout>
                  <c:x val="2.5216352599887952E-3"/>
                  <c:y val="1.1465579381194257E-2"/>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2"/>
              <c:layout>
                <c:manualLayout>
                  <c:x val="3.9287194363862412E-3"/>
                  <c:y val="1.3513373721366607E-2"/>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3"/>
              <c:layout>
                <c:manualLayout>
                  <c:x val="1.760074108383585E-4"/>
                  <c:y val="1.4672411231614902E-2"/>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4"/>
              <c:layout>
                <c:manualLayout>
                  <c:x val="5.5126236155467678E-4"/>
                  <c:y val="1.2207970858988507E-2"/>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5"/>
              <c:layout>
                <c:manualLayout>
                  <c:x val="4.1035892185303498E-4"/>
                  <c:y val="1.3044124201456481E-2"/>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6"/>
              <c:layout>
                <c:manualLayout>
                  <c:x val="2.6961800053631096E-4"/>
                  <c:y val="1.3114775747371604E-2"/>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7"/>
              <c:layout>
                <c:manualLayout>
                  <c:x val="1.2887707921958701E-4"/>
                  <c:y val="1.5701590760274504E-2"/>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8"/>
              <c:layout>
                <c:manualLayout>
                  <c:x val="-1.1863842097138143E-5"/>
                  <c:y val="1.1935489195926395E-2"/>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9"/>
              <c:layout>
                <c:manualLayout>
                  <c:x val="-1.7007548978978204E-3"/>
                  <c:y val="1.11420349185912E-2"/>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10"/>
              <c:layout>
                <c:manualLayout>
                  <c:x val="2.2248766891754616E-4"/>
                  <c:y val="1.1867038632749505E-2"/>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グラフ!$H$102:$H$112</c:f>
              <c:strCache>
                <c:ptCount val="11"/>
                <c:pt idx="0">
                  <c:v>浦添小</c:v>
                </c:pt>
                <c:pt idx="1">
                  <c:v>仲西小</c:v>
                </c:pt>
                <c:pt idx="2">
                  <c:v>神森小</c:v>
                </c:pt>
                <c:pt idx="3">
                  <c:v>浦城小</c:v>
                </c:pt>
                <c:pt idx="4">
                  <c:v>牧港小</c:v>
                </c:pt>
                <c:pt idx="5">
                  <c:v>当山小</c:v>
                </c:pt>
                <c:pt idx="6">
                  <c:v>内間小</c:v>
                </c:pt>
                <c:pt idx="7">
                  <c:v>港川小</c:v>
                </c:pt>
                <c:pt idx="8">
                  <c:v>宮城小</c:v>
                </c:pt>
                <c:pt idx="9">
                  <c:v>沢岻小</c:v>
                </c:pt>
                <c:pt idx="10">
                  <c:v>前田小</c:v>
                </c:pt>
              </c:strCache>
            </c:strRef>
          </c:cat>
          <c:val>
            <c:numRef>
              <c:f>グラフ!$J$102:$J$112</c:f>
              <c:numCache>
                <c:formatCode>#,##0.0_);[Red]\(#,##0.0\)</c:formatCode>
                <c:ptCount val="11"/>
                <c:pt idx="0">
                  <c:v>10.05591054313099</c:v>
                </c:pt>
                <c:pt idx="1">
                  <c:v>10.480952380952381</c:v>
                </c:pt>
                <c:pt idx="2">
                  <c:v>8.6323751891074139</c:v>
                </c:pt>
                <c:pt idx="3">
                  <c:v>7.0918762088974852</c:v>
                </c:pt>
                <c:pt idx="4">
                  <c:v>13.258474576271187</c:v>
                </c:pt>
                <c:pt idx="5">
                  <c:v>7.5747021081576538</c:v>
                </c:pt>
                <c:pt idx="6">
                  <c:v>10.922010398613518</c:v>
                </c:pt>
                <c:pt idx="7">
                  <c:v>8.6695747001090506</c:v>
                </c:pt>
                <c:pt idx="8">
                  <c:v>7.7537128712871288</c:v>
                </c:pt>
                <c:pt idx="9">
                  <c:v>8.2133712660028451</c:v>
                </c:pt>
                <c:pt idx="10">
                  <c:v>11.494071146245059</c:v>
                </c:pt>
              </c:numCache>
            </c:numRef>
          </c:val>
        </c:ser>
        <c:dLbls>
          <c:showLegendKey val="0"/>
          <c:showVal val="0"/>
          <c:showCatName val="0"/>
          <c:showSerName val="0"/>
          <c:showPercent val="0"/>
          <c:showBubbleSize val="0"/>
        </c:dLbls>
        <c:gapWidth val="30"/>
        <c:axId val="447175808"/>
        <c:axId val="447174632"/>
      </c:barChart>
      <c:catAx>
        <c:axId val="447175808"/>
        <c:scaling>
          <c:orientation val="minMax"/>
        </c:scaling>
        <c:delete val="0"/>
        <c:axPos val="b"/>
        <c:numFmt formatCode="General" sourceLinked="1"/>
        <c:majorTickMark val="in"/>
        <c:minorTickMark val="none"/>
        <c:tickLblPos val="nextTo"/>
        <c:spPr>
          <a:ln w="12700">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447174632"/>
        <c:crossesAt val="0"/>
        <c:auto val="1"/>
        <c:lblAlgn val="ctr"/>
        <c:lblOffset val="100"/>
        <c:tickLblSkip val="1"/>
        <c:tickMarkSkip val="1"/>
        <c:noMultiLvlLbl val="0"/>
      </c:catAx>
      <c:valAx>
        <c:axId val="447174632"/>
        <c:scaling>
          <c:orientation val="minMax"/>
        </c:scaling>
        <c:delete val="0"/>
        <c:axPos val="l"/>
        <c:title>
          <c:tx>
            <c:rich>
              <a:bodyPr rot="0" vert="wordArtVertRtl"/>
              <a:lstStyle/>
              <a:p>
                <a:pPr algn="ctr">
                  <a:defRPr sz="1000" b="0" i="0" u="none" strike="noStrike" baseline="0">
                    <a:solidFill>
                      <a:srgbClr val="000000"/>
                    </a:solidFill>
                    <a:latin typeface="ＭＳ Ｐゴシック"/>
                    <a:ea typeface="ＭＳ Ｐゴシック"/>
                    <a:cs typeface="ＭＳ Ｐゴシック"/>
                  </a:defRPr>
                </a:pPr>
                <a:r>
                  <a:rPr lang="ja-JP" altLang="en-US"/>
                  <a:t>㎡</a:t>
                </a:r>
              </a:p>
            </c:rich>
          </c:tx>
          <c:layout>
            <c:manualLayout>
              <c:xMode val="edge"/>
              <c:yMode val="edge"/>
              <c:x val="0.15015479876161"/>
              <c:y val="0.14675052410901487"/>
            </c:manualLayout>
          </c:layout>
          <c:overlay val="0"/>
          <c:spPr>
            <a:noFill/>
            <a:ln w="25400">
              <a:noFill/>
            </a:ln>
          </c:spPr>
        </c:title>
        <c:numFmt formatCode="#,##0.0_);[Red]\(#,##0.0\)" sourceLinked="1"/>
        <c:majorTickMark val="in"/>
        <c:minorTickMark val="none"/>
        <c:tickLblPos val="nextTo"/>
        <c:spPr>
          <a:ln w="12700">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447175808"/>
        <c:crosses val="autoZero"/>
        <c:crossBetween val="between"/>
      </c:valAx>
      <c:spPr>
        <a:noFill/>
        <a:ln w="12700">
          <a:solidFill>
            <a:srgbClr val="000000"/>
          </a:solidFill>
          <a:prstDash val="solid"/>
        </a:ln>
      </c:spPr>
    </c:plotArea>
    <c:legend>
      <c:legendPos val="r"/>
      <c:layout>
        <c:manualLayout>
          <c:xMode val="edge"/>
          <c:yMode val="edge"/>
          <c:x val="0.24090655594727764"/>
          <c:y val="0.88120195667365475"/>
          <c:w val="0.6268368404027499"/>
          <c:h val="8.3857442348008987E-2"/>
        </c:manualLayout>
      </c:layout>
      <c:overlay val="0"/>
      <c:spPr>
        <a:solidFill>
          <a:srgbClr val="FFFFFF"/>
        </a:solidFill>
        <a:ln w="12700">
          <a:solidFill>
            <a:srgbClr val="000000"/>
          </a:solidFill>
          <a:prstDash val="solid"/>
        </a:ln>
      </c:spPr>
      <c:txPr>
        <a:bodyPr/>
        <a:lstStyle/>
        <a:p>
          <a:pPr>
            <a:defRPr sz="12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662" footer="0.51180555555555662"/>
    <c:pageSetup paperSize="9" firstPageNumber="0" orientation="landscape" verticalDpi="0"/>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a:t>各年共５月１日現在</a:t>
            </a:r>
          </a:p>
        </c:rich>
      </c:tx>
      <c:layout>
        <c:manualLayout>
          <c:xMode val="edge"/>
          <c:yMode val="edge"/>
          <c:x val="0.3303580802399867"/>
          <c:y val="3.0023094688222052E-2"/>
        </c:manualLayout>
      </c:layout>
      <c:overlay val="0"/>
      <c:spPr>
        <a:noFill/>
        <a:ln w="12700">
          <a:solidFill>
            <a:srgbClr val="000000"/>
          </a:solidFill>
          <a:prstDash val="solid"/>
        </a:ln>
      </c:spPr>
    </c:title>
    <c:autoTitleDeleted val="0"/>
    <c:plotArea>
      <c:layout>
        <c:manualLayout>
          <c:layoutTarget val="inner"/>
          <c:xMode val="edge"/>
          <c:yMode val="edge"/>
          <c:x val="0.21131013796891801"/>
          <c:y val="0.14549669986908251"/>
          <c:w val="0.70833539206482665"/>
          <c:h val="0.76674451359582207"/>
        </c:manualLayout>
      </c:layout>
      <c:lineChart>
        <c:grouping val="standard"/>
        <c:varyColors val="0"/>
        <c:ser>
          <c:idx val="0"/>
          <c:order val="0"/>
          <c:tx>
            <c:strRef>
              <c:f>グラフ!$H$21</c:f>
              <c:strCache>
                <c:ptCount val="1"/>
                <c:pt idx="0">
                  <c:v>浦添中</c:v>
                </c:pt>
              </c:strCache>
            </c:strRef>
          </c:tx>
          <c:spPr>
            <a:ln w="12700">
              <a:solidFill>
                <a:srgbClr val="000000"/>
              </a:solidFill>
              <a:prstDash val="solid"/>
            </a:ln>
          </c:spPr>
          <c:marker>
            <c:symbol val="star"/>
            <c:size val="5"/>
            <c:spPr>
              <a:noFill/>
              <a:ln>
                <a:solidFill>
                  <a:srgbClr val="000000"/>
                </a:solidFill>
                <a:prstDash val="solid"/>
              </a:ln>
            </c:spPr>
          </c:marker>
          <c:cat>
            <c:strRef>
              <c:f>グラフ!$I$20:$M$20</c:f>
              <c:strCache>
                <c:ptCount val="5"/>
                <c:pt idx="0">
                  <c:v>平成25年</c:v>
                </c:pt>
                <c:pt idx="1">
                  <c:v>26年</c:v>
                </c:pt>
                <c:pt idx="2">
                  <c:v>27年</c:v>
                </c:pt>
                <c:pt idx="3">
                  <c:v>28年</c:v>
                </c:pt>
                <c:pt idx="4">
                  <c:v>29年</c:v>
                </c:pt>
              </c:strCache>
            </c:strRef>
          </c:cat>
          <c:val>
            <c:numRef>
              <c:f>グラフ!$I$21:$M$21</c:f>
              <c:numCache>
                <c:formatCode>#,##0_);[Red]\(#,##0\)</c:formatCode>
                <c:ptCount val="5"/>
                <c:pt idx="0">
                  <c:v>742</c:v>
                </c:pt>
                <c:pt idx="1">
                  <c:v>712</c:v>
                </c:pt>
                <c:pt idx="2">
                  <c:v>741</c:v>
                </c:pt>
                <c:pt idx="3">
                  <c:v>730</c:v>
                </c:pt>
                <c:pt idx="4">
                  <c:v>720</c:v>
                </c:pt>
              </c:numCache>
            </c:numRef>
          </c:val>
          <c:smooth val="0"/>
        </c:ser>
        <c:ser>
          <c:idx val="1"/>
          <c:order val="1"/>
          <c:tx>
            <c:strRef>
              <c:f>グラフ!$H$22</c:f>
              <c:strCache>
                <c:ptCount val="1"/>
                <c:pt idx="0">
                  <c:v>仲西中</c:v>
                </c:pt>
              </c:strCache>
            </c:strRef>
          </c:tx>
          <c:spPr>
            <a:ln w="12700">
              <a:solidFill>
                <a:srgbClr val="000000"/>
              </a:solidFill>
              <a:prstDash val="solid"/>
            </a:ln>
          </c:spPr>
          <c:marker>
            <c:symbol val="diamond"/>
            <c:size val="5"/>
            <c:spPr>
              <a:solidFill>
                <a:srgbClr val="000000"/>
              </a:solidFill>
              <a:ln>
                <a:solidFill>
                  <a:srgbClr val="000000"/>
                </a:solidFill>
                <a:prstDash val="solid"/>
              </a:ln>
            </c:spPr>
          </c:marker>
          <c:cat>
            <c:strRef>
              <c:f>グラフ!$I$20:$M$20</c:f>
              <c:strCache>
                <c:ptCount val="5"/>
                <c:pt idx="0">
                  <c:v>平成25年</c:v>
                </c:pt>
                <c:pt idx="1">
                  <c:v>26年</c:v>
                </c:pt>
                <c:pt idx="2">
                  <c:v>27年</c:v>
                </c:pt>
                <c:pt idx="3">
                  <c:v>28年</c:v>
                </c:pt>
                <c:pt idx="4">
                  <c:v>29年</c:v>
                </c:pt>
              </c:strCache>
            </c:strRef>
          </c:cat>
          <c:val>
            <c:numRef>
              <c:f>グラフ!$I$22:$M$22</c:f>
              <c:numCache>
                <c:formatCode>#,##0_);[Red]\(#,##0\)</c:formatCode>
                <c:ptCount val="5"/>
                <c:pt idx="0">
                  <c:v>1007</c:v>
                </c:pt>
                <c:pt idx="1">
                  <c:v>975</c:v>
                </c:pt>
                <c:pt idx="2">
                  <c:v>912</c:v>
                </c:pt>
                <c:pt idx="3">
                  <c:v>930</c:v>
                </c:pt>
                <c:pt idx="4">
                  <c:v>888</c:v>
                </c:pt>
              </c:numCache>
            </c:numRef>
          </c:val>
          <c:smooth val="0"/>
        </c:ser>
        <c:ser>
          <c:idx val="2"/>
          <c:order val="2"/>
          <c:tx>
            <c:strRef>
              <c:f>グラフ!$H$23</c:f>
              <c:strCache>
                <c:ptCount val="1"/>
                <c:pt idx="0">
                  <c:v>神森中</c:v>
                </c:pt>
              </c:strCache>
            </c:strRef>
          </c:tx>
          <c:spPr>
            <a:ln w="12700">
              <a:solidFill>
                <a:srgbClr val="000000"/>
              </a:solidFill>
              <a:prstDash val="solid"/>
            </a:ln>
          </c:spPr>
          <c:marker>
            <c:symbol val="triangle"/>
            <c:size val="5"/>
            <c:spPr>
              <a:solidFill>
                <a:srgbClr val="000000"/>
              </a:solidFill>
              <a:ln>
                <a:solidFill>
                  <a:srgbClr val="000000"/>
                </a:solidFill>
                <a:prstDash val="solid"/>
              </a:ln>
            </c:spPr>
          </c:marker>
          <c:cat>
            <c:strRef>
              <c:f>グラフ!$I$20:$M$20</c:f>
              <c:strCache>
                <c:ptCount val="5"/>
                <c:pt idx="0">
                  <c:v>平成25年</c:v>
                </c:pt>
                <c:pt idx="1">
                  <c:v>26年</c:v>
                </c:pt>
                <c:pt idx="2">
                  <c:v>27年</c:v>
                </c:pt>
                <c:pt idx="3">
                  <c:v>28年</c:v>
                </c:pt>
                <c:pt idx="4">
                  <c:v>29年</c:v>
                </c:pt>
              </c:strCache>
            </c:strRef>
          </c:cat>
          <c:val>
            <c:numRef>
              <c:f>グラフ!$I$23:$M$23</c:f>
              <c:numCache>
                <c:formatCode>#,##0_);[Red]\(#,##0\)</c:formatCode>
                <c:ptCount val="5"/>
                <c:pt idx="0">
                  <c:v>928</c:v>
                </c:pt>
                <c:pt idx="1">
                  <c:v>947</c:v>
                </c:pt>
                <c:pt idx="2">
                  <c:v>976</c:v>
                </c:pt>
                <c:pt idx="3">
                  <c:v>932</c:v>
                </c:pt>
                <c:pt idx="4">
                  <c:v>888</c:v>
                </c:pt>
              </c:numCache>
            </c:numRef>
          </c:val>
          <c:smooth val="0"/>
        </c:ser>
        <c:ser>
          <c:idx val="3"/>
          <c:order val="3"/>
          <c:tx>
            <c:strRef>
              <c:f>グラフ!$H$24</c:f>
              <c:strCache>
                <c:ptCount val="1"/>
                <c:pt idx="0">
                  <c:v>港川中</c:v>
                </c:pt>
              </c:strCache>
            </c:strRef>
          </c:tx>
          <c:spPr>
            <a:ln w="12700">
              <a:solidFill>
                <a:srgbClr val="000000"/>
              </a:solidFill>
              <a:prstDash val="solid"/>
            </a:ln>
          </c:spPr>
          <c:marker>
            <c:symbol val="square"/>
            <c:size val="5"/>
            <c:spPr>
              <a:solidFill>
                <a:srgbClr val="000000"/>
              </a:solidFill>
              <a:ln>
                <a:solidFill>
                  <a:srgbClr val="000000"/>
                </a:solidFill>
                <a:prstDash val="solid"/>
              </a:ln>
            </c:spPr>
          </c:marker>
          <c:cat>
            <c:strRef>
              <c:f>グラフ!$I$20:$M$20</c:f>
              <c:strCache>
                <c:ptCount val="5"/>
                <c:pt idx="0">
                  <c:v>平成25年</c:v>
                </c:pt>
                <c:pt idx="1">
                  <c:v>26年</c:v>
                </c:pt>
                <c:pt idx="2">
                  <c:v>27年</c:v>
                </c:pt>
                <c:pt idx="3">
                  <c:v>28年</c:v>
                </c:pt>
                <c:pt idx="4">
                  <c:v>29年</c:v>
                </c:pt>
              </c:strCache>
            </c:strRef>
          </c:cat>
          <c:val>
            <c:numRef>
              <c:f>グラフ!$I$24:$M$24</c:f>
              <c:numCache>
                <c:formatCode>#,##0_);[Red]\(#,##0\)</c:formatCode>
                <c:ptCount val="5"/>
                <c:pt idx="0">
                  <c:v>843</c:v>
                </c:pt>
                <c:pt idx="1">
                  <c:v>848</c:v>
                </c:pt>
                <c:pt idx="2">
                  <c:v>858</c:v>
                </c:pt>
                <c:pt idx="3">
                  <c:v>838</c:v>
                </c:pt>
                <c:pt idx="4">
                  <c:v>829</c:v>
                </c:pt>
              </c:numCache>
            </c:numRef>
          </c:val>
          <c:smooth val="0"/>
        </c:ser>
        <c:ser>
          <c:idx val="4"/>
          <c:order val="4"/>
          <c:tx>
            <c:strRef>
              <c:f>グラフ!$H$25</c:f>
              <c:strCache>
                <c:ptCount val="1"/>
                <c:pt idx="0">
                  <c:v>浦西中</c:v>
                </c:pt>
              </c:strCache>
            </c:strRef>
          </c:tx>
          <c:spPr>
            <a:ln w="12700">
              <a:solidFill>
                <a:srgbClr val="000000"/>
              </a:solidFill>
              <a:prstDash val="solid"/>
            </a:ln>
          </c:spPr>
          <c:marker>
            <c:symbol val="diamond"/>
            <c:size val="5"/>
            <c:spPr>
              <a:solidFill>
                <a:srgbClr val="000000"/>
              </a:solidFill>
              <a:ln>
                <a:solidFill>
                  <a:srgbClr val="000000"/>
                </a:solidFill>
                <a:prstDash val="solid"/>
              </a:ln>
            </c:spPr>
          </c:marker>
          <c:cat>
            <c:strRef>
              <c:f>グラフ!$I$20:$M$20</c:f>
              <c:strCache>
                <c:ptCount val="5"/>
                <c:pt idx="0">
                  <c:v>平成25年</c:v>
                </c:pt>
                <c:pt idx="1">
                  <c:v>26年</c:v>
                </c:pt>
                <c:pt idx="2">
                  <c:v>27年</c:v>
                </c:pt>
                <c:pt idx="3">
                  <c:v>28年</c:v>
                </c:pt>
                <c:pt idx="4">
                  <c:v>29年</c:v>
                </c:pt>
              </c:strCache>
            </c:strRef>
          </c:cat>
          <c:val>
            <c:numRef>
              <c:f>グラフ!$I$25:$M$25</c:f>
              <c:numCache>
                <c:formatCode>#,##0_);[Red]\(#,##0\)</c:formatCode>
                <c:ptCount val="5"/>
                <c:pt idx="0">
                  <c:v>503</c:v>
                </c:pt>
                <c:pt idx="1">
                  <c:v>495</c:v>
                </c:pt>
                <c:pt idx="2">
                  <c:v>485</c:v>
                </c:pt>
                <c:pt idx="3">
                  <c:v>449</c:v>
                </c:pt>
                <c:pt idx="4">
                  <c:v>425</c:v>
                </c:pt>
              </c:numCache>
            </c:numRef>
          </c:val>
          <c:smooth val="0"/>
        </c:ser>
        <c:ser>
          <c:idx val="5"/>
          <c:order val="5"/>
          <c:tx>
            <c:strRef>
              <c:f>グラフ!$H$26</c:f>
              <c:strCache>
                <c:ptCount val="1"/>
                <c:pt idx="0">
                  <c:v>昭和薬科大附属中</c:v>
                </c:pt>
              </c:strCache>
            </c:strRef>
          </c:tx>
          <c:spPr>
            <a:ln w="12700">
              <a:solidFill>
                <a:srgbClr val="000000"/>
              </a:solidFill>
              <a:prstDash val="solid"/>
            </a:ln>
          </c:spPr>
          <c:marker>
            <c:symbol val="triangle"/>
            <c:size val="5"/>
            <c:spPr>
              <a:solidFill>
                <a:srgbClr val="000000"/>
              </a:solidFill>
              <a:ln>
                <a:solidFill>
                  <a:srgbClr val="000000"/>
                </a:solidFill>
                <a:prstDash val="solid"/>
              </a:ln>
            </c:spPr>
          </c:marker>
          <c:cat>
            <c:strRef>
              <c:f>グラフ!$I$20:$M$20</c:f>
              <c:strCache>
                <c:ptCount val="5"/>
                <c:pt idx="0">
                  <c:v>平成25年</c:v>
                </c:pt>
                <c:pt idx="1">
                  <c:v>26年</c:v>
                </c:pt>
                <c:pt idx="2">
                  <c:v>27年</c:v>
                </c:pt>
                <c:pt idx="3">
                  <c:v>28年</c:v>
                </c:pt>
                <c:pt idx="4">
                  <c:v>29年</c:v>
                </c:pt>
              </c:strCache>
            </c:strRef>
          </c:cat>
          <c:val>
            <c:numRef>
              <c:f>グラフ!$I$26:$M$26</c:f>
              <c:numCache>
                <c:formatCode>#,##0_);[Red]\(#,##0\)</c:formatCode>
                <c:ptCount val="5"/>
                <c:pt idx="0">
                  <c:v>659</c:v>
                </c:pt>
                <c:pt idx="1">
                  <c:v>650</c:v>
                </c:pt>
                <c:pt idx="2">
                  <c:v>646</c:v>
                </c:pt>
                <c:pt idx="3">
                  <c:v>628</c:v>
                </c:pt>
                <c:pt idx="4">
                  <c:v>629</c:v>
                </c:pt>
              </c:numCache>
            </c:numRef>
          </c:val>
          <c:smooth val="0"/>
        </c:ser>
        <c:dLbls>
          <c:showLegendKey val="0"/>
          <c:showVal val="0"/>
          <c:showCatName val="0"/>
          <c:showSerName val="0"/>
          <c:showPercent val="0"/>
          <c:showBubbleSize val="0"/>
        </c:dLbls>
        <c:marker val="1"/>
        <c:smooth val="0"/>
        <c:axId val="444341896"/>
        <c:axId val="444337584"/>
      </c:lineChart>
      <c:catAx>
        <c:axId val="444341896"/>
        <c:scaling>
          <c:orientation val="minMax"/>
        </c:scaling>
        <c:delete val="0"/>
        <c:axPos val="b"/>
        <c:numFmt formatCode="General" sourceLinked="1"/>
        <c:majorTickMark val="in"/>
        <c:minorTickMark val="none"/>
        <c:tickLblPos val="nextTo"/>
        <c:spPr>
          <a:ln w="3175">
            <a:solidFill>
              <a:srgbClr val="B3B3B3"/>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44337584"/>
        <c:crossesAt val="0"/>
        <c:auto val="1"/>
        <c:lblAlgn val="ctr"/>
        <c:lblOffset val="100"/>
        <c:tickLblSkip val="1"/>
        <c:tickMarkSkip val="1"/>
        <c:noMultiLvlLbl val="0"/>
      </c:catAx>
      <c:valAx>
        <c:axId val="444337584"/>
        <c:scaling>
          <c:orientation val="minMax"/>
          <c:max val="1100"/>
          <c:min val="300"/>
        </c:scaling>
        <c:delete val="0"/>
        <c:axPos val="l"/>
        <c:title>
          <c:tx>
            <c:rich>
              <a:bodyPr rot="0" vert="wordArtVertRtl"/>
              <a:lstStyle/>
              <a:p>
                <a:pPr algn="ctr">
                  <a:defRPr sz="800" b="0" i="0" u="none" strike="noStrike" baseline="0">
                    <a:solidFill>
                      <a:srgbClr val="000000"/>
                    </a:solidFill>
                    <a:latin typeface="ＭＳ Ｐゴシック"/>
                    <a:ea typeface="ＭＳ Ｐゴシック"/>
                    <a:cs typeface="ＭＳ Ｐゴシック"/>
                  </a:defRPr>
                </a:pPr>
                <a:r>
                  <a:rPr lang="ja-JP" altLang="en-US"/>
                  <a:t>人</a:t>
                </a:r>
              </a:p>
            </c:rich>
          </c:tx>
          <c:layout>
            <c:manualLayout>
              <c:xMode val="edge"/>
              <c:yMode val="edge"/>
              <c:x val="4.7619047619047623E-2"/>
              <c:y val="0.5080836258054211"/>
            </c:manualLayout>
          </c:layout>
          <c:overlay val="0"/>
          <c:spPr>
            <a:noFill/>
            <a:ln w="25400">
              <a:noFill/>
            </a:ln>
          </c:spPr>
        </c:title>
        <c:numFmt formatCode="#,##0\ ;&quot; -&quot;#,##0\ ;&quot; - &quot;;@\ " sourceLinked="0"/>
        <c:majorTickMark val="in"/>
        <c:minorTickMark val="none"/>
        <c:tickLblPos val="nextTo"/>
        <c:spPr>
          <a:ln w="3175">
            <a:solidFill>
              <a:srgbClr val="B3B3B3"/>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44341896"/>
        <c:crosses val="autoZero"/>
        <c:crossBetween val="midCat"/>
        <c:majorUnit val="100"/>
      </c:valAx>
      <c:spPr>
        <a:noFill/>
        <a:ln w="12700">
          <a:solidFill>
            <a:srgbClr val="000000"/>
          </a:solidFill>
          <a:prstDash val="solid"/>
        </a:ln>
      </c:spPr>
    </c:plotArea>
    <c:legend>
      <c:legendPos val="r"/>
      <c:layout>
        <c:manualLayout>
          <c:xMode val="edge"/>
          <c:yMode val="edge"/>
          <c:x val="0.11309555055618431"/>
          <c:y val="0.45496584289550401"/>
          <c:w val="0.87202630921134749"/>
          <c:h val="7.3903002309468793E-2"/>
        </c:manualLayout>
      </c:layout>
      <c:overlay val="0"/>
      <c:spPr>
        <a:solidFill>
          <a:srgbClr val="FFFFFF"/>
        </a:solidFill>
        <a:ln w="12700">
          <a:solidFill>
            <a:srgbClr val="000000"/>
          </a:solidFill>
          <a:prstDash val="solid"/>
        </a:ln>
      </c:spPr>
      <c:txPr>
        <a:bodyPr/>
        <a:lstStyle/>
        <a:p>
          <a:pPr>
            <a:defRPr sz="57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662" footer="0.51180555555555662"/>
    <c:pageSetup firstPageNumber="0"/>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ゴシック"/>
                <a:ea typeface="ＭＳ ゴシック"/>
                <a:cs typeface="ＭＳ ゴシック"/>
              </a:defRPr>
            </a:pPr>
            <a:r>
              <a:rPr lang="ja-JP" altLang="en-US"/>
              <a:t>各年共５月１日現在</a:t>
            </a:r>
          </a:p>
        </c:rich>
      </c:tx>
      <c:layout>
        <c:manualLayout>
          <c:xMode val="edge"/>
          <c:yMode val="edge"/>
          <c:x val="0.30357236595427334"/>
          <c:y val="3.125E-2"/>
        </c:manualLayout>
      </c:layout>
      <c:overlay val="0"/>
      <c:spPr>
        <a:noFill/>
        <a:ln w="12700">
          <a:solidFill>
            <a:srgbClr val="000000"/>
          </a:solidFill>
          <a:prstDash val="solid"/>
        </a:ln>
      </c:spPr>
    </c:title>
    <c:autoTitleDeleted val="0"/>
    <c:plotArea>
      <c:layout>
        <c:manualLayout>
          <c:layoutTarget val="inner"/>
          <c:xMode val="edge"/>
          <c:yMode val="edge"/>
          <c:x val="0.21131013796891801"/>
          <c:y val="0.15625000000000044"/>
          <c:w val="0.67559720167529558"/>
          <c:h val="0.75240384615386691"/>
        </c:manualLayout>
      </c:layout>
      <c:lineChart>
        <c:grouping val="standard"/>
        <c:varyColors val="0"/>
        <c:ser>
          <c:idx val="0"/>
          <c:order val="0"/>
          <c:tx>
            <c:strRef>
              <c:f>グラフ!$H$38</c:f>
              <c:strCache>
                <c:ptCount val="1"/>
                <c:pt idx="0">
                  <c:v>浦添高</c:v>
                </c:pt>
              </c:strCache>
            </c:strRef>
          </c:tx>
          <c:spPr>
            <a:ln w="12700">
              <a:solidFill>
                <a:srgbClr val="000000"/>
              </a:solidFill>
              <a:prstDash val="solid"/>
            </a:ln>
          </c:spPr>
          <c:marker>
            <c:symbol val="square"/>
            <c:size val="5"/>
            <c:spPr>
              <a:solidFill>
                <a:srgbClr val="000000"/>
              </a:solidFill>
              <a:ln>
                <a:solidFill>
                  <a:srgbClr val="000000"/>
                </a:solidFill>
                <a:prstDash val="solid"/>
              </a:ln>
            </c:spPr>
          </c:marker>
          <c:cat>
            <c:strRef>
              <c:f>グラフ!$I$37:$M$37</c:f>
              <c:strCache>
                <c:ptCount val="5"/>
                <c:pt idx="0">
                  <c:v>平成25年</c:v>
                </c:pt>
                <c:pt idx="1">
                  <c:v>26年</c:v>
                </c:pt>
                <c:pt idx="2">
                  <c:v>27年</c:v>
                </c:pt>
                <c:pt idx="3">
                  <c:v>28年</c:v>
                </c:pt>
                <c:pt idx="4">
                  <c:v>29年</c:v>
                </c:pt>
              </c:strCache>
            </c:strRef>
          </c:cat>
          <c:val>
            <c:numRef>
              <c:f>グラフ!$I$38:$M$38</c:f>
              <c:numCache>
                <c:formatCode>#,##0;[Red]#,##0</c:formatCode>
                <c:ptCount val="5"/>
                <c:pt idx="0">
                  <c:v>1205</c:v>
                </c:pt>
                <c:pt idx="1">
                  <c:v>1201</c:v>
                </c:pt>
                <c:pt idx="2">
                  <c:v>1197</c:v>
                </c:pt>
                <c:pt idx="3">
                  <c:v>1200</c:v>
                </c:pt>
                <c:pt idx="4">
                  <c:v>1199</c:v>
                </c:pt>
              </c:numCache>
            </c:numRef>
          </c:val>
          <c:smooth val="0"/>
        </c:ser>
        <c:ser>
          <c:idx val="1"/>
          <c:order val="1"/>
          <c:tx>
            <c:strRef>
              <c:f>グラフ!$H$39</c:f>
              <c:strCache>
                <c:ptCount val="1"/>
                <c:pt idx="0">
                  <c:v>浦添商業高</c:v>
                </c:pt>
              </c:strCache>
            </c:strRef>
          </c:tx>
          <c:spPr>
            <a:ln w="12700">
              <a:solidFill>
                <a:srgbClr val="000000"/>
              </a:solidFill>
              <a:prstDash val="solid"/>
            </a:ln>
          </c:spPr>
          <c:marker>
            <c:symbol val="diamond"/>
            <c:size val="5"/>
            <c:spPr>
              <a:solidFill>
                <a:srgbClr val="000000"/>
              </a:solidFill>
              <a:ln>
                <a:solidFill>
                  <a:srgbClr val="000000"/>
                </a:solidFill>
                <a:prstDash val="solid"/>
              </a:ln>
            </c:spPr>
          </c:marker>
          <c:cat>
            <c:strRef>
              <c:f>グラフ!$I$37:$M$37</c:f>
              <c:strCache>
                <c:ptCount val="5"/>
                <c:pt idx="0">
                  <c:v>平成25年</c:v>
                </c:pt>
                <c:pt idx="1">
                  <c:v>26年</c:v>
                </c:pt>
                <c:pt idx="2">
                  <c:v>27年</c:v>
                </c:pt>
                <c:pt idx="3">
                  <c:v>28年</c:v>
                </c:pt>
                <c:pt idx="4">
                  <c:v>29年</c:v>
                </c:pt>
              </c:strCache>
            </c:strRef>
          </c:cat>
          <c:val>
            <c:numRef>
              <c:f>グラフ!$I$39:$M$39</c:f>
              <c:numCache>
                <c:formatCode>#,##0;[Red]#,##0</c:formatCode>
                <c:ptCount val="5"/>
                <c:pt idx="0">
                  <c:v>886</c:v>
                </c:pt>
                <c:pt idx="1">
                  <c:v>865</c:v>
                </c:pt>
                <c:pt idx="2">
                  <c:v>837</c:v>
                </c:pt>
                <c:pt idx="3">
                  <c:v>843</c:v>
                </c:pt>
                <c:pt idx="4">
                  <c:v>841</c:v>
                </c:pt>
              </c:numCache>
            </c:numRef>
          </c:val>
          <c:smooth val="0"/>
        </c:ser>
        <c:ser>
          <c:idx val="2"/>
          <c:order val="2"/>
          <c:tx>
            <c:strRef>
              <c:f>グラフ!$H$40</c:f>
              <c:strCache>
                <c:ptCount val="1"/>
                <c:pt idx="0">
                  <c:v>那覇工業高</c:v>
                </c:pt>
              </c:strCache>
            </c:strRef>
          </c:tx>
          <c:spPr>
            <a:ln w="12700">
              <a:solidFill>
                <a:srgbClr val="000000"/>
              </a:solidFill>
              <a:prstDash val="solid"/>
            </a:ln>
          </c:spPr>
          <c:marker>
            <c:symbol val="triangle"/>
            <c:size val="5"/>
            <c:spPr>
              <a:solidFill>
                <a:srgbClr val="000000"/>
              </a:solidFill>
              <a:ln>
                <a:solidFill>
                  <a:srgbClr val="000000"/>
                </a:solidFill>
                <a:prstDash val="solid"/>
              </a:ln>
            </c:spPr>
          </c:marker>
          <c:cat>
            <c:strRef>
              <c:f>グラフ!$I$37:$M$37</c:f>
              <c:strCache>
                <c:ptCount val="5"/>
                <c:pt idx="0">
                  <c:v>平成25年</c:v>
                </c:pt>
                <c:pt idx="1">
                  <c:v>26年</c:v>
                </c:pt>
                <c:pt idx="2">
                  <c:v>27年</c:v>
                </c:pt>
                <c:pt idx="3">
                  <c:v>28年</c:v>
                </c:pt>
                <c:pt idx="4">
                  <c:v>29年</c:v>
                </c:pt>
              </c:strCache>
            </c:strRef>
          </c:cat>
          <c:val>
            <c:numRef>
              <c:f>グラフ!$I$40:$M$40</c:f>
              <c:numCache>
                <c:formatCode>#,##0;[Red]#,##0</c:formatCode>
                <c:ptCount val="5"/>
                <c:pt idx="0">
                  <c:v>695</c:v>
                </c:pt>
                <c:pt idx="1">
                  <c:v>725</c:v>
                </c:pt>
                <c:pt idx="2">
                  <c:v>690</c:v>
                </c:pt>
                <c:pt idx="3">
                  <c:v>699</c:v>
                </c:pt>
                <c:pt idx="4">
                  <c:v>698</c:v>
                </c:pt>
              </c:numCache>
            </c:numRef>
          </c:val>
          <c:smooth val="0"/>
        </c:ser>
        <c:ser>
          <c:idx val="3"/>
          <c:order val="3"/>
          <c:tx>
            <c:strRef>
              <c:f>グラフ!$H$41</c:f>
              <c:strCache>
                <c:ptCount val="1"/>
                <c:pt idx="0">
                  <c:v>陽明高等学校</c:v>
                </c:pt>
              </c:strCache>
            </c:strRef>
          </c:tx>
          <c:spPr>
            <a:ln w="12700">
              <a:solidFill>
                <a:srgbClr val="000000"/>
              </a:solidFill>
              <a:prstDash val="solid"/>
            </a:ln>
          </c:spPr>
          <c:marker>
            <c:symbol val="square"/>
            <c:size val="5"/>
            <c:spPr>
              <a:solidFill>
                <a:srgbClr val="000000"/>
              </a:solidFill>
              <a:ln>
                <a:solidFill>
                  <a:srgbClr val="000000"/>
                </a:solidFill>
                <a:prstDash val="solid"/>
              </a:ln>
            </c:spPr>
          </c:marker>
          <c:cat>
            <c:strRef>
              <c:f>グラフ!$I$37:$M$37</c:f>
              <c:strCache>
                <c:ptCount val="5"/>
                <c:pt idx="0">
                  <c:v>平成25年</c:v>
                </c:pt>
                <c:pt idx="1">
                  <c:v>26年</c:v>
                </c:pt>
                <c:pt idx="2">
                  <c:v>27年</c:v>
                </c:pt>
                <c:pt idx="3">
                  <c:v>28年</c:v>
                </c:pt>
                <c:pt idx="4">
                  <c:v>29年</c:v>
                </c:pt>
              </c:strCache>
            </c:strRef>
          </c:cat>
          <c:val>
            <c:numRef>
              <c:f>グラフ!$I$41:$M$41</c:f>
              <c:numCache>
                <c:formatCode>#,##0;[Red]#,##0</c:formatCode>
                <c:ptCount val="5"/>
                <c:pt idx="0">
                  <c:v>673</c:v>
                </c:pt>
                <c:pt idx="1">
                  <c:v>660</c:v>
                </c:pt>
                <c:pt idx="2">
                  <c:v>658</c:v>
                </c:pt>
                <c:pt idx="3">
                  <c:v>687</c:v>
                </c:pt>
                <c:pt idx="4">
                  <c:v>731</c:v>
                </c:pt>
              </c:numCache>
            </c:numRef>
          </c:val>
          <c:smooth val="0"/>
        </c:ser>
        <c:ser>
          <c:idx val="4"/>
          <c:order val="4"/>
          <c:tx>
            <c:strRef>
              <c:f>グラフ!$H$42</c:f>
              <c:strCache>
                <c:ptCount val="1"/>
                <c:pt idx="0">
                  <c:v>浦添工業高</c:v>
                </c:pt>
              </c:strCache>
            </c:strRef>
          </c:tx>
          <c:spPr>
            <a:ln w="12700">
              <a:solidFill>
                <a:srgbClr val="000000"/>
              </a:solidFill>
              <a:prstDash val="solid"/>
            </a:ln>
          </c:spPr>
          <c:marker>
            <c:symbol val="diamond"/>
            <c:size val="5"/>
            <c:spPr>
              <a:solidFill>
                <a:srgbClr val="000000"/>
              </a:solidFill>
              <a:ln>
                <a:solidFill>
                  <a:srgbClr val="000000"/>
                </a:solidFill>
                <a:prstDash val="solid"/>
              </a:ln>
            </c:spPr>
          </c:marker>
          <c:cat>
            <c:strRef>
              <c:f>グラフ!$I$37:$M$37</c:f>
              <c:strCache>
                <c:ptCount val="5"/>
                <c:pt idx="0">
                  <c:v>平成25年</c:v>
                </c:pt>
                <c:pt idx="1">
                  <c:v>26年</c:v>
                </c:pt>
                <c:pt idx="2">
                  <c:v>27年</c:v>
                </c:pt>
                <c:pt idx="3">
                  <c:v>28年</c:v>
                </c:pt>
                <c:pt idx="4">
                  <c:v>29年</c:v>
                </c:pt>
              </c:strCache>
            </c:strRef>
          </c:cat>
          <c:val>
            <c:numRef>
              <c:f>グラフ!$I$42:$M$42</c:f>
              <c:numCache>
                <c:formatCode>#,##0;[Red]#,##0</c:formatCode>
                <c:ptCount val="5"/>
                <c:pt idx="0">
                  <c:v>802</c:v>
                </c:pt>
                <c:pt idx="1">
                  <c:v>794</c:v>
                </c:pt>
                <c:pt idx="2">
                  <c:v>786</c:v>
                </c:pt>
                <c:pt idx="3">
                  <c:v>763</c:v>
                </c:pt>
                <c:pt idx="4">
                  <c:v>764</c:v>
                </c:pt>
              </c:numCache>
            </c:numRef>
          </c:val>
          <c:smooth val="0"/>
        </c:ser>
        <c:ser>
          <c:idx val="5"/>
          <c:order val="5"/>
          <c:tx>
            <c:strRef>
              <c:f>グラフ!$H$43</c:f>
              <c:strCache>
                <c:ptCount val="1"/>
                <c:pt idx="0">
                  <c:v>昭和薬科大附属高</c:v>
                </c:pt>
              </c:strCache>
            </c:strRef>
          </c:tx>
          <c:spPr>
            <a:ln w="12700">
              <a:solidFill>
                <a:srgbClr val="000000"/>
              </a:solidFill>
              <a:prstDash val="solid"/>
            </a:ln>
          </c:spPr>
          <c:marker>
            <c:symbol val="triangle"/>
            <c:size val="5"/>
            <c:spPr>
              <a:solidFill>
                <a:srgbClr val="000000"/>
              </a:solidFill>
              <a:ln>
                <a:solidFill>
                  <a:srgbClr val="000000"/>
                </a:solidFill>
                <a:prstDash val="solid"/>
              </a:ln>
            </c:spPr>
          </c:marker>
          <c:cat>
            <c:strRef>
              <c:f>グラフ!$I$37:$M$37</c:f>
              <c:strCache>
                <c:ptCount val="5"/>
                <c:pt idx="0">
                  <c:v>平成25年</c:v>
                </c:pt>
                <c:pt idx="1">
                  <c:v>26年</c:v>
                </c:pt>
                <c:pt idx="2">
                  <c:v>27年</c:v>
                </c:pt>
                <c:pt idx="3">
                  <c:v>28年</c:v>
                </c:pt>
                <c:pt idx="4">
                  <c:v>29年</c:v>
                </c:pt>
              </c:strCache>
            </c:strRef>
          </c:cat>
          <c:val>
            <c:numRef>
              <c:f>グラフ!$I$43:$M$43</c:f>
              <c:numCache>
                <c:formatCode>#,##0;[Red]#,##0</c:formatCode>
                <c:ptCount val="5"/>
                <c:pt idx="0">
                  <c:v>650</c:v>
                </c:pt>
                <c:pt idx="1">
                  <c:v>648</c:v>
                </c:pt>
                <c:pt idx="2">
                  <c:v>642</c:v>
                </c:pt>
                <c:pt idx="3">
                  <c:v>651</c:v>
                </c:pt>
                <c:pt idx="4">
                  <c:v>634</c:v>
                </c:pt>
              </c:numCache>
            </c:numRef>
          </c:val>
          <c:smooth val="0"/>
        </c:ser>
        <c:dLbls>
          <c:showLegendKey val="0"/>
          <c:showVal val="0"/>
          <c:showCatName val="0"/>
          <c:showSerName val="0"/>
          <c:showPercent val="0"/>
          <c:showBubbleSize val="0"/>
        </c:dLbls>
        <c:marker val="1"/>
        <c:smooth val="0"/>
        <c:axId val="444336408"/>
        <c:axId val="444340720"/>
      </c:lineChart>
      <c:catAx>
        <c:axId val="444336408"/>
        <c:scaling>
          <c:orientation val="minMax"/>
        </c:scaling>
        <c:delete val="0"/>
        <c:axPos val="b"/>
        <c:numFmt formatCode="General" sourceLinked="1"/>
        <c:majorTickMark val="in"/>
        <c:minorTickMark val="none"/>
        <c:tickLblPos val="nextTo"/>
        <c:spPr>
          <a:ln w="3175">
            <a:solidFill>
              <a:srgbClr val="B3B3B3"/>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44340720"/>
        <c:crossesAt val="0"/>
        <c:auto val="1"/>
        <c:lblAlgn val="ctr"/>
        <c:lblOffset val="100"/>
        <c:tickLblSkip val="1"/>
        <c:tickMarkSkip val="1"/>
        <c:noMultiLvlLbl val="0"/>
      </c:catAx>
      <c:valAx>
        <c:axId val="444340720"/>
        <c:scaling>
          <c:orientation val="minMax"/>
          <c:max val="1500"/>
          <c:min val="300"/>
        </c:scaling>
        <c:delete val="0"/>
        <c:axPos val="l"/>
        <c:title>
          <c:tx>
            <c:rich>
              <a:bodyPr rot="0" vert="wordArtVertRtl"/>
              <a:lstStyle/>
              <a:p>
                <a:pPr algn="ctr">
                  <a:defRPr sz="800" b="0" i="0" u="none" strike="noStrike" baseline="0">
                    <a:solidFill>
                      <a:srgbClr val="000000"/>
                    </a:solidFill>
                    <a:latin typeface="ＭＳ Ｐゴシック"/>
                    <a:ea typeface="ＭＳ Ｐゴシック"/>
                    <a:cs typeface="ＭＳ Ｐゴシック"/>
                  </a:defRPr>
                </a:pPr>
                <a:r>
                  <a:rPr lang="ja-JP" altLang="en-US"/>
                  <a:t>人</a:t>
                </a:r>
              </a:p>
            </c:rich>
          </c:tx>
          <c:layout>
            <c:manualLayout>
              <c:xMode val="edge"/>
              <c:yMode val="edge"/>
              <c:x val="4.7619047619047623E-2"/>
              <c:y val="0.50721153846153799"/>
            </c:manualLayout>
          </c:layout>
          <c:overlay val="0"/>
          <c:spPr>
            <a:noFill/>
            <a:ln w="25400">
              <a:noFill/>
            </a:ln>
          </c:spPr>
        </c:title>
        <c:numFmt formatCode="#,##0\ ;&quot; -&quot;#,##0\ ;&quot; - &quot;;@\ " sourceLinked="0"/>
        <c:majorTickMark val="in"/>
        <c:minorTickMark val="none"/>
        <c:tickLblPos val="nextTo"/>
        <c:spPr>
          <a:ln w="3175">
            <a:solidFill>
              <a:srgbClr val="B3B3B3"/>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44336408"/>
        <c:crosses val="autoZero"/>
        <c:crossBetween val="midCat"/>
        <c:majorUnit val="100"/>
      </c:valAx>
      <c:spPr>
        <a:noFill/>
        <a:ln w="12700">
          <a:solidFill>
            <a:srgbClr val="000000"/>
          </a:solidFill>
          <a:prstDash val="solid"/>
        </a:ln>
      </c:spPr>
    </c:plotArea>
    <c:legend>
      <c:legendPos val="r"/>
      <c:layout>
        <c:manualLayout>
          <c:xMode val="edge"/>
          <c:yMode val="edge"/>
          <c:x val="0.61607330333708565"/>
          <c:y val="0.449519230769231"/>
          <c:w val="0.29761998500188314"/>
          <c:h val="0.20432692307692304"/>
        </c:manualLayout>
      </c:layout>
      <c:overlay val="0"/>
      <c:spPr>
        <a:solidFill>
          <a:srgbClr val="FFFFFF"/>
        </a:solidFill>
        <a:ln w="12700">
          <a:solidFill>
            <a:srgbClr val="000000"/>
          </a:solidFill>
          <a:prstDash val="solid"/>
        </a:ln>
      </c:spPr>
      <c:txPr>
        <a:bodyPr/>
        <a:lstStyle/>
        <a:p>
          <a:pPr>
            <a:defRPr sz="57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662" footer="0.51180555555555662"/>
    <c:pageSetup firstPageNumber="0"/>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ゴシック"/>
                <a:ea typeface="ＭＳ ゴシック"/>
                <a:cs typeface="ＭＳ ゴシック"/>
              </a:defRPr>
            </a:pPr>
            <a:r>
              <a:rPr lang="ja-JP" altLang="en-US"/>
              <a:t>各年共５月１日現在</a:t>
            </a:r>
          </a:p>
        </c:rich>
      </c:tx>
      <c:layout>
        <c:manualLayout>
          <c:xMode val="edge"/>
          <c:yMode val="edge"/>
          <c:x val="0.30357236595427334"/>
          <c:y val="3.1175059952038398E-2"/>
        </c:manualLayout>
      </c:layout>
      <c:overlay val="0"/>
      <c:spPr>
        <a:noFill/>
        <a:ln w="12700">
          <a:solidFill>
            <a:srgbClr val="000000"/>
          </a:solidFill>
          <a:prstDash val="solid"/>
        </a:ln>
      </c:spPr>
    </c:title>
    <c:autoTitleDeleted val="0"/>
    <c:plotArea>
      <c:layout>
        <c:manualLayout>
          <c:layoutTarget val="inner"/>
          <c:xMode val="edge"/>
          <c:yMode val="edge"/>
          <c:x val="0.18750054495833601"/>
          <c:y val="0.155875664801748"/>
          <c:w val="0.69940679468585698"/>
          <c:h val="0.75299936535000123"/>
        </c:manualLayout>
      </c:layout>
      <c:lineChart>
        <c:grouping val="standard"/>
        <c:varyColors val="0"/>
        <c:ser>
          <c:idx val="0"/>
          <c:order val="0"/>
          <c:tx>
            <c:strRef>
              <c:f>グラフ!$H$46</c:f>
              <c:strCache>
                <c:ptCount val="1"/>
                <c:pt idx="0">
                  <c:v>大平</c:v>
                </c:pt>
              </c:strCache>
            </c:strRef>
          </c:tx>
          <c:spPr>
            <a:ln w="12700">
              <a:solidFill>
                <a:srgbClr val="000000"/>
              </a:solidFill>
              <a:prstDash val="solid"/>
            </a:ln>
          </c:spPr>
          <c:marker>
            <c:symbol val="square"/>
            <c:size val="5"/>
            <c:spPr>
              <a:solidFill>
                <a:srgbClr val="000000"/>
              </a:solidFill>
              <a:ln>
                <a:solidFill>
                  <a:srgbClr val="000000"/>
                </a:solidFill>
                <a:prstDash val="solid"/>
              </a:ln>
            </c:spPr>
          </c:marker>
          <c:dLbls>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グラフ!$I$45:$M$45</c:f>
              <c:strCache>
                <c:ptCount val="5"/>
                <c:pt idx="0">
                  <c:v>平成25年</c:v>
                </c:pt>
                <c:pt idx="1">
                  <c:v>26年</c:v>
                </c:pt>
                <c:pt idx="2">
                  <c:v>27年</c:v>
                </c:pt>
                <c:pt idx="3">
                  <c:v>28年</c:v>
                </c:pt>
                <c:pt idx="4">
                  <c:v>29年</c:v>
                </c:pt>
              </c:strCache>
            </c:strRef>
          </c:cat>
          <c:val>
            <c:numRef>
              <c:f>グラフ!$I$46:$M$46</c:f>
              <c:numCache>
                <c:formatCode>#,##0_);[Red]\(#,##0\)</c:formatCode>
                <c:ptCount val="5"/>
                <c:pt idx="0">
                  <c:v>296</c:v>
                </c:pt>
                <c:pt idx="1">
                  <c:v>288</c:v>
                </c:pt>
                <c:pt idx="2">
                  <c:v>276</c:v>
                </c:pt>
                <c:pt idx="3">
                  <c:v>278</c:v>
                </c:pt>
                <c:pt idx="4">
                  <c:v>281</c:v>
                </c:pt>
              </c:numCache>
            </c:numRef>
          </c:val>
          <c:smooth val="0"/>
        </c:ser>
        <c:ser>
          <c:idx val="1"/>
          <c:order val="1"/>
          <c:tx>
            <c:strRef>
              <c:f>グラフ!$H$47</c:f>
              <c:strCache>
                <c:ptCount val="1"/>
                <c:pt idx="0">
                  <c:v>鏡が丘</c:v>
                </c:pt>
              </c:strCache>
            </c:strRef>
          </c:tx>
          <c:spPr>
            <a:ln w="12700">
              <a:solidFill>
                <a:srgbClr val="000000"/>
              </a:solidFill>
              <a:prstDash val="solid"/>
            </a:ln>
          </c:spPr>
          <c:marker>
            <c:symbol val="diamond"/>
            <c:size val="5"/>
            <c:spPr>
              <a:solidFill>
                <a:srgbClr val="000000"/>
              </a:solidFill>
              <a:ln>
                <a:solidFill>
                  <a:srgbClr val="000000"/>
                </a:solidFill>
                <a:prstDash val="solid"/>
              </a:ln>
            </c:spPr>
          </c:marker>
          <c:dLbls>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グラフ!$I$45:$M$45</c:f>
              <c:strCache>
                <c:ptCount val="5"/>
                <c:pt idx="0">
                  <c:v>平成25年</c:v>
                </c:pt>
                <c:pt idx="1">
                  <c:v>26年</c:v>
                </c:pt>
                <c:pt idx="2">
                  <c:v>27年</c:v>
                </c:pt>
                <c:pt idx="3">
                  <c:v>28年</c:v>
                </c:pt>
                <c:pt idx="4">
                  <c:v>29年</c:v>
                </c:pt>
              </c:strCache>
            </c:strRef>
          </c:cat>
          <c:val>
            <c:numRef>
              <c:f>グラフ!$I$47:$M$47</c:f>
              <c:numCache>
                <c:formatCode>#,##0_);[Red]\(#,##0\)</c:formatCode>
                <c:ptCount val="5"/>
                <c:pt idx="0">
                  <c:v>144</c:v>
                </c:pt>
                <c:pt idx="1">
                  <c:v>147</c:v>
                </c:pt>
                <c:pt idx="2">
                  <c:v>146</c:v>
                </c:pt>
                <c:pt idx="3">
                  <c:v>130</c:v>
                </c:pt>
                <c:pt idx="4">
                  <c:v>139</c:v>
                </c:pt>
              </c:numCache>
            </c:numRef>
          </c:val>
          <c:smooth val="0"/>
        </c:ser>
        <c:ser>
          <c:idx val="2"/>
          <c:order val="2"/>
          <c:tx>
            <c:strRef>
              <c:f>グラフ!$H$48</c:f>
              <c:strCache>
                <c:ptCount val="1"/>
                <c:pt idx="0">
                  <c:v>鏡が丘分校</c:v>
                </c:pt>
              </c:strCache>
            </c:strRef>
          </c:tx>
          <c:spPr>
            <a:ln w="12700">
              <a:solidFill>
                <a:srgbClr val="000000"/>
              </a:solidFill>
              <a:prstDash val="solid"/>
            </a:ln>
          </c:spPr>
          <c:marker>
            <c:symbol val="triangle"/>
            <c:size val="5"/>
            <c:spPr>
              <a:solidFill>
                <a:srgbClr val="000000"/>
              </a:solidFill>
              <a:ln>
                <a:solidFill>
                  <a:srgbClr val="000000"/>
                </a:solidFill>
                <a:prstDash val="solid"/>
              </a:ln>
            </c:spPr>
          </c:marker>
          <c:dLbls>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グラフ!$I$45:$M$45</c:f>
              <c:strCache>
                <c:ptCount val="5"/>
                <c:pt idx="0">
                  <c:v>平成25年</c:v>
                </c:pt>
                <c:pt idx="1">
                  <c:v>26年</c:v>
                </c:pt>
                <c:pt idx="2">
                  <c:v>27年</c:v>
                </c:pt>
                <c:pt idx="3">
                  <c:v>28年</c:v>
                </c:pt>
                <c:pt idx="4">
                  <c:v>29年</c:v>
                </c:pt>
              </c:strCache>
            </c:strRef>
          </c:cat>
          <c:val>
            <c:numRef>
              <c:f>グラフ!$I$48:$M$48</c:f>
              <c:numCache>
                <c:formatCode>#,##0_);[Red]\(#,##0\)</c:formatCode>
                <c:ptCount val="5"/>
                <c:pt idx="0">
                  <c:v>5</c:v>
                </c:pt>
                <c:pt idx="1">
                  <c:v>5</c:v>
                </c:pt>
                <c:pt idx="2">
                  <c:v>8</c:v>
                </c:pt>
                <c:pt idx="3">
                  <c:v>9</c:v>
                </c:pt>
                <c:pt idx="4">
                  <c:v>9</c:v>
                </c:pt>
              </c:numCache>
            </c:numRef>
          </c:val>
          <c:smooth val="0"/>
        </c:ser>
        <c:dLbls>
          <c:showLegendKey val="0"/>
          <c:showVal val="0"/>
          <c:showCatName val="0"/>
          <c:showSerName val="0"/>
          <c:showPercent val="0"/>
          <c:showBubbleSize val="0"/>
        </c:dLbls>
        <c:marker val="1"/>
        <c:smooth val="0"/>
        <c:axId val="444335232"/>
        <c:axId val="444334840"/>
      </c:lineChart>
      <c:catAx>
        <c:axId val="444335232"/>
        <c:scaling>
          <c:orientation val="minMax"/>
        </c:scaling>
        <c:delete val="0"/>
        <c:axPos val="b"/>
        <c:numFmt formatCode="General" sourceLinked="1"/>
        <c:majorTickMark val="in"/>
        <c:minorTickMark val="none"/>
        <c:tickLblPos val="nextTo"/>
        <c:spPr>
          <a:ln w="3175">
            <a:solidFill>
              <a:srgbClr val="B3B3B3"/>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44334840"/>
        <c:crossesAt val="0"/>
        <c:auto val="1"/>
        <c:lblAlgn val="ctr"/>
        <c:lblOffset val="100"/>
        <c:tickLblSkip val="1"/>
        <c:tickMarkSkip val="1"/>
        <c:noMultiLvlLbl val="0"/>
      </c:catAx>
      <c:valAx>
        <c:axId val="444334840"/>
        <c:scaling>
          <c:orientation val="minMax"/>
          <c:max val="310"/>
          <c:min val="0"/>
        </c:scaling>
        <c:delete val="0"/>
        <c:axPos val="l"/>
        <c:title>
          <c:tx>
            <c:rich>
              <a:bodyPr rot="0" vert="wordArtVertRtl"/>
              <a:lstStyle/>
              <a:p>
                <a:pPr algn="ctr">
                  <a:defRPr sz="800" b="0" i="0" u="none" strike="noStrike" baseline="0">
                    <a:solidFill>
                      <a:srgbClr val="000000"/>
                    </a:solidFill>
                    <a:latin typeface="ＭＳ Ｐゴシック"/>
                    <a:ea typeface="ＭＳ Ｐゴシック"/>
                    <a:cs typeface="ＭＳ Ｐゴシック"/>
                  </a:defRPr>
                </a:pPr>
                <a:r>
                  <a:rPr lang="ja-JP" altLang="en-US"/>
                  <a:t>人</a:t>
                </a:r>
              </a:p>
            </c:rich>
          </c:tx>
          <c:layout>
            <c:manualLayout>
              <c:xMode val="edge"/>
              <c:yMode val="edge"/>
              <c:x val="4.7619047619047623E-2"/>
              <c:y val="0.50599646267238263"/>
            </c:manualLayout>
          </c:layout>
          <c:overlay val="0"/>
          <c:spPr>
            <a:noFill/>
            <a:ln w="25400">
              <a:noFill/>
            </a:ln>
          </c:spPr>
        </c:title>
        <c:numFmt formatCode="0\ ;[Red]\(0\)" sourceLinked="0"/>
        <c:majorTickMark val="in"/>
        <c:minorTickMark val="none"/>
        <c:tickLblPos val="nextTo"/>
        <c:spPr>
          <a:ln w="3175">
            <a:solidFill>
              <a:srgbClr val="B3B3B3"/>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44335232"/>
        <c:crosses val="autoZero"/>
        <c:crossBetween val="midCat"/>
        <c:majorUnit val="20"/>
      </c:valAx>
      <c:spPr>
        <a:noFill/>
        <a:ln w="12700">
          <a:solidFill>
            <a:srgbClr val="000000"/>
          </a:solidFill>
          <a:prstDash val="solid"/>
        </a:ln>
      </c:spPr>
    </c:plotArea>
    <c:legend>
      <c:legendPos val="r"/>
      <c:layout>
        <c:manualLayout>
          <c:xMode val="edge"/>
          <c:yMode val="edge"/>
          <c:x val="0.44047744031996588"/>
          <c:y val="0.50359838113759958"/>
          <c:w val="0.54762060992376005"/>
          <c:h val="4.0767386091127504E-2"/>
        </c:manualLayout>
      </c:layout>
      <c:overlay val="0"/>
      <c:spPr>
        <a:solidFill>
          <a:srgbClr val="FFFFFF"/>
        </a:solidFill>
        <a:ln w="12700">
          <a:solidFill>
            <a:srgbClr val="000000"/>
          </a:solidFill>
          <a:prstDash val="solid"/>
        </a:ln>
      </c:spPr>
      <c:txPr>
        <a:bodyPr/>
        <a:lstStyle/>
        <a:p>
          <a:pPr>
            <a:defRPr sz="57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662" footer="0.51180555555555662"/>
    <c:pageSetup firstPageNumber="0"/>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明朝"/>
                <a:ea typeface="ＭＳ 明朝"/>
                <a:cs typeface="ＭＳ 明朝"/>
              </a:defRPr>
            </a:pPr>
            <a:r>
              <a:rPr lang="ja-JP" altLang="en-US" sz="800" b="0" i="0" u="none" strike="noStrike" baseline="0">
                <a:solidFill>
                  <a:srgbClr val="000000"/>
                </a:solidFill>
                <a:latin typeface="ＭＳ Ｐゴシック"/>
                <a:ea typeface="ＭＳ Ｐゴシック"/>
              </a:rPr>
              <a:t>平成</a:t>
            </a:r>
            <a:r>
              <a:rPr lang="en-US" altLang="ja-JP" sz="800" b="0" i="0" u="none" strike="noStrike" baseline="0">
                <a:solidFill>
                  <a:srgbClr val="000000"/>
                </a:solidFill>
                <a:latin typeface="ＭＳ Ｐゴシック"/>
                <a:ea typeface="ＭＳ Ｐゴシック"/>
              </a:rPr>
              <a:t>20</a:t>
            </a:r>
            <a:r>
              <a:rPr lang="ja-JP" altLang="en-US" sz="800" b="0" i="0" u="none" strike="noStrike" baseline="0">
                <a:solidFill>
                  <a:srgbClr val="000000"/>
                </a:solidFill>
                <a:latin typeface="ＭＳ Ｐゴシック"/>
                <a:ea typeface="ＭＳ Ｐゴシック"/>
              </a:rPr>
              <a:t>年度歳入</a:t>
            </a:r>
          </a:p>
        </c:rich>
      </c:tx>
      <c:layout>
        <c:manualLayout>
          <c:xMode val="edge"/>
          <c:yMode val="edge"/>
          <c:x val="0.37462299085727435"/>
          <c:y val="3.5928143712575002E-2"/>
        </c:manualLayout>
      </c:layout>
      <c:overlay val="0"/>
      <c:spPr>
        <a:noFill/>
        <a:ln w="12700">
          <a:solidFill>
            <a:srgbClr val="000000"/>
          </a:solidFill>
          <a:prstDash val="solid"/>
        </a:ln>
      </c:spPr>
    </c:title>
    <c:autoTitleDeleted val="0"/>
    <c:plotArea>
      <c:layout>
        <c:manualLayout>
          <c:layoutTarget val="inner"/>
          <c:xMode val="edge"/>
          <c:yMode val="edge"/>
          <c:x val="0.16918453960615787"/>
          <c:y val="0.23652729189174787"/>
          <c:w val="0.66465354845276603"/>
          <c:h val="0.65868359767322671"/>
        </c:manualLayout>
      </c:layout>
      <c:doughnutChart>
        <c:varyColors val="1"/>
        <c:ser>
          <c:idx val="0"/>
          <c:order val="0"/>
          <c:spPr>
            <a:solidFill>
              <a:srgbClr val="FFFFFF"/>
            </a:solidFill>
            <a:ln w="12700">
              <a:solidFill>
                <a:srgbClr val="000000"/>
              </a:solidFill>
              <a:prstDash val="solid"/>
            </a:ln>
          </c:spPr>
          <c:dLbls>
            <c:dLbl>
              <c:idx val="0"/>
              <c:layout/>
              <c:numFmt formatCode="0.0%" sourceLinked="0"/>
              <c:spPr>
                <a:noFill/>
                <a:ln w="25400">
                  <a:noFill/>
                </a:ln>
              </c:spPr>
              <c:txPr>
                <a:bodyPr/>
                <a:lstStyle/>
                <a:p>
                  <a:pPr>
                    <a:defRPr sz="750" b="0" i="0" u="none" strike="noStrike" baseline="0">
                      <a:solidFill>
                        <a:srgbClr val="000000"/>
                      </a:solidFill>
                      <a:latin typeface="ＭＳ Ｐゴシック"/>
                      <a:ea typeface="ＭＳ Ｐゴシック"/>
                      <a:cs typeface="ＭＳ Ｐゴシック"/>
                    </a:defRPr>
                  </a:pPr>
                  <a:endParaRPr lang="ja-JP"/>
                </a:p>
              </c:txPr>
              <c:showLegendKey val="0"/>
              <c:showVal val="0"/>
              <c:showCatName val="1"/>
              <c:showSerName val="0"/>
              <c:showPercent val="1"/>
              <c:showBubbleSize val="0"/>
              <c:extLst>
                <c:ext xmlns:c15="http://schemas.microsoft.com/office/drawing/2012/chart" uri="{CE6537A1-D6FC-4f65-9D91-7224C49458BB}">
                  <c15:layout/>
                </c:ext>
              </c:extLst>
            </c:dLbl>
            <c:numFmt formatCode="0.0%" sourceLinked="0"/>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0"/>
            <c:showCatName val="1"/>
            <c:showSerName val="0"/>
            <c:showPercent val="1"/>
            <c:showBubbleSize val="0"/>
            <c:separator>
</c:separator>
            <c:showLeaderLines val="0"/>
            <c:extLst>
              <c:ext xmlns:c15="http://schemas.microsoft.com/office/drawing/2012/chart" uri="{CE6537A1-D6FC-4f65-9D91-7224C49458BB}">
                <c15:layout/>
              </c:ext>
            </c:extLst>
          </c:dLbls>
          <c:cat>
            <c:strRef>
              <c:f>グラフ!$H$80:$J$80</c:f>
              <c:strCache>
                <c:ptCount val="3"/>
                <c:pt idx="0">
                  <c:v>国・県支出金</c:v>
                </c:pt>
                <c:pt idx="1">
                  <c:v>市支出金</c:v>
                </c:pt>
                <c:pt idx="2">
                  <c:v>私　　費</c:v>
                </c:pt>
              </c:strCache>
            </c:strRef>
          </c:cat>
          <c:val>
            <c:numRef>
              <c:f>グラフ!$H$81:$J$81</c:f>
              <c:numCache>
                <c:formatCode>#,##0_);[Red]\(#,##0\)</c:formatCode>
                <c:ptCount val="3"/>
                <c:pt idx="0">
                  <c:v>795988</c:v>
                </c:pt>
                <c:pt idx="1">
                  <c:v>3969909</c:v>
                </c:pt>
                <c:pt idx="2" formatCode="#,##0;[Red]#,##0">
                  <c:v>0</c:v>
                </c:pt>
              </c:numCache>
            </c:numRef>
          </c:val>
        </c:ser>
        <c:dLbls>
          <c:showLegendKey val="0"/>
          <c:showVal val="0"/>
          <c:showCatName val="0"/>
          <c:showSerName val="0"/>
          <c:showPercent val="0"/>
          <c:showBubbleSize val="0"/>
          <c:showLeaderLines val="0"/>
        </c:dLbls>
        <c:firstSliceAng val="0"/>
        <c:holeSize val="50"/>
      </c:doughnutChart>
      <c:spPr>
        <a:noFill/>
        <a:ln w="25400">
          <a:noFill/>
        </a:ln>
      </c:spPr>
    </c:plotArea>
    <c:plotVisOnly val="1"/>
    <c:dispBlanksAs val="zero"/>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662" footer="0.51180555555555662"/>
    <c:pageSetup firstPageNumber="0"/>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明朝"/>
                <a:ea typeface="ＭＳ 明朝"/>
                <a:cs typeface="ＭＳ 明朝"/>
              </a:defRPr>
            </a:pPr>
            <a:r>
              <a:rPr lang="ja-JP" altLang="en-US" sz="800" b="0" i="0" u="none" strike="noStrike" baseline="0">
                <a:solidFill>
                  <a:srgbClr val="000000"/>
                </a:solidFill>
                <a:latin typeface="ＭＳ Ｐゴシック"/>
                <a:ea typeface="ＭＳ Ｐゴシック"/>
              </a:rPr>
              <a:t>平成</a:t>
            </a:r>
            <a:r>
              <a:rPr lang="en-US" altLang="ja-JP" sz="800" b="0" i="0" u="none" strike="noStrike" baseline="0">
                <a:solidFill>
                  <a:srgbClr val="000000"/>
                </a:solidFill>
                <a:latin typeface="ＭＳ Ｐゴシック"/>
                <a:ea typeface="ＭＳ Ｐゴシック"/>
              </a:rPr>
              <a:t>20</a:t>
            </a:r>
            <a:r>
              <a:rPr lang="ja-JP" altLang="en-US" sz="800" b="0" i="0" u="none" strike="noStrike" baseline="0">
                <a:solidFill>
                  <a:srgbClr val="000000"/>
                </a:solidFill>
                <a:latin typeface="ＭＳ Ｐゴシック"/>
                <a:ea typeface="ＭＳ Ｐゴシック"/>
              </a:rPr>
              <a:t>年度歳出</a:t>
            </a:r>
          </a:p>
        </c:rich>
      </c:tx>
      <c:layout>
        <c:manualLayout>
          <c:xMode val="edge"/>
          <c:yMode val="edge"/>
          <c:x val="0.37971136216668638"/>
          <c:y val="3.582089552238811E-2"/>
        </c:manualLayout>
      </c:layout>
      <c:overlay val="0"/>
      <c:spPr>
        <a:noFill/>
        <a:ln w="12700">
          <a:solidFill>
            <a:srgbClr val="000000"/>
          </a:solidFill>
          <a:prstDash val="solid"/>
        </a:ln>
      </c:spPr>
    </c:title>
    <c:autoTitleDeleted val="0"/>
    <c:plotArea>
      <c:layout>
        <c:manualLayout>
          <c:layoutTarget val="inner"/>
          <c:xMode val="edge"/>
          <c:yMode val="edge"/>
          <c:x val="0.17971065361937721"/>
          <c:y val="0.23582089552238841"/>
          <c:w val="0.64058152338520002"/>
          <c:h val="0.65970149253735011"/>
        </c:manualLayout>
      </c:layout>
      <c:doughnutChart>
        <c:varyColors val="1"/>
        <c:ser>
          <c:idx val="0"/>
          <c:order val="0"/>
          <c:spPr>
            <a:solidFill>
              <a:srgbClr val="FFFFFF"/>
            </a:solidFill>
            <a:ln w="12700">
              <a:solidFill>
                <a:srgbClr val="000000"/>
              </a:solidFill>
              <a:prstDash val="solid"/>
            </a:ln>
          </c:spPr>
          <c:dLbls>
            <c:numFmt formatCode="0.0%" sourceLinked="0"/>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0"/>
            <c:showCatName val="1"/>
            <c:showSerName val="0"/>
            <c:showPercent val="1"/>
            <c:showBubbleSize val="0"/>
            <c:separator>
</c:separator>
            <c:showLeaderLines val="0"/>
            <c:extLst>
              <c:ext xmlns:c15="http://schemas.microsoft.com/office/drawing/2012/chart" uri="{CE6537A1-D6FC-4f65-9D91-7224C49458BB}">
                <c15:layout/>
              </c:ext>
            </c:extLst>
          </c:dLbls>
          <c:cat>
            <c:strRef>
              <c:f>グラフ!$H$85:$H$87</c:f>
              <c:strCache>
                <c:ptCount val="3"/>
                <c:pt idx="0">
                  <c:v>学校教育費</c:v>
                </c:pt>
                <c:pt idx="1">
                  <c:v>社会教育費</c:v>
                </c:pt>
                <c:pt idx="2">
                  <c:v>教育行政費</c:v>
                </c:pt>
              </c:strCache>
            </c:strRef>
          </c:cat>
          <c:val>
            <c:numRef>
              <c:f>グラフ!$I$85:$I$87</c:f>
              <c:numCache>
                <c:formatCode>#,##0_);[Red]\(#,##0\)</c:formatCode>
                <c:ptCount val="3"/>
                <c:pt idx="0">
                  <c:v>3192356</c:v>
                </c:pt>
                <c:pt idx="1">
                  <c:v>701662</c:v>
                </c:pt>
                <c:pt idx="2">
                  <c:v>871879</c:v>
                </c:pt>
              </c:numCache>
            </c:numRef>
          </c:val>
        </c:ser>
        <c:dLbls>
          <c:showLegendKey val="0"/>
          <c:showVal val="0"/>
          <c:showCatName val="0"/>
          <c:showSerName val="0"/>
          <c:showPercent val="0"/>
          <c:showBubbleSize val="0"/>
          <c:showLeaderLines val="0"/>
        </c:dLbls>
        <c:firstSliceAng val="0"/>
        <c:holeSize val="50"/>
      </c:doughnutChart>
      <c:spPr>
        <a:noFill/>
        <a:ln w="25400">
          <a:noFill/>
        </a:ln>
      </c:spPr>
    </c:plotArea>
    <c:plotVisOnly val="1"/>
    <c:dispBlanksAs val="zero"/>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662" footer="0.51180555555555662"/>
    <c:pageSetup firstPageNumber="0"/>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明朝"/>
                <a:ea typeface="ＭＳ 明朝"/>
                <a:cs typeface="ＭＳ 明朝"/>
              </a:defRPr>
            </a:pPr>
            <a:r>
              <a:rPr lang="ja-JP" altLang="en-US" sz="1000" b="0" i="0" u="none" strike="noStrike" baseline="0">
                <a:solidFill>
                  <a:srgbClr val="000000"/>
                </a:solidFill>
                <a:latin typeface="ＭＳ Ｐゴシック"/>
                <a:ea typeface="ＭＳ Ｐゴシック"/>
              </a:rPr>
              <a:t>平成</a:t>
            </a:r>
            <a:r>
              <a:rPr lang="en-US" altLang="ja-JP" sz="1000" b="0" i="0" u="none" strike="noStrike" baseline="0">
                <a:solidFill>
                  <a:srgbClr val="000000"/>
                </a:solidFill>
                <a:latin typeface="ＭＳ Ｐゴシック"/>
                <a:ea typeface="ＭＳ Ｐゴシック"/>
              </a:rPr>
              <a:t>21</a:t>
            </a:r>
            <a:r>
              <a:rPr lang="ja-JP" altLang="en-US" sz="1000" b="0" i="0" u="none" strike="noStrike" baseline="0">
                <a:solidFill>
                  <a:srgbClr val="000000"/>
                </a:solidFill>
                <a:latin typeface="ＭＳ Ｐゴシック"/>
                <a:ea typeface="ＭＳ Ｐゴシック"/>
              </a:rPr>
              <a:t>年５月１日現在</a:t>
            </a:r>
          </a:p>
        </c:rich>
      </c:tx>
      <c:layout>
        <c:manualLayout>
          <c:xMode val="edge"/>
          <c:yMode val="edge"/>
          <c:x val="0.40092911760642902"/>
          <c:y val="2.9350104821802878E-2"/>
        </c:manualLayout>
      </c:layout>
      <c:overlay val="0"/>
      <c:spPr>
        <a:noFill/>
        <a:ln w="12700">
          <a:solidFill>
            <a:srgbClr val="000000"/>
          </a:solidFill>
          <a:prstDash val="solid"/>
        </a:ln>
      </c:spPr>
    </c:title>
    <c:autoTitleDeleted val="0"/>
    <c:plotArea>
      <c:layout>
        <c:manualLayout>
          <c:layoutTarget val="inner"/>
          <c:xMode val="edge"/>
          <c:yMode val="edge"/>
          <c:x val="0.14396295711210194"/>
          <c:y val="0.19496895261922251"/>
          <c:w val="0.82043405666032165"/>
          <c:h val="0.70650039820082799"/>
        </c:manualLayout>
      </c:layout>
      <c:barChart>
        <c:barDir val="col"/>
        <c:grouping val="clustered"/>
        <c:varyColors val="0"/>
        <c:ser>
          <c:idx val="0"/>
          <c:order val="0"/>
          <c:tx>
            <c:strRef>
              <c:f>グラフ!$I$101</c:f>
              <c:strCache>
                <c:ptCount val="1"/>
                <c:pt idx="0">
                  <c:v>一人当り校地面積</c:v>
                </c:pt>
              </c:strCache>
            </c:strRef>
          </c:tx>
          <c:spPr>
            <a:solidFill>
              <a:srgbClr val="FFFFFF"/>
            </a:solidFill>
            <a:ln w="12700">
              <a:solidFill>
                <a:srgbClr val="000000"/>
              </a:solidFill>
              <a:prstDash val="solid"/>
            </a:ln>
          </c:spPr>
          <c:invertIfNegative val="0"/>
          <c:dLbls>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グラフ!$H$102:$H$112</c:f>
              <c:strCache>
                <c:ptCount val="11"/>
                <c:pt idx="0">
                  <c:v>浦添小</c:v>
                </c:pt>
                <c:pt idx="1">
                  <c:v>仲西小</c:v>
                </c:pt>
                <c:pt idx="2">
                  <c:v>神森小</c:v>
                </c:pt>
                <c:pt idx="3">
                  <c:v>浦城小</c:v>
                </c:pt>
                <c:pt idx="4">
                  <c:v>牧港小</c:v>
                </c:pt>
                <c:pt idx="5">
                  <c:v>当山小</c:v>
                </c:pt>
                <c:pt idx="6">
                  <c:v>内間小</c:v>
                </c:pt>
                <c:pt idx="7">
                  <c:v>港川小</c:v>
                </c:pt>
                <c:pt idx="8">
                  <c:v>宮城小</c:v>
                </c:pt>
                <c:pt idx="9">
                  <c:v>沢岻小</c:v>
                </c:pt>
                <c:pt idx="10">
                  <c:v>前田小</c:v>
                </c:pt>
              </c:strCache>
            </c:strRef>
          </c:cat>
          <c:val>
            <c:numRef>
              <c:f>グラフ!$I$102:$I$112</c:f>
              <c:numCache>
                <c:formatCode>#,##0.0_);[Red]\(#,##0.0\)</c:formatCode>
                <c:ptCount val="11"/>
                <c:pt idx="0">
                  <c:v>40.723642172523959</c:v>
                </c:pt>
                <c:pt idx="1">
                  <c:v>28.534920634920635</c:v>
                </c:pt>
                <c:pt idx="2">
                  <c:v>33.706505295007567</c:v>
                </c:pt>
                <c:pt idx="3">
                  <c:v>28.327852998065765</c:v>
                </c:pt>
                <c:pt idx="4">
                  <c:v>49.885593220338983</c:v>
                </c:pt>
                <c:pt idx="5">
                  <c:v>19.312557286892758</c:v>
                </c:pt>
                <c:pt idx="6">
                  <c:v>31.412478336221838</c:v>
                </c:pt>
                <c:pt idx="7">
                  <c:v>19.285714285714285</c:v>
                </c:pt>
                <c:pt idx="8">
                  <c:v>26.209158415841586</c:v>
                </c:pt>
                <c:pt idx="9">
                  <c:v>29.157894736842106</c:v>
                </c:pt>
                <c:pt idx="10">
                  <c:v>58.713438735177867</c:v>
                </c:pt>
              </c:numCache>
            </c:numRef>
          </c:val>
        </c:ser>
        <c:ser>
          <c:idx val="1"/>
          <c:order val="1"/>
          <c:tx>
            <c:strRef>
              <c:f>グラフ!$J$101</c:f>
              <c:strCache>
                <c:ptCount val="1"/>
                <c:pt idx="0">
                  <c:v>一人当り校舎延べ面積</c:v>
                </c:pt>
              </c:strCache>
            </c:strRef>
          </c:tx>
          <c:spPr>
            <a:solidFill>
              <a:srgbClr val="FFFFFF"/>
            </a:solidFill>
            <a:ln w="12700">
              <a:solidFill>
                <a:srgbClr val="000000"/>
              </a:solidFill>
              <a:prstDash val="solid"/>
            </a:ln>
          </c:spPr>
          <c:invertIfNegative val="0"/>
          <c:dLbls>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グラフ!$H$102:$H$112</c:f>
              <c:strCache>
                <c:ptCount val="11"/>
                <c:pt idx="0">
                  <c:v>浦添小</c:v>
                </c:pt>
                <c:pt idx="1">
                  <c:v>仲西小</c:v>
                </c:pt>
                <c:pt idx="2">
                  <c:v>神森小</c:v>
                </c:pt>
                <c:pt idx="3">
                  <c:v>浦城小</c:v>
                </c:pt>
                <c:pt idx="4">
                  <c:v>牧港小</c:v>
                </c:pt>
                <c:pt idx="5">
                  <c:v>当山小</c:v>
                </c:pt>
                <c:pt idx="6">
                  <c:v>内間小</c:v>
                </c:pt>
                <c:pt idx="7">
                  <c:v>港川小</c:v>
                </c:pt>
                <c:pt idx="8">
                  <c:v>宮城小</c:v>
                </c:pt>
                <c:pt idx="9">
                  <c:v>沢岻小</c:v>
                </c:pt>
                <c:pt idx="10">
                  <c:v>前田小</c:v>
                </c:pt>
              </c:strCache>
            </c:strRef>
          </c:cat>
          <c:val>
            <c:numRef>
              <c:f>グラフ!$J$102:$J$112</c:f>
              <c:numCache>
                <c:formatCode>#,##0.0_);[Red]\(#,##0.0\)</c:formatCode>
                <c:ptCount val="11"/>
                <c:pt idx="0">
                  <c:v>10.05591054313099</c:v>
                </c:pt>
                <c:pt idx="1">
                  <c:v>10.480952380952381</c:v>
                </c:pt>
                <c:pt idx="2">
                  <c:v>8.6323751891074139</c:v>
                </c:pt>
                <c:pt idx="3">
                  <c:v>7.0918762088974852</c:v>
                </c:pt>
                <c:pt idx="4">
                  <c:v>13.258474576271187</c:v>
                </c:pt>
                <c:pt idx="5">
                  <c:v>7.5747021081576538</c:v>
                </c:pt>
                <c:pt idx="6">
                  <c:v>10.922010398613518</c:v>
                </c:pt>
                <c:pt idx="7">
                  <c:v>8.6695747001090506</c:v>
                </c:pt>
                <c:pt idx="8">
                  <c:v>7.7537128712871288</c:v>
                </c:pt>
                <c:pt idx="9">
                  <c:v>8.2133712660028451</c:v>
                </c:pt>
                <c:pt idx="10">
                  <c:v>11.494071146245059</c:v>
                </c:pt>
              </c:numCache>
            </c:numRef>
          </c:val>
        </c:ser>
        <c:dLbls>
          <c:showLegendKey val="0"/>
          <c:showVal val="0"/>
          <c:showCatName val="0"/>
          <c:showSerName val="0"/>
          <c:showPercent val="0"/>
          <c:showBubbleSize val="0"/>
        </c:dLbls>
        <c:gapWidth val="30"/>
        <c:axId val="227695704"/>
        <c:axId val="447171496"/>
      </c:barChart>
      <c:catAx>
        <c:axId val="227695704"/>
        <c:scaling>
          <c:orientation val="minMax"/>
        </c:scaling>
        <c:delete val="0"/>
        <c:axPos val="b"/>
        <c:numFmt formatCode="General" sourceLinked="1"/>
        <c:majorTickMark val="in"/>
        <c:minorTickMark val="none"/>
        <c:tickLblPos val="nextTo"/>
        <c:spPr>
          <a:ln w="3175">
            <a:solidFill>
              <a:srgbClr val="B3B3B3"/>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47171496"/>
        <c:crossesAt val="0"/>
        <c:auto val="1"/>
        <c:lblAlgn val="ctr"/>
        <c:lblOffset val="100"/>
        <c:tickLblSkip val="1"/>
        <c:tickMarkSkip val="1"/>
        <c:noMultiLvlLbl val="0"/>
      </c:catAx>
      <c:valAx>
        <c:axId val="447171496"/>
        <c:scaling>
          <c:orientation val="minMax"/>
        </c:scaling>
        <c:delete val="0"/>
        <c:axPos val="l"/>
        <c:title>
          <c:tx>
            <c:rich>
              <a:bodyPr rot="0" vert="wordArtVertRtl"/>
              <a:lstStyle/>
              <a:p>
                <a:pPr algn="ctr">
                  <a:defRPr sz="800" b="0" i="0" u="none" strike="noStrike" baseline="0">
                    <a:solidFill>
                      <a:srgbClr val="000000"/>
                    </a:solidFill>
                    <a:latin typeface="ＭＳ Ｐゴシック"/>
                    <a:ea typeface="ＭＳ Ｐゴシック"/>
                    <a:cs typeface="ＭＳ Ｐゴシック"/>
                  </a:defRPr>
                </a:pPr>
                <a:r>
                  <a:rPr lang="ja-JP" altLang="en-US"/>
                  <a:t>㎡</a:t>
                </a:r>
              </a:p>
            </c:rich>
          </c:tx>
          <c:layout>
            <c:manualLayout>
              <c:xMode val="edge"/>
              <c:yMode val="edge"/>
              <c:x val="2.4767801857585103E-2"/>
              <c:y val="0.50943506275551997"/>
            </c:manualLayout>
          </c:layout>
          <c:overlay val="0"/>
          <c:spPr>
            <a:noFill/>
            <a:ln w="25400">
              <a:noFill/>
            </a:ln>
          </c:spPr>
        </c:title>
        <c:numFmt formatCode="#,##0.0_);[Red]\(#,##0.0\)" sourceLinked="1"/>
        <c:majorTickMark val="in"/>
        <c:minorTickMark val="none"/>
        <c:tickLblPos val="nextTo"/>
        <c:spPr>
          <a:ln w="3175">
            <a:solidFill>
              <a:srgbClr val="B3B3B3"/>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227695704"/>
        <c:crosses val="autoZero"/>
        <c:crossBetween val="between"/>
      </c:valAx>
      <c:spPr>
        <a:noFill/>
        <a:ln w="12700">
          <a:solidFill>
            <a:srgbClr val="000000"/>
          </a:solidFill>
          <a:prstDash val="solid"/>
        </a:ln>
      </c:spPr>
    </c:plotArea>
    <c:legend>
      <c:legendPos val="r"/>
      <c:layout>
        <c:manualLayout>
          <c:xMode val="edge"/>
          <c:yMode val="edge"/>
          <c:x val="0.54024816557373101"/>
          <c:y val="0.50943506275551997"/>
          <c:w val="0.32352973680148261"/>
          <c:h val="4.1928721174004105E-2"/>
        </c:manualLayout>
      </c:layout>
      <c:overlay val="0"/>
      <c:spPr>
        <a:solidFill>
          <a:srgbClr val="FFFFFF"/>
        </a:solidFill>
        <a:ln w="12700">
          <a:solidFill>
            <a:srgbClr val="000000"/>
          </a:solidFill>
          <a:prstDash val="solid"/>
        </a:ln>
      </c:spPr>
      <c:txPr>
        <a:bodyPr/>
        <a:lstStyle/>
        <a:p>
          <a:pPr>
            <a:defRPr sz="71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662" footer="0.51180555555555662"/>
    <c:pageSetup firstPageNumber="0"/>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a:t>各年共５月１日現在</a:t>
            </a:r>
          </a:p>
        </c:rich>
      </c:tx>
      <c:layout>
        <c:manualLayout>
          <c:xMode val="edge"/>
          <c:yMode val="edge"/>
          <c:x val="0.33234483671737691"/>
          <c:y val="3.2258034412365202E-2"/>
        </c:manualLayout>
      </c:layout>
      <c:overlay val="0"/>
      <c:spPr>
        <a:noFill/>
        <a:ln w="12700">
          <a:solidFill>
            <a:srgbClr val="000000"/>
          </a:solidFill>
          <a:prstDash val="solid"/>
        </a:ln>
      </c:spPr>
    </c:title>
    <c:autoTitleDeleted val="0"/>
    <c:plotArea>
      <c:layout>
        <c:manualLayout>
          <c:layoutTarget val="inner"/>
          <c:xMode val="edge"/>
          <c:yMode val="edge"/>
          <c:x val="0.13353135074437641"/>
          <c:y val="0.13333362268581267"/>
          <c:w val="0.82789437461515558"/>
          <c:h val="0.63777916184713901"/>
        </c:manualLayout>
      </c:layout>
      <c:lineChart>
        <c:grouping val="standard"/>
        <c:varyColors val="0"/>
        <c:ser>
          <c:idx val="0"/>
          <c:order val="0"/>
          <c:tx>
            <c:strRef>
              <c:f>グラフ!$H$7</c:f>
              <c:strCache>
                <c:ptCount val="1"/>
                <c:pt idx="0">
                  <c:v>浦添小</c:v>
                </c:pt>
              </c:strCache>
            </c:strRef>
          </c:tx>
          <c:spPr>
            <a:ln w="12700">
              <a:solidFill>
                <a:srgbClr val="000000"/>
              </a:solidFill>
              <a:prstDash val="lgDash"/>
            </a:ln>
          </c:spPr>
          <c:marker>
            <c:symbol val="triangle"/>
            <c:size val="5"/>
            <c:spPr>
              <a:solidFill>
                <a:srgbClr val="FFFFFF"/>
              </a:solidFill>
              <a:ln>
                <a:solidFill>
                  <a:srgbClr val="000000"/>
                </a:solidFill>
                <a:prstDash val="solid"/>
              </a:ln>
            </c:spPr>
          </c:marker>
          <c:cat>
            <c:strRef>
              <c:f>グラフ!$I$6:$L$6</c:f>
              <c:strCache>
                <c:ptCount val="4"/>
                <c:pt idx="0">
                  <c:v>26年</c:v>
                </c:pt>
                <c:pt idx="1">
                  <c:v>27年</c:v>
                </c:pt>
                <c:pt idx="2">
                  <c:v>28年</c:v>
                </c:pt>
                <c:pt idx="3">
                  <c:v>29年</c:v>
                </c:pt>
              </c:strCache>
            </c:strRef>
          </c:cat>
          <c:val>
            <c:numRef>
              <c:f>グラフ!$I$7:$L$7</c:f>
              <c:numCache>
                <c:formatCode>#,##0_);[Red]\(#,##0\)</c:formatCode>
                <c:ptCount val="4"/>
                <c:pt idx="0">
                  <c:v>625</c:v>
                </c:pt>
                <c:pt idx="1">
                  <c:v>627</c:v>
                </c:pt>
                <c:pt idx="2">
                  <c:v>609</c:v>
                </c:pt>
                <c:pt idx="3">
                  <c:v>626</c:v>
                </c:pt>
              </c:numCache>
            </c:numRef>
          </c:val>
          <c:smooth val="0"/>
        </c:ser>
        <c:ser>
          <c:idx val="1"/>
          <c:order val="1"/>
          <c:tx>
            <c:strRef>
              <c:f>グラフ!$H$8</c:f>
              <c:strCache>
                <c:ptCount val="1"/>
                <c:pt idx="0">
                  <c:v>仲西小</c:v>
                </c:pt>
              </c:strCache>
            </c:strRef>
          </c:tx>
          <c:spPr>
            <a:ln w="12700">
              <a:solidFill>
                <a:srgbClr val="000000"/>
              </a:solidFill>
              <a:prstDash val="solid"/>
            </a:ln>
          </c:spPr>
          <c:marker>
            <c:symbol val="diamond"/>
            <c:size val="5"/>
            <c:spPr>
              <a:solidFill>
                <a:srgbClr val="000000"/>
              </a:solidFill>
              <a:ln>
                <a:solidFill>
                  <a:srgbClr val="000000"/>
                </a:solidFill>
                <a:prstDash val="solid"/>
              </a:ln>
            </c:spPr>
          </c:marker>
          <c:cat>
            <c:strRef>
              <c:f>グラフ!$I$6:$L$6</c:f>
              <c:strCache>
                <c:ptCount val="4"/>
                <c:pt idx="0">
                  <c:v>26年</c:v>
                </c:pt>
                <c:pt idx="1">
                  <c:v>27年</c:v>
                </c:pt>
                <c:pt idx="2">
                  <c:v>28年</c:v>
                </c:pt>
                <c:pt idx="3">
                  <c:v>29年</c:v>
                </c:pt>
              </c:strCache>
            </c:strRef>
          </c:cat>
          <c:val>
            <c:numRef>
              <c:f>グラフ!$I$8:$L$8</c:f>
              <c:numCache>
                <c:formatCode>#,##0_);[Red]\(#,##0\)</c:formatCode>
                <c:ptCount val="4"/>
                <c:pt idx="0">
                  <c:v>672</c:v>
                </c:pt>
                <c:pt idx="1">
                  <c:v>653</c:v>
                </c:pt>
                <c:pt idx="2">
                  <c:v>621</c:v>
                </c:pt>
                <c:pt idx="3">
                  <c:v>630</c:v>
                </c:pt>
              </c:numCache>
            </c:numRef>
          </c:val>
          <c:smooth val="0"/>
        </c:ser>
        <c:ser>
          <c:idx val="2"/>
          <c:order val="2"/>
          <c:tx>
            <c:strRef>
              <c:f>グラフ!$H$9</c:f>
              <c:strCache>
                <c:ptCount val="1"/>
                <c:pt idx="0">
                  <c:v>神森小</c:v>
                </c:pt>
              </c:strCache>
            </c:strRef>
          </c:tx>
          <c:spPr>
            <a:ln w="12700">
              <a:solidFill>
                <a:srgbClr val="000000"/>
              </a:solidFill>
              <a:prstDash val="solid"/>
            </a:ln>
          </c:spPr>
          <c:marker>
            <c:symbol val="triangle"/>
            <c:size val="5"/>
            <c:spPr>
              <a:solidFill>
                <a:srgbClr val="000000"/>
              </a:solidFill>
              <a:ln>
                <a:solidFill>
                  <a:srgbClr val="000000"/>
                </a:solidFill>
                <a:prstDash val="solid"/>
              </a:ln>
            </c:spPr>
          </c:marker>
          <c:cat>
            <c:strRef>
              <c:f>グラフ!$I$6:$L$6</c:f>
              <c:strCache>
                <c:ptCount val="4"/>
                <c:pt idx="0">
                  <c:v>26年</c:v>
                </c:pt>
                <c:pt idx="1">
                  <c:v>27年</c:v>
                </c:pt>
                <c:pt idx="2">
                  <c:v>28年</c:v>
                </c:pt>
                <c:pt idx="3">
                  <c:v>29年</c:v>
                </c:pt>
              </c:strCache>
            </c:strRef>
          </c:cat>
          <c:val>
            <c:numRef>
              <c:f>グラフ!$I$9:$L$9</c:f>
              <c:numCache>
                <c:formatCode>#,##0_);[Red]\(#,##0\)</c:formatCode>
                <c:ptCount val="4"/>
                <c:pt idx="0">
                  <c:v>695</c:v>
                </c:pt>
                <c:pt idx="1">
                  <c:v>681</c:v>
                </c:pt>
                <c:pt idx="2">
                  <c:v>677</c:v>
                </c:pt>
                <c:pt idx="3">
                  <c:v>661</c:v>
                </c:pt>
              </c:numCache>
            </c:numRef>
          </c:val>
          <c:smooth val="0"/>
        </c:ser>
        <c:ser>
          <c:idx val="3"/>
          <c:order val="3"/>
          <c:tx>
            <c:strRef>
              <c:f>グラフ!$H$10</c:f>
              <c:strCache>
                <c:ptCount val="1"/>
                <c:pt idx="0">
                  <c:v>浦城小</c:v>
                </c:pt>
              </c:strCache>
            </c:strRef>
          </c:tx>
          <c:spPr>
            <a:ln w="12700">
              <a:solidFill>
                <a:srgbClr val="000000"/>
              </a:solidFill>
              <a:prstDash val="solid"/>
            </a:ln>
          </c:spPr>
          <c:marker>
            <c:symbol val="square"/>
            <c:size val="5"/>
            <c:spPr>
              <a:solidFill>
                <a:srgbClr val="FFFFFF"/>
              </a:solidFill>
              <a:ln>
                <a:solidFill>
                  <a:srgbClr val="000000"/>
                </a:solidFill>
                <a:prstDash val="solid"/>
              </a:ln>
            </c:spPr>
          </c:marker>
          <c:cat>
            <c:strRef>
              <c:f>グラフ!$I$6:$L$6</c:f>
              <c:strCache>
                <c:ptCount val="4"/>
                <c:pt idx="0">
                  <c:v>26年</c:v>
                </c:pt>
                <c:pt idx="1">
                  <c:v>27年</c:v>
                </c:pt>
                <c:pt idx="2">
                  <c:v>28年</c:v>
                </c:pt>
                <c:pt idx="3">
                  <c:v>29年</c:v>
                </c:pt>
              </c:strCache>
            </c:strRef>
          </c:cat>
          <c:val>
            <c:numRef>
              <c:f>グラフ!$I$10:$L$10</c:f>
              <c:numCache>
                <c:formatCode>#,##0_);[Red]\(#,##0\)</c:formatCode>
                <c:ptCount val="4"/>
                <c:pt idx="0">
                  <c:v>1036</c:v>
                </c:pt>
                <c:pt idx="1">
                  <c:v>1062</c:v>
                </c:pt>
                <c:pt idx="2">
                  <c:v>1071</c:v>
                </c:pt>
                <c:pt idx="3">
                  <c:v>1034</c:v>
                </c:pt>
              </c:numCache>
            </c:numRef>
          </c:val>
          <c:smooth val="0"/>
        </c:ser>
        <c:ser>
          <c:idx val="4"/>
          <c:order val="4"/>
          <c:tx>
            <c:strRef>
              <c:f>グラフ!$H$11</c:f>
              <c:strCache>
                <c:ptCount val="1"/>
                <c:pt idx="0">
                  <c:v>牧港小</c:v>
                </c:pt>
              </c:strCache>
            </c:strRef>
          </c:tx>
          <c:spPr>
            <a:ln w="12700">
              <a:solidFill>
                <a:srgbClr val="000000"/>
              </a:solidFill>
              <a:prstDash val="solid"/>
            </a:ln>
          </c:spPr>
          <c:marker>
            <c:symbol val="diamond"/>
            <c:size val="5"/>
            <c:spPr>
              <a:solidFill>
                <a:srgbClr val="FFFFFF"/>
              </a:solidFill>
              <a:ln>
                <a:solidFill>
                  <a:srgbClr val="000000"/>
                </a:solidFill>
                <a:prstDash val="solid"/>
              </a:ln>
            </c:spPr>
          </c:marker>
          <c:cat>
            <c:strRef>
              <c:f>グラフ!$I$6:$L$6</c:f>
              <c:strCache>
                <c:ptCount val="4"/>
                <c:pt idx="0">
                  <c:v>26年</c:v>
                </c:pt>
                <c:pt idx="1">
                  <c:v>27年</c:v>
                </c:pt>
                <c:pt idx="2">
                  <c:v>28年</c:v>
                </c:pt>
                <c:pt idx="3">
                  <c:v>29年</c:v>
                </c:pt>
              </c:strCache>
            </c:strRef>
          </c:cat>
          <c:val>
            <c:numRef>
              <c:f>グラフ!$I$11:$L$11</c:f>
              <c:numCache>
                <c:formatCode>#,##0_);[Red]\(#,##0\)</c:formatCode>
                <c:ptCount val="4"/>
                <c:pt idx="0">
                  <c:v>526</c:v>
                </c:pt>
                <c:pt idx="1">
                  <c:v>502</c:v>
                </c:pt>
                <c:pt idx="2">
                  <c:v>499</c:v>
                </c:pt>
                <c:pt idx="3">
                  <c:v>472</c:v>
                </c:pt>
              </c:numCache>
            </c:numRef>
          </c:val>
          <c:smooth val="0"/>
        </c:ser>
        <c:ser>
          <c:idx val="5"/>
          <c:order val="5"/>
          <c:tx>
            <c:strRef>
              <c:f>グラフ!$H$12</c:f>
              <c:strCache>
                <c:ptCount val="1"/>
                <c:pt idx="0">
                  <c:v>当山小</c:v>
                </c:pt>
              </c:strCache>
            </c:strRef>
          </c:tx>
          <c:spPr>
            <a:ln w="12700">
              <a:solidFill>
                <a:srgbClr val="000000"/>
              </a:solidFill>
              <a:prstDash val="solid"/>
            </a:ln>
          </c:spPr>
          <c:marker>
            <c:symbol val="triangle"/>
            <c:size val="5"/>
            <c:spPr>
              <a:solidFill>
                <a:srgbClr val="000000"/>
              </a:solidFill>
              <a:ln>
                <a:solidFill>
                  <a:srgbClr val="000000"/>
                </a:solidFill>
                <a:prstDash val="solid"/>
              </a:ln>
            </c:spPr>
          </c:marker>
          <c:cat>
            <c:strRef>
              <c:f>グラフ!$I$6:$L$6</c:f>
              <c:strCache>
                <c:ptCount val="4"/>
                <c:pt idx="0">
                  <c:v>26年</c:v>
                </c:pt>
                <c:pt idx="1">
                  <c:v>27年</c:v>
                </c:pt>
                <c:pt idx="2">
                  <c:v>28年</c:v>
                </c:pt>
                <c:pt idx="3">
                  <c:v>29年</c:v>
                </c:pt>
              </c:strCache>
            </c:strRef>
          </c:cat>
          <c:val>
            <c:numRef>
              <c:f>グラフ!$I$12:$L$12</c:f>
              <c:numCache>
                <c:formatCode>#,##0_);[Red]\(#,##0\)</c:formatCode>
                <c:ptCount val="4"/>
                <c:pt idx="0">
                  <c:v>1069</c:v>
                </c:pt>
                <c:pt idx="1">
                  <c:v>1072</c:v>
                </c:pt>
                <c:pt idx="2">
                  <c:v>1055</c:v>
                </c:pt>
                <c:pt idx="3">
                  <c:v>1091</c:v>
                </c:pt>
              </c:numCache>
            </c:numRef>
          </c:val>
          <c:smooth val="0"/>
        </c:ser>
        <c:ser>
          <c:idx val="6"/>
          <c:order val="6"/>
          <c:tx>
            <c:strRef>
              <c:f>グラフ!$H$13</c:f>
              <c:strCache>
                <c:ptCount val="1"/>
                <c:pt idx="0">
                  <c:v>内間小</c:v>
                </c:pt>
              </c:strCache>
            </c:strRef>
          </c:tx>
          <c:spPr>
            <a:ln w="12700">
              <a:solidFill>
                <a:srgbClr val="000000"/>
              </a:solidFill>
              <a:prstDash val="solid"/>
            </a:ln>
          </c:spPr>
          <c:marker>
            <c:symbol val="circle"/>
            <c:size val="5"/>
            <c:spPr>
              <a:solidFill>
                <a:srgbClr val="000000"/>
              </a:solidFill>
              <a:ln>
                <a:solidFill>
                  <a:srgbClr val="000000"/>
                </a:solidFill>
                <a:prstDash val="solid"/>
              </a:ln>
            </c:spPr>
          </c:marker>
          <c:cat>
            <c:strRef>
              <c:f>グラフ!$I$6:$L$6</c:f>
              <c:strCache>
                <c:ptCount val="4"/>
                <c:pt idx="0">
                  <c:v>26年</c:v>
                </c:pt>
                <c:pt idx="1">
                  <c:v>27年</c:v>
                </c:pt>
                <c:pt idx="2">
                  <c:v>28年</c:v>
                </c:pt>
                <c:pt idx="3">
                  <c:v>29年</c:v>
                </c:pt>
              </c:strCache>
            </c:strRef>
          </c:cat>
          <c:val>
            <c:numRef>
              <c:f>グラフ!$I$13:$L$13</c:f>
              <c:numCache>
                <c:formatCode>#,##0_);[Red]\(#,##0\)</c:formatCode>
                <c:ptCount val="4"/>
                <c:pt idx="0">
                  <c:v>604</c:v>
                </c:pt>
                <c:pt idx="1">
                  <c:v>588</c:v>
                </c:pt>
                <c:pt idx="2">
                  <c:v>581</c:v>
                </c:pt>
                <c:pt idx="3">
                  <c:v>577</c:v>
                </c:pt>
              </c:numCache>
            </c:numRef>
          </c:val>
          <c:smooth val="0"/>
        </c:ser>
        <c:ser>
          <c:idx val="7"/>
          <c:order val="7"/>
          <c:tx>
            <c:strRef>
              <c:f>グラフ!$H$14</c:f>
              <c:strCache>
                <c:ptCount val="1"/>
                <c:pt idx="0">
                  <c:v>港川小</c:v>
                </c:pt>
              </c:strCache>
            </c:strRef>
          </c:tx>
          <c:spPr>
            <a:ln w="12700">
              <a:solidFill>
                <a:srgbClr val="000000"/>
              </a:solidFill>
              <a:prstDash val="solid"/>
            </a:ln>
          </c:spPr>
          <c:marker>
            <c:symbol val="dash"/>
            <c:size val="7"/>
            <c:spPr>
              <a:solidFill>
                <a:srgbClr val="000000"/>
              </a:solidFill>
              <a:ln>
                <a:solidFill>
                  <a:srgbClr val="000000"/>
                </a:solidFill>
                <a:prstDash val="solid"/>
              </a:ln>
            </c:spPr>
          </c:marker>
          <c:cat>
            <c:strRef>
              <c:f>グラフ!$I$6:$L$6</c:f>
              <c:strCache>
                <c:ptCount val="4"/>
                <c:pt idx="0">
                  <c:v>26年</c:v>
                </c:pt>
                <c:pt idx="1">
                  <c:v>27年</c:v>
                </c:pt>
                <c:pt idx="2">
                  <c:v>28年</c:v>
                </c:pt>
                <c:pt idx="3">
                  <c:v>29年</c:v>
                </c:pt>
              </c:strCache>
            </c:strRef>
          </c:cat>
          <c:val>
            <c:numRef>
              <c:f>グラフ!$I$14:$L$14</c:f>
              <c:numCache>
                <c:formatCode>#,##0_);[Red]\(#,##0\)</c:formatCode>
                <c:ptCount val="4"/>
                <c:pt idx="0">
                  <c:v>868</c:v>
                </c:pt>
                <c:pt idx="1">
                  <c:v>884</c:v>
                </c:pt>
                <c:pt idx="2">
                  <c:v>889</c:v>
                </c:pt>
                <c:pt idx="3">
                  <c:v>917</c:v>
                </c:pt>
              </c:numCache>
            </c:numRef>
          </c:val>
          <c:smooth val="0"/>
        </c:ser>
        <c:ser>
          <c:idx val="8"/>
          <c:order val="8"/>
          <c:tx>
            <c:strRef>
              <c:f>グラフ!$H$15</c:f>
              <c:strCache>
                <c:ptCount val="1"/>
                <c:pt idx="0">
                  <c:v>宮城小</c:v>
                </c:pt>
              </c:strCache>
            </c:strRef>
          </c:tx>
          <c:spPr>
            <a:ln w="12700">
              <a:solidFill>
                <a:srgbClr val="000000"/>
              </a:solidFill>
              <a:prstDash val="solid"/>
            </a:ln>
          </c:spPr>
          <c:marker>
            <c:symbol val="circle"/>
            <c:size val="5"/>
            <c:spPr>
              <a:solidFill>
                <a:srgbClr val="FFFFFF"/>
              </a:solidFill>
              <a:ln>
                <a:solidFill>
                  <a:srgbClr val="000000"/>
                </a:solidFill>
                <a:prstDash val="solid"/>
              </a:ln>
            </c:spPr>
          </c:marker>
          <c:cat>
            <c:strRef>
              <c:f>グラフ!$I$6:$L$6</c:f>
              <c:strCache>
                <c:ptCount val="4"/>
                <c:pt idx="0">
                  <c:v>26年</c:v>
                </c:pt>
                <c:pt idx="1">
                  <c:v>27年</c:v>
                </c:pt>
                <c:pt idx="2">
                  <c:v>28年</c:v>
                </c:pt>
                <c:pt idx="3">
                  <c:v>29年</c:v>
                </c:pt>
              </c:strCache>
            </c:strRef>
          </c:cat>
          <c:val>
            <c:numRef>
              <c:f>グラフ!$I$15:$L$15</c:f>
              <c:numCache>
                <c:formatCode>#,##0_);[Red]\(#,##0\)</c:formatCode>
                <c:ptCount val="4"/>
                <c:pt idx="0">
                  <c:v>789</c:v>
                </c:pt>
                <c:pt idx="1">
                  <c:v>806</c:v>
                </c:pt>
                <c:pt idx="2">
                  <c:v>817</c:v>
                </c:pt>
                <c:pt idx="3">
                  <c:v>808</c:v>
                </c:pt>
              </c:numCache>
            </c:numRef>
          </c:val>
          <c:smooth val="0"/>
        </c:ser>
        <c:ser>
          <c:idx val="9"/>
          <c:order val="9"/>
          <c:tx>
            <c:strRef>
              <c:f>グラフ!$H$16</c:f>
              <c:strCache>
                <c:ptCount val="1"/>
                <c:pt idx="0">
                  <c:v>沢岻小</c:v>
                </c:pt>
              </c:strCache>
            </c:strRef>
          </c:tx>
          <c:spPr>
            <a:ln w="12700">
              <a:solidFill>
                <a:srgbClr val="000000"/>
              </a:solidFill>
              <a:prstDash val="sysDash"/>
            </a:ln>
          </c:spPr>
          <c:marker>
            <c:symbol val="circle"/>
            <c:size val="5"/>
            <c:spPr>
              <a:solidFill>
                <a:srgbClr val="FFFFFF"/>
              </a:solidFill>
              <a:ln>
                <a:solidFill>
                  <a:srgbClr val="000000"/>
                </a:solidFill>
                <a:prstDash val="solid"/>
              </a:ln>
            </c:spPr>
          </c:marker>
          <c:cat>
            <c:strRef>
              <c:f>グラフ!$I$6:$L$6</c:f>
              <c:strCache>
                <c:ptCount val="4"/>
                <c:pt idx="0">
                  <c:v>26年</c:v>
                </c:pt>
                <c:pt idx="1">
                  <c:v>27年</c:v>
                </c:pt>
                <c:pt idx="2">
                  <c:v>28年</c:v>
                </c:pt>
                <c:pt idx="3">
                  <c:v>29年</c:v>
                </c:pt>
              </c:strCache>
            </c:strRef>
          </c:cat>
          <c:val>
            <c:numRef>
              <c:f>グラフ!$I$16:$L$16</c:f>
              <c:numCache>
                <c:formatCode>#,##0_);[Red]\(#,##0\)</c:formatCode>
                <c:ptCount val="4"/>
                <c:pt idx="0">
                  <c:v>691</c:v>
                </c:pt>
                <c:pt idx="1">
                  <c:v>676</c:v>
                </c:pt>
                <c:pt idx="2">
                  <c:v>700</c:v>
                </c:pt>
                <c:pt idx="3">
                  <c:v>703</c:v>
                </c:pt>
              </c:numCache>
            </c:numRef>
          </c:val>
          <c:smooth val="0"/>
        </c:ser>
        <c:ser>
          <c:idx val="10"/>
          <c:order val="10"/>
          <c:tx>
            <c:strRef>
              <c:f>グラフ!$H$17</c:f>
              <c:strCache>
                <c:ptCount val="1"/>
                <c:pt idx="0">
                  <c:v>前田小</c:v>
                </c:pt>
              </c:strCache>
            </c:strRef>
          </c:tx>
          <c:spPr>
            <a:ln w="12700">
              <a:solidFill>
                <a:srgbClr val="000000"/>
              </a:solidFill>
              <a:prstDash val="solid"/>
            </a:ln>
          </c:spPr>
          <c:marker>
            <c:symbol val="star"/>
            <c:size val="5"/>
            <c:spPr>
              <a:noFill/>
              <a:ln>
                <a:solidFill>
                  <a:srgbClr val="000000"/>
                </a:solidFill>
                <a:prstDash val="solid"/>
              </a:ln>
            </c:spPr>
          </c:marker>
          <c:cat>
            <c:strRef>
              <c:f>グラフ!$I$6:$L$6</c:f>
              <c:strCache>
                <c:ptCount val="4"/>
                <c:pt idx="0">
                  <c:v>26年</c:v>
                </c:pt>
                <c:pt idx="1">
                  <c:v>27年</c:v>
                </c:pt>
                <c:pt idx="2">
                  <c:v>28年</c:v>
                </c:pt>
                <c:pt idx="3">
                  <c:v>29年</c:v>
                </c:pt>
              </c:strCache>
            </c:strRef>
          </c:cat>
          <c:val>
            <c:numRef>
              <c:f>グラフ!$I$17:$L$17</c:f>
              <c:numCache>
                <c:formatCode>#,##0_);[Red]\(#,##0\)</c:formatCode>
                <c:ptCount val="4"/>
                <c:pt idx="0">
                  <c:v>528</c:v>
                </c:pt>
                <c:pt idx="1">
                  <c:v>511</c:v>
                </c:pt>
                <c:pt idx="2">
                  <c:v>514</c:v>
                </c:pt>
                <c:pt idx="3">
                  <c:v>506</c:v>
                </c:pt>
              </c:numCache>
            </c:numRef>
          </c:val>
          <c:smooth val="0"/>
        </c:ser>
        <c:dLbls>
          <c:showLegendKey val="0"/>
          <c:showVal val="0"/>
          <c:showCatName val="0"/>
          <c:showSerName val="0"/>
          <c:showPercent val="0"/>
          <c:showBubbleSize val="0"/>
        </c:dLbls>
        <c:marker val="1"/>
        <c:smooth val="0"/>
        <c:axId val="447177768"/>
        <c:axId val="447173064"/>
      </c:lineChart>
      <c:catAx>
        <c:axId val="447177768"/>
        <c:scaling>
          <c:orientation val="minMax"/>
        </c:scaling>
        <c:delete val="0"/>
        <c:axPos val="b"/>
        <c:numFmt formatCode="General" sourceLinked="1"/>
        <c:majorTickMark val="in"/>
        <c:minorTickMark val="none"/>
        <c:tickLblPos val="nextTo"/>
        <c:spPr>
          <a:ln w="12700">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447173064"/>
        <c:crossesAt val="0"/>
        <c:auto val="1"/>
        <c:lblAlgn val="ctr"/>
        <c:lblOffset val="100"/>
        <c:tickLblSkip val="1"/>
        <c:tickMarkSkip val="1"/>
        <c:noMultiLvlLbl val="0"/>
      </c:catAx>
      <c:valAx>
        <c:axId val="447173064"/>
        <c:scaling>
          <c:orientation val="minMax"/>
          <c:max val="1200"/>
          <c:min val="500"/>
        </c:scaling>
        <c:delete val="0"/>
        <c:axPos val="l"/>
        <c:title>
          <c:tx>
            <c:rich>
              <a:bodyPr rot="0" vert="wordArtVertRtl"/>
              <a:lstStyle/>
              <a:p>
                <a:pPr algn="ctr">
                  <a:defRPr sz="1000" b="0" i="0" u="none" strike="noStrike" baseline="0">
                    <a:solidFill>
                      <a:srgbClr val="000000"/>
                    </a:solidFill>
                    <a:latin typeface="ＭＳ Ｐゴシック"/>
                    <a:ea typeface="ＭＳ Ｐゴシック"/>
                    <a:cs typeface="ＭＳ Ｐゴシック"/>
                  </a:defRPr>
                </a:pPr>
                <a:r>
                  <a:rPr lang="ja-JP" altLang="en-US"/>
                  <a:t>人</a:t>
                </a:r>
              </a:p>
            </c:rich>
          </c:tx>
          <c:layout>
            <c:manualLayout>
              <c:xMode val="edge"/>
              <c:yMode val="edge"/>
              <c:x val="0.12166172106825407"/>
              <c:y val="8.4444444444444544E-2"/>
            </c:manualLayout>
          </c:layout>
          <c:overlay val="0"/>
          <c:spPr>
            <a:noFill/>
            <a:ln w="25400">
              <a:noFill/>
            </a:ln>
          </c:spPr>
        </c:title>
        <c:numFmt formatCode="#,##0\ ;&quot; -&quot;#,##0\ ;&quot; - &quot;;@\ " sourceLinked="0"/>
        <c:majorTickMark val="in"/>
        <c:minorTickMark val="none"/>
        <c:tickLblPos val="nextTo"/>
        <c:spPr>
          <a:ln w="12700">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447177768"/>
        <c:crosses val="autoZero"/>
        <c:crossBetween val="between"/>
        <c:majorUnit val="100"/>
      </c:valAx>
      <c:spPr>
        <a:noFill/>
        <a:ln w="12700">
          <a:solidFill>
            <a:srgbClr val="000000"/>
          </a:solidFill>
          <a:prstDash val="solid"/>
        </a:ln>
      </c:spPr>
    </c:plotArea>
    <c:legend>
      <c:legendPos val="r"/>
      <c:layout>
        <c:manualLayout>
          <c:xMode val="edge"/>
          <c:yMode val="edge"/>
          <c:x val="5.341246290801354E-2"/>
          <c:y val="0.84000000000000163"/>
          <c:w val="0.89317507418398923"/>
          <c:h val="0.146666666666666"/>
        </c:manualLayout>
      </c:layout>
      <c:overlay val="0"/>
      <c:spPr>
        <a:solidFill>
          <a:srgbClr val="FFFFFF"/>
        </a:solidFill>
        <a:ln w="12700">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662" footer="0.51180555555555662"/>
    <c:pageSetup paperSize="9" firstPageNumber="0" orientation="landscape" verticalDpi="0"/>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a:t>各年共５月１日現在</a:t>
            </a:r>
          </a:p>
        </c:rich>
      </c:tx>
      <c:layout>
        <c:manualLayout>
          <c:xMode val="edge"/>
          <c:yMode val="edge"/>
          <c:x val="0.34929577464788708"/>
          <c:y val="2.8508771929824612E-2"/>
        </c:manualLayout>
      </c:layout>
      <c:overlay val="0"/>
      <c:spPr>
        <a:solidFill>
          <a:srgbClr val="FFFFFF"/>
        </a:solidFill>
        <a:ln w="12700">
          <a:solidFill>
            <a:srgbClr val="000000"/>
          </a:solidFill>
          <a:prstDash val="solid"/>
        </a:ln>
      </c:spPr>
    </c:title>
    <c:autoTitleDeleted val="0"/>
    <c:plotArea>
      <c:layout>
        <c:manualLayout>
          <c:layoutTarget val="inner"/>
          <c:xMode val="edge"/>
          <c:yMode val="edge"/>
          <c:x val="0.16338050641024787"/>
          <c:y val="0.14473715207210308"/>
          <c:w val="0.79436728978771765"/>
          <c:h val="0.62061536418791996"/>
        </c:manualLayout>
      </c:layout>
      <c:lineChart>
        <c:grouping val="standard"/>
        <c:varyColors val="0"/>
        <c:ser>
          <c:idx val="0"/>
          <c:order val="0"/>
          <c:tx>
            <c:strRef>
              <c:f>グラフ!$H$21</c:f>
              <c:strCache>
                <c:ptCount val="1"/>
                <c:pt idx="0">
                  <c:v>浦添中</c:v>
                </c:pt>
              </c:strCache>
            </c:strRef>
          </c:tx>
          <c:spPr>
            <a:ln w="12700">
              <a:solidFill>
                <a:srgbClr val="000000"/>
              </a:solidFill>
              <a:prstDash val="solid"/>
            </a:ln>
          </c:spPr>
          <c:marker>
            <c:symbol val="star"/>
            <c:size val="5"/>
            <c:spPr>
              <a:noFill/>
              <a:ln>
                <a:solidFill>
                  <a:srgbClr val="000000"/>
                </a:solidFill>
                <a:prstDash val="solid"/>
              </a:ln>
            </c:spPr>
          </c:marker>
          <c:dLbls>
            <c:dLbl>
              <c:idx val="1"/>
              <c:layout>
                <c:manualLayout>
                  <c:x val="-6.0778727445394122E-2"/>
                  <c:y val="3.3625730994152045E-2"/>
                </c:manualLayout>
              </c:layout>
              <c:dLblPos val="r"/>
              <c:showLegendKey val="0"/>
              <c:showVal val="1"/>
              <c:showCatName val="0"/>
              <c:showSerName val="0"/>
              <c:showPercent val="0"/>
              <c:showBubbleSize val="0"/>
              <c:extLst>
                <c:ext xmlns:c15="http://schemas.microsoft.com/office/drawing/2012/chart" uri="{CE6537A1-D6FC-4f65-9D91-7224C49458BB}">
                  <c15:layout/>
                </c:ext>
              </c:extLst>
            </c:dLbl>
            <c:dLbl>
              <c:idx val="2"/>
              <c:layout>
                <c:manualLayout>
                  <c:x val="-5.7004103503641983E-2"/>
                  <c:y val="2.1601626749433771E-2"/>
                </c:manualLayout>
              </c:layout>
              <c:dLblPos val="r"/>
              <c:showLegendKey val="0"/>
              <c:showVal val="1"/>
              <c:showCatName val="0"/>
              <c:showSerName val="0"/>
              <c:showPercent val="0"/>
              <c:showBubbleSize val="0"/>
              <c:extLst>
                <c:ext xmlns:c15="http://schemas.microsoft.com/office/drawing/2012/chart" uri="{CE6537A1-D6FC-4f65-9D91-7224C49458BB}">
                  <c15:layout/>
                </c:ext>
              </c:extLst>
            </c:dLbl>
            <c:dLbl>
              <c:idx val="3"/>
              <c:layout>
                <c:manualLayout>
                  <c:x val="-6.0778578193954352E-2"/>
                  <c:y val="2.4873985405644793E-2"/>
                </c:manualLayout>
              </c:layout>
              <c:dLblPos val="r"/>
              <c:showLegendKey val="0"/>
              <c:showVal val="1"/>
              <c:showCatName val="0"/>
              <c:showSerName val="0"/>
              <c:showPercent val="0"/>
              <c:showBubbleSize val="0"/>
              <c:extLst>
                <c:ext xmlns:c15="http://schemas.microsoft.com/office/drawing/2012/chart" uri="{CE6537A1-D6FC-4f65-9D91-7224C49458BB}">
                  <c15:layout/>
                </c:ext>
              </c:extLst>
            </c:dLbl>
            <c:dLbl>
              <c:idx val="4"/>
              <c:layout>
                <c:manualLayout>
                  <c:x val="-6.0515829965266159E-2"/>
                  <c:y val="2.5428019390906269E-2"/>
                </c:manualLayout>
              </c:layout>
              <c:dLblPos val="r"/>
              <c:showLegendKey val="0"/>
              <c:showVal val="1"/>
              <c:showCatName val="0"/>
              <c:showSerName val="0"/>
              <c:showPercent val="0"/>
              <c:showBubbleSize val="0"/>
              <c:extLst>
                <c:ext xmlns:c15="http://schemas.microsoft.com/office/drawing/2012/chart" uri="{CE6537A1-D6FC-4f65-9D91-7224C49458BB}">
                  <c15:layout/>
                </c:ext>
              </c:extLst>
            </c:dLbl>
            <c:spPr>
              <a:noFill/>
              <a:ln>
                <a:noFill/>
              </a:ln>
              <a:effectLst/>
            </c:spPr>
            <c:txPr>
              <a:bodyPr wrap="square" lIns="38100" tIns="19050" rIns="38100" bIns="19050" anchor="ctr">
                <a:spAutoFit/>
              </a:bodyPr>
              <a:lstStyle/>
              <a:p>
                <a:pPr>
                  <a:defRPr sz="900" baseline="0">
                    <a:latin typeface="ＭＳ Ｐゴシック" panose="020B0600070205080204" pitchFamily="50" charset="-128"/>
                  </a:defRPr>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グラフ!$I$20:$M$20</c:f>
              <c:strCache>
                <c:ptCount val="5"/>
                <c:pt idx="0">
                  <c:v>平成25年</c:v>
                </c:pt>
                <c:pt idx="1">
                  <c:v>26年</c:v>
                </c:pt>
                <c:pt idx="2">
                  <c:v>27年</c:v>
                </c:pt>
                <c:pt idx="3">
                  <c:v>28年</c:v>
                </c:pt>
                <c:pt idx="4">
                  <c:v>29年</c:v>
                </c:pt>
              </c:strCache>
            </c:strRef>
          </c:cat>
          <c:val>
            <c:numRef>
              <c:f>グラフ!$I$21:$M$21</c:f>
              <c:numCache>
                <c:formatCode>#,##0_);[Red]\(#,##0\)</c:formatCode>
                <c:ptCount val="5"/>
                <c:pt idx="0">
                  <c:v>742</c:v>
                </c:pt>
                <c:pt idx="1">
                  <c:v>712</c:v>
                </c:pt>
                <c:pt idx="2">
                  <c:v>741</c:v>
                </c:pt>
                <c:pt idx="3">
                  <c:v>730</c:v>
                </c:pt>
                <c:pt idx="4">
                  <c:v>720</c:v>
                </c:pt>
              </c:numCache>
            </c:numRef>
          </c:val>
          <c:smooth val="0"/>
        </c:ser>
        <c:ser>
          <c:idx val="1"/>
          <c:order val="1"/>
          <c:tx>
            <c:strRef>
              <c:f>グラフ!$H$22</c:f>
              <c:strCache>
                <c:ptCount val="1"/>
                <c:pt idx="0">
                  <c:v>仲西中</c:v>
                </c:pt>
              </c:strCache>
            </c:strRef>
          </c:tx>
          <c:spPr>
            <a:ln w="12700">
              <a:solidFill>
                <a:srgbClr val="000000"/>
              </a:solidFill>
              <a:prstDash val="solid"/>
            </a:ln>
          </c:spPr>
          <c:marker>
            <c:symbol val="diamond"/>
            <c:size val="5"/>
            <c:spPr>
              <a:solidFill>
                <a:srgbClr val="000000"/>
              </a:solidFill>
              <a:ln>
                <a:solidFill>
                  <a:srgbClr val="000000"/>
                </a:solidFill>
                <a:prstDash val="solid"/>
              </a:ln>
            </c:spPr>
          </c:marker>
          <c:dLbls>
            <c:dLbl>
              <c:idx val="0"/>
              <c:layout>
                <c:manualLayout>
                  <c:x val="-9.9390032581925955E-2"/>
                  <c:y val="2.846835178480172E-2"/>
                </c:manualLayout>
              </c:layout>
              <c:dLblPos val="r"/>
              <c:showLegendKey val="0"/>
              <c:showVal val="1"/>
              <c:showCatName val="0"/>
              <c:showSerName val="0"/>
              <c:showPercent val="0"/>
              <c:showBubbleSize val="0"/>
              <c:extLst>
                <c:ext xmlns:c15="http://schemas.microsoft.com/office/drawing/2012/chart" uri="{CE6537A1-D6FC-4f65-9D91-7224C49458BB}">
                  <c15:layout/>
                </c:ext>
              </c:extLst>
            </c:dLbl>
            <c:dLbl>
              <c:idx val="1"/>
              <c:layout>
                <c:manualLayout>
                  <c:x val="-0.10383059062988752"/>
                  <c:y val="2.5462339997921829E-2"/>
                </c:manualLayout>
              </c:layout>
              <c:dLblPos val="r"/>
              <c:showLegendKey val="0"/>
              <c:showVal val="1"/>
              <c:showCatName val="0"/>
              <c:showSerName val="0"/>
              <c:showPercent val="0"/>
              <c:showBubbleSize val="0"/>
              <c:extLst>
                <c:ext xmlns:c15="http://schemas.microsoft.com/office/drawing/2012/chart" uri="{CE6537A1-D6FC-4f65-9D91-7224C49458BB}">
                  <c15:layout/>
                </c:ext>
              </c:extLst>
            </c:dLbl>
            <c:dLbl>
              <c:idx val="2"/>
              <c:layout>
                <c:manualLayout>
                  <c:x val="-0.1099703903351581"/>
                  <c:y val="1.1300474074095141E-2"/>
                </c:manualLayout>
              </c:layout>
              <c:dLblPos val="r"/>
              <c:showLegendKey val="0"/>
              <c:showVal val="1"/>
              <c:showCatName val="0"/>
              <c:showSerName val="0"/>
              <c:showPercent val="0"/>
              <c:showBubbleSize val="0"/>
              <c:extLst>
                <c:ext xmlns:c15="http://schemas.microsoft.com/office/drawing/2012/chart" uri="{CE6537A1-D6FC-4f65-9D91-7224C49458BB}">
                  <c15:layout/>
                </c:ext>
              </c:extLst>
            </c:dLbl>
            <c:dLbl>
              <c:idx val="3"/>
              <c:layout>
                <c:manualLayout>
                  <c:x val="-9.5312982063593316E-2"/>
                  <c:y val="1.2474948915551606E-2"/>
                </c:manualLayout>
              </c:layout>
              <c:dLblPos val="r"/>
              <c:showLegendKey val="0"/>
              <c:showVal val="1"/>
              <c:showCatName val="0"/>
              <c:showSerName val="0"/>
              <c:showPercent val="0"/>
              <c:showBubbleSize val="0"/>
              <c:extLst>
                <c:ext xmlns:c15="http://schemas.microsoft.com/office/drawing/2012/chart" uri="{CE6537A1-D6FC-4f65-9D91-7224C49458BB}">
                  <c15:layout/>
                </c:ext>
              </c:extLst>
            </c:dLbl>
            <c:dLbl>
              <c:idx val="4"/>
              <c:layout>
                <c:manualLayout>
                  <c:x val="-8.4251118016003837E-2"/>
                  <c:y val="2.2190047639369475E-2"/>
                </c:manualLayout>
              </c:layout>
              <c:dLblPos val="r"/>
              <c:showLegendKey val="0"/>
              <c:showVal val="1"/>
              <c:showCatName val="0"/>
              <c:showSerName val="0"/>
              <c:showPercent val="0"/>
              <c:showBubbleSize val="0"/>
              <c:extLst>
                <c:ext xmlns:c15="http://schemas.microsoft.com/office/drawing/2012/chart" uri="{CE6537A1-D6FC-4f65-9D91-7224C49458BB}">
                  <c15:layout/>
                </c:ext>
              </c:extLst>
            </c:dLbl>
            <c:spPr>
              <a:noFill/>
              <a:ln>
                <a:noFill/>
              </a:ln>
              <a:effectLst/>
            </c:spPr>
            <c:txPr>
              <a:bodyPr wrap="square" lIns="38100" tIns="19050" rIns="38100" bIns="19050" anchor="ctr">
                <a:spAutoFit/>
              </a:bodyPr>
              <a:lstStyle/>
              <a:p>
                <a:pPr>
                  <a:defRPr sz="900" baseline="0">
                    <a:latin typeface="ＭＳ Ｐゴシック" panose="020B0600070205080204" pitchFamily="50"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グラフ!$I$20:$M$20</c:f>
              <c:strCache>
                <c:ptCount val="5"/>
                <c:pt idx="0">
                  <c:v>平成25年</c:v>
                </c:pt>
                <c:pt idx="1">
                  <c:v>26年</c:v>
                </c:pt>
                <c:pt idx="2">
                  <c:v>27年</c:v>
                </c:pt>
                <c:pt idx="3">
                  <c:v>28年</c:v>
                </c:pt>
                <c:pt idx="4">
                  <c:v>29年</c:v>
                </c:pt>
              </c:strCache>
            </c:strRef>
          </c:cat>
          <c:val>
            <c:numRef>
              <c:f>グラフ!$I$22:$M$22</c:f>
              <c:numCache>
                <c:formatCode>#,##0_);[Red]\(#,##0\)</c:formatCode>
                <c:ptCount val="5"/>
                <c:pt idx="0">
                  <c:v>1007</c:v>
                </c:pt>
                <c:pt idx="1">
                  <c:v>975</c:v>
                </c:pt>
                <c:pt idx="2">
                  <c:v>912</c:v>
                </c:pt>
                <c:pt idx="3">
                  <c:v>930</c:v>
                </c:pt>
                <c:pt idx="4">
                  <c:v>888</c:v>
                </c:pt>
              </c:numCache>
            </c:numRef>
          </c:val>
          <c:smooth val="0"/>
        </c:ser>
        <c:ser>
          <c:idx val="2"/>
          <c:order val="2"/>
          <c:tx>
            <c:strRef>
              <c:f>グラフ!$H$23</c:f>
              <c:strCache>
                <c:ptCount val="1"/>
                <c:pt idx="0">
                  <c:v>神森中</c:v>
                </c:pt>
              </c:strCache>
            </c:strRef>
          </c:tx>
          <c:spPr>
            <a:ln w="12700">
              <a:solidFill>
                <a:srgbClr val="000000"/>
              </a:solidFill>
              <a:prstDash val="solid"/>
            </a:ln>
          </c:spPr>
          <c:marker>
            <c:symbol val="triangle"/>
            <c:size val="5"/>
            <c:spPr>
              <a:solidFill>
                <a:srgbClr val="000000"/>
              </a:solidFill>
              <a:ln>
                <a:solidFill>
                  <a:srgbClr val="000000"/>
                </a:solidFill>
                <a:prstDash val="solid"/>
              </a:ln>
            </c:spPr>
          </c:marker>
          <c:dLbls>
            <c:dLbl>
              <c:idx val="0"/>
              <c:layout>
                <c:manualLayout>
                  <c:x val="-5.7565266394843516E-2"/>
                  <c:y val="2.3597192527007357E-2"/>
                </c:manualLayout>
              </c:layout>
              <c:dLblPos val="r"/>
              <c:showLegendKey val="0"/>
              <c:showVal val="1"/>
              <c:showCatName val="0"/>
              <c:showSerName val="0"/>
              <c:showPercent val="0"/>
              <c:showBubbleSize val="0"/>
              <c:extLst>
                <c:ext xmlns:c15="http://schemas.microsoft.com/office/drawing/2012/chart" uri="{CE6537A1-D6FC-4f65-9D91-7224C49458BB}">
                  <c15:layout/>
                </c:ext>
              </c:extLst>
            </c:dLbl>
            <c:dLbl>
              <c:idx val="1"/>
              <c:layout>
                <c:manualLayout>
                  <c:x val="-5.7565266394843481E-2"/>
                  <c:y val="2.3597192527007305E-2"/>
                </c:manualLayout>
              </c:layout>
              <c:dLblPos val="r"/>
              <c:showLegendKey val="0"/>
              <c:showVal val="1"/>
              <c:showCatName val="0"/>
              <c:showSerName val="0"/>
              <c:showPercent val="0"/>
              <c:showBubbleSize val="0"/>
              <c:extLst>
                <c:ext xmlns:c15="http://schemas.microsoft.com/office/drawing/2012/chart" uri="{CE6537A1-D6FC-4f65-9D91-7224C49458BB}">
                  <c15:layout/>
                </c:ext>
              </c:extLst>
            </c:dLbl>
            <c:dLbl>
              <c:idx val="2"/>
              <c:layout>
                <c:manualLayout>
                  <c:x val="-5.7565266394843551E-2"/>
                  <c:y val="2.3597192527007305E-2"/>
                </c:manualLayout>
              </c:layout>
              <c:dLblPos val="r"/>
              <c:showLegendKey val="0"/>
              <c:showVal val="1"/>
              <c:showCatName val="0"/>
              <c:showSerName val="0"/>
              <c:showPercent val="0"/>
              <c:showBubbleSize val="0"/>
              <c:extLst>
                <c:ext xmlns:c15="http://schemas.microsoft.com/office/drawing/2012/chart" uri="{CE6537A1-D6FC-4f65-9D91-7224C49458BB}">
                  <c15:layout/>
                </c:ext>
              </c:extLst>
            </c:dLbl>
            <c:dLbl>
              <c:idx val="3"/>
              <c:layout>
                <c:manualLayout>
                  <c:x val="-5.756526639484362E-2"/>
                  <c:y val="2.0591180740127439E-2"/>
                </c:manualLayout>
              </c:layout>
              <c:dLblPos val="r"/>
              <c:showLegendKey val="0"/>
              <c:showVal val="1"/>
              <c:showCatName val="0"/>
              <c:showSerName val="0"/>
              <c:showPercent val="0"/>
              <c:showBubbleSize val="0"/>
              <c:extLst>
                <c:ext xmlns:c15="http://schemas.microsoft.com/office/drawing/2012/chart" uri="{CE6537A1-D6FC-4f65-9D91-7224C49458BB}">
                  <c15:layout/>
                </c:ext>
              </c:extLst>
            </c:dLbl>
            <c:dLbl>
              <c:idx val="4"/>
              <c:layout>
                <c:manualLayout>
                  <c:x val="-1.9817550726093657E-2"/>
                  <c:y val="1.4579157166367549E-2"/>
                </c:manualLayout>
              </c:layout>
              <c:dLblPos val="r"/>
              <c:showLegendKey val="0"/>
              <c:showVal val="1"/>
              <c:showCatName val="0"/>
              <c:showSerName val="0"/>
              <c:showPercent val="0"/>
              <c:showBubbleSize val="0"/>
              <c:extLst>
                <c:ext xmlns:c15="http://schemas.microsoft.com/office/drawing/2012/chart" uri="{CE6537A1-D6FC-4f65-9D91-7224C49458BB}">
                  <c15:layout/>
                </c:ext>
              </c:extLst>
            </c:dLbl>
            <c:spPr>
              <a:noFill/>
              <a:ln>
                <a:noFill/>
              </a:ln>
              <a:effectLst/>
            </c:spPr>
            <c:txPr>
              <a:bodyPr wrap="square" lIns="38100" tIns="19050" rIns="38100" bIns="19050" anchor="ctr">
                <a:spAutoFit/>
              </a:bodyPr>
              <a:lstStyle/>
              <a:p>
                <a:pPr>
                  <a:defRPr sz="900" baseline="0">
                    <a:latin typeface="ＭＳ Ｐゴシック" panose="020B0600070205080204" pitchFamily="50" charset="-128"/>
                  </a:defRPr>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グラフ!$I$20:$M$20</c:f>
              <c:strCache>
                <c:ptCount val="5"/>
                <c:pt idx="0">
                  <c:v>平成25年</c:v>
                </c:pt>
                <c:pt idx="1">
                  <c:v>26年</c:v>
                </c:pt>
                <c:pt idx="2">
                  <c:v>27年</c:v>
                </c:pt>
                <c:pt idx="3">
                  <c:v>28年</c:v>
                </c:pt>
                <c:pt idx="4">
                  <c:v>29年</c:v>
                </c:pt>
              </c:strCache>
            </c:strRef>
          </c:cat>
          <c:val>
            <c:numRef>
              <c:f>グラフ!$I$23:$M$23</c:f>
              <c:numCache>
                <c:formatCode>#,##0_);[Red]\(#,##0\)</c:formatCode>
                <c:ptCount val="5"/>
                <c:pt idx="0">
                  <c:v>928</c:v>
                </c:pt>
                <c:pt idx="1">
                  <c:v>947</c:v>
                </c:pt>
                <c:pt idx="2">
                  <c:v>976</c:v>
                </c:pt>
                <c:pt idx="3">
                  <c:v>932</c:v>
                </c:pt>
                <c:pt idx="4">
                  <c:v>888</c:v>
                </c:pt>
              </c:numCache>
            </c:numRef>
          </c:val>
          <c:smooth val="0"/>
        </c:ser>
        <c:ser>
          <c:idx val="3"/>
          <c:order val="3"/>
          <c:tx>
            <c:strRef>
              <c:f>グラフ!$H$24</c:f>
              <c:strCache>
                <c:ptCount val="1"/>
                <c:pt idx="0">
                  <c:v>港川中</c:v>
                </c:pt>
              </c:strCache>
            </c:strRef>
          </c:tx>
          <c:spPr>
            <a:ln w="12700">
              <a:solidFill>
                <a:srgbClr val="000000"/>
              </a:solidFill>
              <a:prstDash val="solid"/>
            </a:ln>
          </c:spPr>
          <c:marker>
            <c:symbol val="square"/>
            <c:size val="5"/>
            <c:spPr>
              <a:solidFill>
                <a:srgbClr val="FFFFFF"/>
              </a:solidFill>
              <a:ln>
                <a:solidFill>
                  <a:srgbClr val="000000"/>
                </a:solidFill>
                <a:prstDash val="solid"/>
              </a:ln>
            </c:spPr>
          </c:marker>
          <c:dLbls>
            <c:dLbl>
              <c:idx val="0"/>
              <c:layout>
                <c:manualLayout>
                  <c:x val="-5.3790494827968501E-2"/>
                  <c:y val="2.0591180740127439E-2"/>
                </c:manualLayout>
              </c:layout>
              <c:dLblPos val="r"/>
              <c:showLegendKey val="0"/>
              <c:showVal val="1"/>
              <c:showCatName val="0"/>
              <c:showSerName val="0"/>
              <c:showPercent val="0"/>
              <c:showBubbleSize val="0"/>
              <c:extLst>
                <c:ext xmlns:c15="http://schemas.microsoft.com/office/drawing/2012/chart" uri="{CE6537A1-D6FC-4f65-9D91-7224C49458BB}">
                  <c15:layout/>
                </c:ext>
              </c:extLst>
            </c:dLbl>
            <c:dLbl>
              <c:idx val="1"/>
              <c:layout>
                <c:manualLayout>
                  <c:x val="-5.7565266394843481E-2"/>
                  <c:y val="2.6603204313887224E-2"/>
                </c:manualLayout>
              </c:layout>
              <c:dLblPos val="r"/>
              <c:showLegendKey val="0"/>
              <c:showVal val="1"/>
              <c:showCatName val="0"/>
              <c:showSerName val="0"/>
              <c:showPercent val="0"/>
              <c:showBubbleSize val="0"/>
              <c:extLst>
                <c:ext xmlns:c15="http://schemas.microsoft.com/office/drawing/2012/chart" uri="{CE6537A1-D6FC-4f65-9D91-7224C49458BB}">
                  <c15:layout/>
                </c:ext>
              </c:extLst>
            </c:dLbl>
            <c:dLbl>
              <c:idx val="2"/>
              <c:layout>
                <c:manualLayout>
                  <c:x val="-5.7565266394843551E-2"/>
                  <c:y val="2.3597192527007357E-2"/>
                </c:manualLayout>
              </c:layout>
              <c:dLblPos val="r"/>
              <c:showLegendKey val="0"/>
              <c:showVal val="1"/>
              <c:showCatName val="0"/>
              <c:showSerName val="0"/>
              <c:showPercent val="0"/>
              <c:showBubbleSize val="0"/>
              <c:extLst>
                <c:ext xmlns:c15="http://schemas.microsoft.com/office/drawing/2012/chart" uri="{CE6537A1-D6FC-4f65-9D91-7224C49458BB}">
                  <c15:layout/>
                </c:ext>
              </c:extLst>
            </c:dLbl>
            <c:dLbl>
              <c:idx val="3"/>
              <c:layout>
                <c:manualLayout>
                  <c:x val="-5.756526639484362E-2"/>
                  <c:y val="2.6603204313887224E-2"/>
                </c:manualLayout>
              </c:layout>
              <c:dLblPos val="r"/>
              <c:showLegendKey val="0"/>
              <c:showVal val="1"/>
              <c:showCatName val="0"/>
              <c:showSerName val="0"/>
              <c:showPercent val="0"/>
              <c:showBubbleSize val="0"/>
              <c:extLst>
                <c:ext xmlns:c15="http://schemas.microsoft.com/office/drawing/2012/chart" uri="{CE6537A1-D6FC-4f65-9D91-7224C49458BB}">
                  <c15:layout/>
                </c:ext>
              </c:extLst>
            </c:dLbl>
            <c:dLbl>
              <c:idx val="4"/>
              <c:layout>
                <c:manualLayout>
                  <c:x val="-6.1340037961718608E-2"/>
                  <c:y val="2.0591180740127387E-2"/>
                </c:manualLayout>
              </c:layout>
              <c:dLblPos val="r"/>
              <c:showLegendKey val="0"/>
              <c:showVal val="1"/>
              <c:showCatName val="0"/>
              <c:showSerName val="0"/>
              <c:showPercent val="0"/>
              <c:showBubbleSize val="0"/>
              <c:extLst>
                <c:ext xmlns:c15="http://schemas.microsoft.com/office/drawing/2012/chart" uri="{CE6537A1-D6FC-4f65-9D91-7224C49458BB}">
                  <c15:layout/>
                </c:ext>
              </c:extLst>
            </c:dLbl>
            <c:spPr>
              <a:noFill/>
              <a:ln>
                <a:noFill/>
              </a:ln>
              <a:effectLst/>
            </c:spPr>
            <c:txPr>
              <a:bodyPr wrap="square" lIns="38100" tIns="19050" rIns="38100" bIns="19050" anchor="ctr">
                <a:spAutoFit/>
              </a:bodyPr>
              <a:lstStyle/>
              <a:p>
                <a:pPr>
                  <a:defRPr sz="900" baseline="0">
                    <a:latin typeface="ＭＳ Ｐゴシック" panose="020B0600070205080204" pitchFamily="50" charset="-128"/>
                  </a:defRPr>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グラフ!$I$20:$M$20</c:f>
              <c:strCache>
                <c:ptCount val="5"/>
                <c:pt idx="0">
                  <c:v>平成25年</c:v>
                </c:pt>
                <c:pt idx="1">
                  <c:v>26年</c:v>
                </c:pt>
                <c:pt idx="2">
                  <c:v>27年</c:v>
                </c:pt>
                <c:pt idx="3">
                  <c:v>28年</c:v>
                </c:pt>
                <c:pt idx="4">
                  <c:v>29年</c:v>
                </c:pt>
              </c:strCache>
            </c:strRef>
          </c:cat>
          <c:val>
            <c:numRef>
              <c:f>グラフ!$I$24:$M$24</c:f>
              <c:numCache>
                <c:formatCode>#,##0_);[Red]\(#,##0\)</c:formatCode>
                <c:ptCount val="5"/>
                <c:pt idx="0">
                  <c:v>843</c:v>
                </c:pt>
                <c:pt idx="1">
                  <c:v>848</c:v>
                </c:pt>
                <c:pt idx="2">
                  <c:v>858</c:v>
                </c:pt>
                <c:pt idx="3">
                  <c:v>838</c:v>
                </c:pt>
                <c:pt idx="4">
                  <c:v>829</c:v>
                </c:pt>
              </c:numCache>
            </c:numRef>
          </c:val>
          <c:smooth val="0"/>
        </c:ser>
        <c:ser>
          <c:idx val="4"/>
          <c:order val="4"/>
          <c:tx>
            <c:strRef>
              <c:f>グラフ!$H$25</c:f>
              <c:strCache>
                <c:ptCount val="1"/>
                <c:pt idx="0">
                  <c:v>浦西中</c:v>
                </c:pt>
              </c:strCache>
            </c:strRef>
          </c:tx>
          <c:spPr>
            <a:ln w="12700">
              <a:solidFill>
                <a:srgbClr val="000000"/>
              </a:solidFill>
              <a:prstDash val="solid"/>
            </a:ln>
          </c:spPr>
          <c:marker>
            <c:symbol val="diamond"/>
            <c:size val="5"/>
            <c:spPr>
              <a:solidFill>
                <a:srgbClr val="FFFFFF"/>
              </a:solidFill>
              <a:ln>
                <a:solidFill>
                  <a:srgbClr val="000000"/>
                </a:solidFill>
                <a:prstDash val="solid"/>
              </a:ln>
            </c:spPr>
          </c:marker>
          <c:dLbls>
            <c:spPr>
              <a:noFill/>
              <a:ln>
                <a:noFill/>
              </a:ln>
              <a:effectLst/>
            </c:spPr>
            <c:txPr>
              <a:bodyPr wrap="square" lIns="38100" tIns="19050" rIns="38100" bIns="19050" anchor="ctr">
                <a:spAutoFit/>
              </a:bodyPr>
              <a:lstStyle/>
              <a:p>
                <a:pPr>
                  <a:defRPr sz="900" baseline="0">
                    <a:latin typeface="ＭＳ Ｐゴシック" panose="020B0600070205080204" pitchFamily="50" charset="-128"/>
                  </a:defRPr>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グラフ!$I$20:$M$20</c:f>
              <c:strCache>
                <c:ptCount val="5"/>
                <c:pt idx="0">
                  <c:v>平成25年</c:v>
                </c:pt>
                <c:pt idx="1">
                  <c:v>26年</c:v>
                </c:pt>
                <c:pt idx="2">
                  <c:v>27年</c:v>
                </c:pt>
                <c:pt idx="3">
                  <c:v>28年</c:v>
                </c:pt>
                <c:pt idx="4">
                  <c:v>29年</c:v>
                </c:pt>
              </c:strCache>
            </c:strRef>
          </c:cat>
          <c:val>
            <c:numRef>
              <c:f>グラフ!$I$25:$M$25</c:f>
              <c:numCache>
                <c:formatCode>#,##0_);[Red]\(#,##0\)</c:formatCode>
                <c:ptCount val="5"/>
                <c:pt idx="0">
                  <c:v>503</c:v>
                </c:pt>
                <c:pt idx="1">
                  <c:v>495</c:v>
                </c:pt>
                <c:pt idx="2">
                  <c:v>485</c:v>
                </c:pt>
                <c:pt idx="3">
                  <c:v>449</c:v>
                </c:pt>
                <c:pt idx="4">
                  <c:v>425</c:v>
                </c:pt>
              </c:numCache>
            </c:numRef>
          </c:val>
          <c:smooth val="0"/>
        </c:ser>
        <c:ser>
          <c:idx val="5"/>
          <c:order val="5"/>
          <c:tx>
            <c:strRef>
              <c:f>グラフ!$H$26</c:f>
              <c:strCache>
                <c:ptCount val="1"/>
                <c:pt idx="0">
                  <c:v>昭和薬科大附属中</c:v>
                </c:pt>
              </c:strCache>
            </c:strRef>
          </c:tx>
          <c:spPr>
            <a:ln w="12700">
              <a:solidFill>
                <a:srgbClr val="000000"/>
              </a:solidFill>
              <a:prstDash val="solid"/>
            </a:ln>
          </c:spPr>
          <c:marker>
            <c:symbol val="circle"/>
            <c:size val="5"/>
            <c:spPr>
              <a:solidFill>
                <a:srgbClr val="000000"/>
              </a:solidFill>
              <a:ln>
                <a:solidFill>
                  <a:srgbClr val="000000"/>
                </a:solidFill>
                <a:prstDash val="solid"/>
              </a:ln>
            </c:spPr>
          </c:marker>
          <c:dLbls>
            <c:spPr>
              <a:noFill/>
              <a:ln>
                <a:noFill/>
              </a:ln>
              <a:effectLst/>
            </c:spPr>
            <c:txPr>
              <a:bodyPr wrap="square" lIns="38100" tIns="19050" rIns="38100" bIns="19050" anchor="ctr">
                <a:spAutoFit/>
              </a:bodyPr>
              <a:lstStyle/>
              <a:p>
                <a:pPr>
                  <a:defRPr sz="900" baseline="0">
                    <a:latin typeface="ＭＳ Ｐゴシック" panose="020B0600070205080204" pitchFamily="50" charset="-128"/>
                  </a:defRPr>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グラフ!$I$20:$M$20</c:f>
              <c:strCache>
                <c:ptCount val="5"/>
                <c:pt idx="0">
                  <c:v>平成25年</c:v>
                </c:pt>
                <c:pt idx="1">
                  <c:v>26年</c:v>
                </c:pt>
                <c:pt idx="2">
                  <c:v>27年</c:v>
                </c:pt>
                <c:pt idx="3">
                  <c:v>28年</c:v>
                </c:pt>
                <c:pt idx="4">
                  <c:v>29年</c:v>
                </c:pt>
              </c:strCache>
            </c:strRef>
          </c:cat>
          <c:val>
            <c:numRef>
              <c:f>グラフ!$I$26:$M$26</c:f>
              <c:numCache>
                <c:formatCode>#,##0_);[Red]\(#,##0\)</c:formatCode>
                <c:ptCount val="5"/>
                <c:pt idx="0">
                  <c:v>659</c:v>
                </c:pt>
                <c:pt idx="1">
                  <c:v>650</c:v>
                </c:pt>
                <c:pt idx="2">
                  <c:v>646</c:v>
                </c:pt>
                <c:pt idx="3">
                  <c:v>628</c:v>
                </c:pt>
                <c:pt idx="4">
                  <c:v>629</c:v>
                </c:pt>
              </c:numCache>
            </c:numRef>
          </c:val>
          <c:smooth val="0"/>
        </c:ser>
        <c:dLbls>
          <c:showLegendKey val="0"/>
          <c:showVal val="1"/>
          <c:showCatName val="0"/>
          <c:showSerName val="0"/>
          <c:showPercent val="0"/>
          <c:showBubbleSize val="0"/>
        </c:dLbls>
        <c:marker val="1"/>
        <c:smooth val="0"/>
        <c:axId val="447175024"/>
        <c:axId val="447172280"/>
      </c:lineChart>
      <c:catAx>
        <c:axId val="447175024"/>
        <c:scaling>
          <c:orientation val="minMax"/>
        </c:scaling>
        <c:delete val="0"/>
        <c:axPos val="b"/>
        <c:numFmt formatCode="General" sourceLinked="1"/>
        <c:majorTickMark val="in"/>
        <c:minorTickMark val="none"/>
        <c:tickLblPos val="nextTo"/>
        <c:spPr>
          <a:ln w="12700">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447172280"/>
        <c:crossesAt val="0"/>
        <c:auto val="1"/>
        <c:lblAlgn val="ctr"/>
        <c:lblOffset val="100"/>
        <c:tickLblSkip val="1"/>
        <c:tickMarkSkip val="1"/>
        <c:noMultiLvlLbl val="0"/>
      </c:catAx>
      <c:valAx>
        <c:axId val="447172280"/>
        <c:scaling>
          <c:orientation val="minMax"/>
          <c:max val="1100"/>
          <c:min val="300"/>
        </c:scaling>
        <c:delete val="0"/>
        <c:axPos val="l"/>
        <c:title>
          <c:tx>
            <c:rich>
              <a:bodyPr rot="0" vert="wordArtVertRtl"/>
              <a:lstStyle/>
              <a:p>
                <a:pPr algn="ctr">
                  <a:defRPr sz="1000" b="0" i="0" u="none" strike="noStrike" baseline="0">
                    <a:solidFill>
                      <a:srgbClr val="000000"/>
                    </a:solidFill>
                    <a:latin typeface="ＭＳ Ｐゴシック"/>
                    <a:ea typeface="ＭＳ Ｐゴシック"/>
                    <a:cs typeface="ＭＳ Ｐゴシック"/>
                  </a:defRPr>
                </a:pPr>
                <a:r>
                  <a:rPr lang="ja-JP" altLang="en-US"/>
                  <a:t>人</a:t>
                </a:r>
              </a:p>
            </c:rich>
          </c:tx>
          <c:layout>
            <c:manualLayout>
              <c:xMode val="edge"/>
              <c:yMode val="edge"/>
              <c:x val="0.15211267605633821"/>
              <c:y val="9.2105263157895245E-2"/>
            </c:manualLayout>
          </c:layout>
          <c:overlay val="0"/>
          <c:spPr>
            <a:noFill/>
            <a:ln w="25400">
              <a:noFill/>
            </a:ln>
          </c:spPr>
        </c:title>
        <c:numFmt formatCode="#,##0\ ;&quot; -&quot;#,##0\ ;&quot; - &quot;;@\ " sourceLinked="0"/>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447175024"/>
        <c:crosses val="autoZero"/>
        <c:crossBetween val="between"/>
        <c:majorUnit val="100"/>
      </c:valAx>
      <c:spPr>
        <a:noFill/>
        <a:ln w="12700">
          <a:solidFill>
            <a:srgbClr val="000000"/>
          </a:solidFill>
          <a:prstDash val="solid"/>
        </a:ln>
      </c:spPr>
    </c:plotArea>
    <c:legend>
      <c:legendPos val="b"/>
      <c:layout>
        <c:manualLayout>
          <c:xMode val="edge"/>
          <c:yMode val="edge"/>
          <c:x val="0.14929577464788701"/>
          <c:y val="0.84649122807019328"/>
          <c:w val="0.77464788732396128"/>
          <c:h val="0.12719298245614041"/>
        </c:manualLayout>
      </c:layout>
      <c:overlay val="0"/>
      <c:spPr>
        <a:solidFill>
          <a:srgbClr val="FFFFFF"/>
        </a:solidFill>
        <a:ln w="12700">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662" footer="0.51180555555555662"/>
    <c:pageSetup paperSize="9" firstPageNumber="0" orientation="landscape"/>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s>
</file>

<file path=xl/drawings/drawing1.xml><?xml version="1.0" encoding="utf-8"?>
<xdr:wsDr xmlns:xdr="http://schemas.openxmlformats.org/drawingml/2006/spreadsheetDrawing" xmlns:a="http://schemas.openxmlformats.org/drawingml/2006/main">
  <xdr:twoCellAnchor>
    <xdr:from>
      <xdr:col>0</xdr:col>
      <xdr:colOff>57150</xdr:colOff>
      <xdr:row>6</xdr:row>
      <xdr:rowOff>85725</xdr:rowOff>
    </xdr:from>
    <xdr:to>
      <xdr:col>2</xdr:col>
      <xdr:colOff>1057275</xdr:colOff>
      <xdr:row>33</xdr:row>
      <xdr:rowOff>104775</xdr:rowOff>
    </xdr:to>
    <xdr:graphicFrame macro="">
      <xdr:nvGraphicFramePr>
        <xdr:cNvPr id="547841"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38100</xdr:colOff>
      <xdr:row>6</xdr:row>
      <xdr:rowOff>85725</xdr:rowOff>
    </xdr:from>
    <xdr:to>
      <xdr:col>5</xdr:col>
      <xdr:colOff>1028700</xdr:colOff>
      <xdr:row>33</xdr:row>
      <xdr:rowOff>95250</xdr:rowOff>
    </xdr:to>
    <xdr:graphicFrame macro="">
      <xdr:nvGraphicFramePr>
        <xdr:cNvPr id="547842"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38100</xdr:colOff>
      <xdr:row>38</xdr:row>
      <xdr:rowOff>104775</xdr:rowOff>
    </xdr:from>
    <xdr:to>
      <xdr:col>2</xdr:col>
      <xdr:colOff>1028700</xdr:colOff>
      <xdr:row>64</xdr:row>
      <xdr:rowOff>123825</xdr:rowOff>
    </xdr:to>
    <xdr:graphicFrame macro="">
      <xdr:nvGraphicFramePr>
        <xdr:cNvPr id="547843"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xdr:col>
      <xdr:colOff>28575</xdr:colOff>
      <xdr:row>38</xdr:row>
      <xdr:rowOff>95250</xdr:rowOff>
    </xdr:from>
    <xdr:to>
      <xdr:col>5</xdr:col>
      <xdr:colOff>1019175</xdr:colOff>
      <xdr:row>64</xdr:row>
      <xdr:rowOff>123825</xdr:rowOff>
    </xdr:to>
    <xdr:graphicFrame macro="">
      <xdr:nvGraphicFramePr>
        <xdr:cNvPr id="547844"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76200</xdr:colOff>
      <xdr:row>72</xdr:row>
      <xdr:rowOff>76200</xdr:rowOff>
    </xdr:from>
    <xdr:to>
      <xdr:col>2</xdr:col>
      <xdr:colOff>1019175</xdr:colOff>
      <xdr:row>93</xdr:row>
      <xdr:rowOff>57150</xdr:rowOff>
    </xdr:to>
    <xdr:graphicFrame macro="">
      <xdr:nvGraphicFramePr>
        <xdr:cNvPr id="547845"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2</xdr:col>
      <xdr:colOff>1057275</xdr:colOff>
      <xdr:row>72</xdr:row>
      <xdr:rowOff>38100</xdr:rowOff>
    </xdr:from>
    <xdr:to>
      <xdr:col>5</xdr:col>
      <xdr:colOff>1028700</xdr:colOff>
      <xdr:row>93</xdr:row>
      <xdr:rowOff>28575</xdr:rowOff>
    </xdr:to>
    <xdr:graphicFrame macro="">
      <xdr:nvGraphicFramePr>
        <xdr:cNvPr id="547846"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152400</xdr:colOff>
      <xdr:row>101</xdr:row>
      <xdr:rowOff>95250</xdr:rowOff>
    </xdr:from>
    <xdr:to>
      <xdr:col>5</xdr:col>
      <xdr:colOff>781050</xdr:colOff>
      <xdr:row>131</xdr:row>
      <xdr:rowOff>66675</xdr:rowOff>
    </xdr:to>
    <xdr:graphicFrame macro="">
      <xdr:nvGraphicFramePr>
        <xdr:cNvPr id="547847"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9525</xdr:colOff>
      <xdr:row>76</xdr:row>
      <xdr:rowOff>76200</xdr:rowOff>
    </xdr:from>
    <xdr:to>
      <xdr:col>2</xdr:col>
      <xdr:colOff>295275</xdr:colOff>
      <xdr:row>77</xdr:row>
      <xdr:rowOff>95250</xdr:rowOff>
    </xdr:to>
    <xdr:sp macro="" textlink="">
      <xdr:nvSpPr>
        <xdr:cNvPr id="547848" name="Line 24"/>
        <xdr:cNvSpPr>
          <a:spLocks noChangeShapeType="1"/>
        </xdr:cNvSpPr>
      </xdr:nvSpPr>
      <xdr:spPr bwMode="auto">
        <a:xfrm flipV="1">
          <a:off x="2219325" y="11706225"/>
          <a:ext cx="285750" cy="171450"/>
        </a:xfrm>
        <a:prstGeom prst="line">
          <a:avLst/>
        </a:prstGeom>
        <a:noFill/>
        <a:ln w="6480">
          <a:solidFill>
            <a:srgbClr val="000000"/>
          </a:solidFill>
          <a:miter lim="800000"/>
          <a:headEnd/>
          <a:tailEnd/>
        </a:ln>
      </xdr:spPr>
    </xdr:sp>
    <xdr:clientData/>
  </xdr:twoCellAnchor>
  <xdr:twoCellAnchor>
    <xdr:from>
      <xdr:col>4</xdr:col>
      <xdr:colOff>161925</xdr:colOff>
      <xdr:row>82</xdr:row>
      <xdr:rowOff>104775</xdr:rowOff>
    </xdr:from>
    <xdr:to>
      <xdr:col>4</xdr:col>
      <xdr:colOff>876300</xdr:colOff>
      <xdr:row>84</xdr:row>
      <xdr:rowOff>142875</xdr:rowOff>
    </xdr:to>
    <xdr:sp macro="" textlink="" fLocksText="0">
      <xdr:nvSpPr>
        <xdr:cNvPr id="12297" name="Text Box 28"/>
        <xdr:cNvSpPr txBox="1">
          <a:spLocks noChangeArrowheads="1"/>
        </xdr:cNvSpPr>
      </xdr:nvSpPr>
      <xdr:spPr bwMode="auto">
        <a:xfrm>
          <a:off x="4581525" y="12192000"/>
          <a:ext cx="714375" cy="342900"/>
        </a:xfrm>
        <a:prstGeom prst="rect">
          <a:avLst/>
        </a:prstGeom>
        <a:noFill/>
        <a:ln w="9525">
          <a:noFill/>
          <a:round/>
          <a:headEnd/>
          <a:tailEnd/>
        </a:ln>
        <a:effectLst/>
      </xdr:spPr>
      <xdr:txBody>
        <a:bodyPr vertOverflow="clip" wrap="square" lIns="27360" tIns="18000" rIns="0" bIns="0" anchor="t" upright="1"/>
        <a:lstStyle/>
        <a:p>
          <a:pPr algn="l" rtl="0">
            <a:defRPr sz="1000"/>
          </a:pPr>
          <a:r>
            <a:rPr lang="ja-JP" altLang="en-US" sz="800" b="0" i="0" u="none" strike="noStrike" baseline="0">
              <a:solidFill>
                <a:srgbClr val="000000"/>
              </a:solidFill>
              <a:latin typeface="ＭＳ Ｐゴシック"/>
              <a:ea typeface="ＭＳ Ｐゴシック"/>
            </a:rPr>
            <a:t>　　　 総額</a:t>
          </a:r>
        </a:p>
        <a:p>
          <a:pPr algn="l" rtl="0">
            <a:defRPr sz="1000"/>
          </a:pPr>
          <a:r>
            <a:rPr lang="en-US" altLang="ja-JP" sz="800" b="0" i="0" u="none" strike="noStrike" baseline="0">
              <a:solidFill>
                <a:srgbClr val="000000"/>
              </a:solidFill>
              <a:latin typeface="ＭＳ Ｐゴシック"/>
              <a:ea typeface="ＭＳ Ｐゴシック"/>
            </a:rPr>
            <a:t>5,378,269</a:t>
          </a:r>
          <a:r>
            <a:rPr lang="ja-JP" altLang="en-US" sz="800" b="0" i="0" u="none" strike="noStrike" baseline="0">
              <a:solidFill>
                <a:srgbClr val="000000"/>
              </a:solidFill>
              <a:latin typeface="ＭＳ Ｐゴシック"/>
              <a:ea typeface="ＭＳ Ｐゴシック"/>
            </a:rPr>
            <a:t>千円</a:t>
          </a:r>
        </a:p>
      </xdr:txBody>
    </xdr:sp>
    <xdr:clientData/>
  </xdr:twoCellAnchor>
  <xdr:twoCellAnchor>
    <xdr:from>
      <xdr:col>0</xdr:col>
      <xdr:colOff>57150</xdr:colOff>
      <xdr:row>6</xdr:row>
      <xdr:rowOff>85725</xdr:rowOff>
    </xdr:from>
    <xdr:to>
      <xdr:col>2</xdr:col>
      <xdr:colOff>1057275</xdr:colOff>
      <xdr:row>34</xdr:row>
      <xdr:rowOff>104775</xdr:rowOff>
    </xdr:to>
    <xdr:graphicFrame macro="">
      <xdr:nvGraphicFramePr>
        <xdr:cNvPr id="547850" name="Chart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xdr:col>
      <xdr:colOff>1047750</xdr:colOff>
      <xdr:row>6</xdr:row>
      <xdr:rowOff>47625</xdr:rowOff>
    </xdr:from>
    <xdr:to>
      <xdr:col>6</xdr:col>
      <xdr:colOff>9525</xdr:colOff>
      <xdr:row>34</xdr:row>
      <xdr:rowOff>123825</xdr:rowOff>
    </xdr:to>
    <xdr:graphicFrame macro="">
      <xdr:nvGraphicFramePr>
        <xdr:cNvPr id="547851" name="Chart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0</xdr:col>
      <xdr:colOff>38100</xdr:colOff>
      <xdr:row>38</xdr:row>
      <xdr:rowOff>104775</xdr:rowOff>
    </xdr:from>
    <xdr:to>
      <xdr:col>3</xdr:col>
      <xdr:colOff>9525</xdr:colOff>
      <xdr:row>64</xdr:row>
      <xdr:rowOff>123825</xdr:rowOff>
    </xdr:to>
    <xdr:graphicFrame macro="">
      <xdr:nvGraphicFramePr>
        <xdr:cNvPr id="547852" name="Chart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3</xdr:col>
      <xdr:colOff>43392</xdr:colOff>
      <xdr:row>38</xdr:row>
      <xdr:rowOff>95250</xdr:rowOff>
    </xdr:from>
    <xdr:to>
      <xdr:col>5</xdr:col>
      <xdr:colOff>1029759</xdr:colOff>
      <xdr:row>64</xdr:row>
      <xdr:rowOff>123825</xdr:rowOff>
    </xdr:to>
    <xdr:graphicFrame macro="">
      <xdr:nvGraphicFramePr>
        <xdr:cNvPr id="547853" name="Chart 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0</xdr:col>
      <xdr:colOff>76200</xdr:colOff>
      <xdr:row>72</xdr:row>
      <xdr:rowOff>76200</xdr:rowOff>
    </xdr:from>
    <xdr:to>
      <xdr:col>2</xdr:col>
      <xdr:colOff>1019175</xdr:colOff>
      <xdr:row>93</xdr:row>
      <xdr:rowOff>57150</xdr:rowOff>
    </xdr:to>
    <xdr:graphicFrame macro="">
      <xdr:nvGraphicFramePr>
        <xdr:cNvPr id="547854" name="Chart 1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2</xdr:col>
      <xdr:colOff>1057275</xdr:colOff>
      <xdr:row>72</xdr:row>
      <xdr:rowOff>38100</xdr:rowOff>
    </xdr:from>
    <xdr:to>
      <xdr:col>5</xdr:col>
      <xdr:colOff>1028700</xdr:colOff>
      <xdr:row>93</xdr:row>
      <xdr:rowOff>28575</xdr:rowOff>
    </xdr:to>
    <xdr:graphicFrame macro="">
      <xdr:nvGraphicFramePr>
        <xdr:cNvPr id="547855" name="Chart 1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0</xdr:col>
      <xdr:colOff>152400</xdr:colOff>
      <xdr:row>101</xdr:row>
      <xdr:rowOff>95250</xdr:rowOff>
    </xdr:from>
    <xdr:to>
      <xdr:col>5</xdr:col>
      <xdr:colOff>781050</xdr:colOff>
      <xdr:row>131</xdr:row>
      <xdr:rowOff>66675</xdr:rowOff>
    </xdr:to>
    <xdr:graphicFrame macro="">
      <xdr:nvGraphicFramePr>
        <xdr:cNvPr id="547856" name="Chart 1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4</xdr:col>
      <xdr:colOff>209551</xdr:colOff>
      <xdr:row>83</xdr:row>
      <xdr:rowOff>28574</xdr:rowOff>
    </xdr:from>
    <xdr:to>
      <xdr:col>4</xdr:col>
      <xdr:colOff>838201</xdr:colOff>
      <xdr:row>86</xdr:row>
      <xdr:rowOff>85725</xdr:rowOff>
    </xdr:to>
    <xdr:sp macro="" textlink="" fLocksText="0">
      <xdr:nvSpPr>
        <xdr:cNvPr id="862318" name="Text Box 28"/>
        <xdr:cNvSpPr txBox="1">
          <a:spLocks noChangeArrowheads="1"/>
        </xdr:cNvSpPr>
      </xdr:nvSpPr>
      <xdr:spPr bwMode="auto">
        <a:xfrm>
          <a:off x="4629151" y="12725399"/>
          <a:ext cx="628650" cy="514351"/>
        </a:xfrm>
        <a:prstGeom prst="rect">
          <a:avLst/>
        </a:prstGeom>
        <a:noFill/>
        <a:ln w="9525">
          <a:noFill/>
          <a:round/>
          <a:headEnd/>
          <a:tailEnd/>
        </a:ln>
      </xdr:spPr>
      <xdr:txBody>
        <a:bodyPr vertOverflow="clip" wrap="square" lIns="27360" tIns="18000" rIns="0" bIns="0" anchor="t" upright="1"/>
        <a:lstStyle/>
        <a:p>
          <a:pPr algn="ctr" rtl="0">
            <a:defRPr sz="1000"/>
          </a:pPr>
          <a:r>
            <a:rPr lang="ja-JP" altLang="en-US" sz="900" b="0" i="0" u="none" strike="noStrike" baseline="0">
              <a:solidFill>
                <a:srgbClr val="000000"/>
              </a:solidFill>
              <a:latin typeface="ＭＳ Ｐゴシック"/>
              <a:ea typeface="ＭＳ Ｐゴシック"/>
            </a:rPr>
            <a:t>総額</a:t>
          </a:r>
        </a:p>
        <a:p>
          <a:pPr algn="ctr" rtl="0">
            <a:defRPr sz="1000"/>
          </a:pPr>
          <a:r>
            <a:rPr lang="en-US" altLang="ja-JP" sz="900" b="0" i="0" u="none" strike="noStrike" baseline="0">
              <a:solidFill>
                <a:srgbClr val="000000"/>
              </a:solidFill>
              <a:latin typeface="ＭＳ Ｐゴシック"/>
              <a:ea typeface="ＭＳ Ｐゴシック"/>
            </a:rPr>
            <a:t>4,765,897</a:t>
          </a:r>
          <a:r>
            <a:rPr lang="ja-JP" altLang="en-US" sz="900" b="0" i="0" u="none" strike="noStrike" baseline="0">
              <a:solidFill>
                <a:srgbClr val="000000"/>
              </a:solidFill>
              <a:latin typeface="ＭＳ Ｐゴシック"/>
              <a:ea typeface="ＭＳ Ｐゴシック"/>
            </a:rPr>
            <a:t>    千円</a:t>
          </a:r>
        </a:p>
      </xdr:txBody>
    </xdr:sp>
    <xdr:clientData/>
  </xdr:twoCellAnchor>
  <xdr:twoCellAnchor>
    <xdr:from>
      <xdr:col>1</xdr:col>
      <xdr:colOff>158751</xdr:colOff>
      <xdr:row>82</xdr:row>
      <xdr:rowOff>142873</xdr:rowOff>
    </xdr:from>
    <xdr:to>
      <xdr:col>1</xdr:col>
      <xdr:colOff>698500</xdr:colOff>
      <xdr:row>87</xdr:row>
      <xdr:rowOff>10583</xdr:rowOff>
    </xdr:to>
    <xdr:sp macro="" textlink="" fLocksText="0">
      <xdr:nvSpPr>
        <xdr:cNvPr id="862319" name="Text Box 28"/>
        <xdr:cNvSpPr txBox="1">
          <a:spLocks noChangeArrowheads="1"/>
        </xdr:cNvSpPr>
      </xdr:nvSpPr>
      <xdr:spPr bwMode="auto">
        <a:xfrm>
          <a:off x="1259418" y="12366623"/>
          <a:ext cx="539749" cy="608543"/>
        </a:xfrm>
        <a:prstGeom prst="rect">
          <a:avLst/>
        </a:prstGeom>
        <a:noFill/>
        <a:ln w="9525">
          <a:noFill/>
          <a:round/>
          <a:headEnd/>
          <a:tailEnd/>
        </a:ln>
      </xdr:spPr>
      <xdr:txBody>
        <a:bodyPr vertOverflow="clip" wrap="square" lIns="27360" tIns="18000" rIns="0" bIns="0" anchor="t" upright="1"/>
        <a:lstStyle/>
        <a:p>
          <a:pPr algn="ctr" rtl="0">
            <a:defRPr sz="1000"/>
          </a:pPr>
          <a:r>
            <a:rPr lang="ja-JP" altLang="en-US" sz="900" b="0" i="0" u="none" strike="noStrike" baseline="0">
              <a:solidFill>
                <a:srgbClr val="000000"/>
              </a:solidFill>
              <a:latin typeface="ＭＳ Ｐゴシック"/>
              <a:ea typeface="ＭＳ Ｐゴシック"/>
            </a:rPr>
            <a:t>総額</a:t>
          </a:r>
        </a:p>
        <a:p>
          <a:pPr algn="ctr" rtl="0">
            <a:defRPr sz="1000"/>
          </a:pPr>
          <a:r>
            <a:rPr lang="en-US" altLang="ja-JP" sz="900" b="0" i="0" u="none" strike="noStrike" baseline="0">
              <a:solidFill>
                <a:srgbClr val="000000"/>
              </a:solidFill>
              <a:latin typeface="ＭＳ Ｐゴシック"/>
              <a:ea typeface="ＭＳ Ｐゴシック"/>
            </a:rPr>
            <a:t>4,765,897</a:t>
          </a:r>
          <a:r>
            <a:rPr lang="ja-JP" altLang="en-US" sz="900" b="0" i="0" u="none" strike="noStrike" baseline="0">
              <a:solidFill>
                <a:srgbClr val="000000"/>
              </a:solidFill>
              <a:latin typeface="ＭＳ Ｐゴシック"/>
              <a:ea typeface="ＭＳ Ｐゴシック"/>
            </a:rPr>
            <a:t>千円</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pageSetUpPr fitToPage="1"/>
  </sheetPr>
  <dimension ref="A1:L51"/>
  <sheetViews>
    <sheetView tabSelected="1" view="pageBreakPreview" zoomScale="115" zoomScaleNormal="115" zoomScaleSheetLayoutView="115" zoomScalePageLayoutView="115" workbookViewId="0">
      <selection activeCell="J36" sqref="J36"/>
    </sheetView>
  </sheetViews>
  <sheetFormatPr defaultColWidth="8.85546875" defaultRowHeight="15.95" customHeight="1"/>
  <cols>
    <col min="1" max="1" width="15.7109375" style="14" customWidth="1"/>
    <col min="2" max="2" width="10.7109375" style="14" customWidth="1"/>
    <col min="3" max="8" width="12.42578125" style="14" customWidth="1"/>
    <col min="9" max="16384" width="8.85546875" style="1"/>
  </cols>
  <sheetData>
    <row r="1" spans="1:12" ht="18" customHeight="1">
      <c r="A1" s="1017" t="s">
        <v>0</v>
      </c>
      <c r="B1" s="1017"/>
      <c r="C1" s="1017"/>
      <c r="D1" s="1017"/>
      <c r="E1" s="1017"/>
      <c r="F1" s="1017"/>
      <c r="G1" s="1017"/>
      <c r="H1" s="1017"/>
      <c r="I1" s="2"/>
      <c r="J1" s="2"/>
      <c r="K1" s="2"/>
      <c r="L1" s="2"/>
    </row>
    <row r="2" spans="1:12" ht="13.5" customHeight="1">
      <c r="A2" s="13"/>
      <c r="B2" s="13"/>
      <c r="C2" s="13"/>
      <c r="D2" s="13"/>
      <c r="E2" s="13"/>
      <c r="F2" s="13"/>
      <c r="G2" s="13"/>
      <c r="H2" s="13"/>
      <c r="I2" s="2"/>
      <c r="J2" s="2"/>
      <c r="K2" s="2"/>
      <c r="L2" s="2"/>
    </row>
    <row r="3" spans="1:12" ht="17.100000000000001" customHeight="1">
      <c r="A3" s="13" t="s">
        <v>299</v>
      </c>
      <c r="B3" s="13"/>
      <c r="C3" s="13"/>
      <c r="D3" s="13"/>
      <c r="E3" s="13"/>
      <c r="F3" s="13"/>
      <c r="G3" s="13"/>
      <c r="H3" s="15"/>
      <c r="I3" s="2"/>
      <c r="J3" s="2"/>
      <c r="K3" s="2"/>
      <c r="L3" s="2"/>
    </row>
    <row r="4" spans="1:12" ht="23.25" customHeight="1">
      <c r="A4" s="224" t="s">
        <v>1</v>
      </c>
      <c r="B4" s="211" t="s">
        <v>2</v>
      </c>
      <c r="C4" s="1018" t="s">
        <v>277</v>
      </c>
      <c r="D4" s="211" t="s">
        <v>3</v>
      </c>
      <c r="E4" s="211" t="s">
        <v>4</v>
      </c>
      <c r="F4" s="211" t="s">
        <v>5</v>
      </c>
      <c r="G4" s="1018" t="s">
        <v>278</v>
      </c>
      <c r="H4" s="228" t="s">
        <v>6</v>
      </c>
      <c r="I4" s="2"/>
      <c r="J4" s="2"/>
      <c r="K4" s="2"/>
      <c r="L4" s="2"/>
    </row>
    <row r="5" spans="1:12" ht="17.100000000000001" customHeight="1">
      <c r="A5" s="35" t="s">
        <v>399</v>
      </c>
      <c r="B5" s="1019">
        <f>SUM(C5:H5)</f>
        <v>42</v>
      </c>
      <c r="C5" s="231">
        <v>11</v>
      </c>
      <c r="D5" s="231">
        <v>11</v>
      </c>
      <c r="E5" s="231">
        <v>6</v>
      </c>
      <c r="F5" s="231">
        <v>6</v>
      </c>
      <c r="G5" s="222">
        <v>3</v>
      </c>
      <c r="H5" s="954">
        <v>5</v>
      </c>
      <c r="I5" s="2"/>
      <c r="J5" s="2"/>
      <c r="K5" s="2"/>
      <c r="L5" s="2"/>
    </row>
    <row r="6" spans="1:12" ht="17.100000000000001" customHeight="1">
      <c r="A6" s="1020">
        <v>24</v>
      </c>
      <c r="B6" s="834">
        <f t="shared" ref="B6:B10" si="0">SUM(C6:H6)</f>
        <v>44</v>
      </c>
      <c r="C6" s="231">
        <v>13</v>
      </c>
      <c r="D6" s="231">
        <v>11</v>
      </c>
      <c r="E6" s="231">
        <v>6</v>
      </c>
      <c r="F6" s="231">
        <v>6</v>
      </c>
      <c r="G6" s="222">
        <v>3</v>
      </c>
      <c r="H6" s="954">
        <v>5</v>
      </c>
      <c r="I6" s="2"/>
      <c r="J6" s="2"/>
      <c r="K6" s="2"/>
      <c r="L6" s="2"/>
    </row>
    <row r="7" spans="1:12" ht="17.100000000000001" customHeight="1">
      <c r="A7" s="17">
        <v>25</v>
      </c>
      <c r="B7" s="222">
        <f t="shared" si="0"/>
        <v>44</v>
      </c>
      <c r="C7" s="231">
        <v>13</v>
      </c>
      <c r="D7" s="231">
        <v>11</v>
      </c>
      <c r="E7" s="231">
        <v>6</v>
      </c>
      <c r="F7" s="231">
        <v>6</v>
      </c>
      <c r="G7" s="222">
        <v>3</v>
      </c>
      <c r="H7" s="954">
        <v>5</v>
      </c>
      <c r="I7" s="2"/>
      <c r="J7" s="2"/>
      <c r="K7" s="2"/>
      <c r="L7" s="2"/>
    </row>
    <row r="8" spans="1:12" ht="17.100000000000001" customHeight="1">
      <c r="A8" s="17">
        <v>26</v>
      </c>
      <c r="B8" s="222">
        <f t="shared" si="0"/>
        <v>44</v>
      </c>
      <c r="C8" s="231">
        <v>13</v>
      </c>
      <c r="D8" s="231">
        <v>11</v>
      </c>
      <c r="E8" s="231">
        <v>6</v>
      </c>
      <c r="F8" s="231">
        <v>6</v>
      </c>
      <c r="G8" s="222">
        <v>3</v>
      </c>
      <c r="H8" s="954">
        <v>5</v>
      </c>
      <c r="I8" s="2"/>
      <c r="J8" s="2"/>
      <c r="K8" s="2"/>
      <c r="L8" s="2"/>
    </row>
    <row r="9" spans="1:12" ht="17.100000000000001" customHeight="1">
      <c r="A9" s="17">
        <v>27</v>
      </c>
      <c r="B9" s="222">
        <f t="shared" si="0"/>
        <v>44</v>
      </c>
      <c r="C9" s="231">
        <v>13</v>
      </c>
      <c r="D9" s="231">
        <v>11</v>
      </c>
      <c r="E9" s="231">
        <v>6</v>
      </c>
      <c r="F9" s="231">
        <v>6</v>
      </c>
      <c r="G9" s="222">
        <v>3</v>
      </c>
      <c r="H9" s="954">
        <v>5</v>
      </c>
      <c r="I9" s="2"/>
      <c r="J9" s="2"/>
      <c r="K9" s="2"/>
      <c r="L9" s="2"/>
    </row>
    <row r="10" spans="1:12" ht="17.100000000000001" customHeight="1">
      <c r="A10" s="1020">
        <v>28</v>
      </c>
      <c r="B10" s="222">
        <f t="shared" si="0"/>
        <v>44</v>
      </c>
      <c r="C10" s="231">
        <v>13</v>
      </c>
      <c r="D10" s="231">
        <v>11</v>
      </c>
      <c r="E10" s="231">
        <v>6</v>
      </c>
      <c r="F10" s="231">
        <v>6</v>
      </c>
      <c r="G10" s="222">
        <v>3</v>
      </c>
      <c r="H10" s="954">
        <v>5</v>
      </c>
      <c r="I10" s="2"/>
      <c r="J10" s="2"/>
      <c r="K10" s="2"/>
      <c r="L10" s="2"/>
    </row>
    <row r="11" spans="1:12" ht="17.100000000000001" customHeight="1" thickBot="1">
      <c r="A11" s="177">
        <v>29</v>
      </c>
      <c r="B11" s="165">
        <f>SUM(C11:H11)</f>
        <v>46</v>
      </c>
      <c r="C11" s="165">
        <v>13</v>
      </c>
      <c r="D11" s="165">
        <v>11</v>
      </c>
      <c r="E11" s="165">
        <v>6</v>
      </c>
      <c r="F11" s="165">
        <v>6</v>
      </c>
      <c r="G11" s="1021">
        <v>4</v>
      </c>
      <c r="H11" s="1022">
        <v>6</v>
      </c>
      <c r="I11" s="2"/>
      <c r="J11" s="2"/>
      <c r="K11" s="2"/>
      <c r="L11" s="2"/>
    </row>
    <row r="12" spans="1:12" ht="17.100000000000001" customHeight="1">
      <c r="A12" s="14" t="s">
        <v>279</v>
      </c>
      <c r="B12" s="13"/>
      <c r="C12" s="13"/>
      <c r="D12" s="13"/>
      <c r="E12" s="13"/>
      <c r="F12" s="13"/>
      <c r="G12" s="13"/>
      <c r="H12" s="15" t="s">
        <v>361</v>
      </c>
      <c r="I12" s="2"/>
      <c r="J12" s="2"/>
      <c r="K12" s="2"/>
      <c r="L12" s="2"/>
    </row>
    <row r="13" spans="1:12" ht="17.100000000000001" customHeight="1">
      <c r="A13" s="13" t="s">
        <v>294</v>
      </c>
      <c r="B13" s="13"/>
      <c r="C13" s="13"/>
      <c r="D13" s="13"/>
      <c r="E13" s="13"/>
      <c r="F13" s="13"/>
      <c r="G13" s="13"/>
      <c r="H13" s="13"/>
      <c r="I13" s="2"/>
      <c r="J13" s="2"/>
      <c r="K13" s="2"/>
      <c r="L13" s="2"/>
    </row>
    <row r="14" spans="1:12" ht="17.100000000000001" customHeight="1" thickBot="1">
      <c r="A14" s="13" t="s">
        <v>400</v>
      </c>
      <c r="B14" s="13"/>
      <c r="C14" s="13"/>
      <c r="D14" s="13"/>
      <c r="E14" s="13"/>
      <c r="F14" s="13"/>
      <c r="G14" s="13"/>
      <c r="H14" s="15" t="s">
        <v>8</v>
      </c>
      <c r="I14" s="2"/>
      <c r="J14" s="2"/>
      <c r="K14" s="2"/>
      <c r="L14" s="2"/>
    </row>
    <row r="15" spans="1:12" ht="17.100000000000001" customHeight="1" thickBot="1">
      <c r="A15" s="606" t="s">
        <v>9</v>
      </c>
      <c r="B15" s="32"/>
      <c r="C15" s="319" t="s">
        <v>10</v>
      </c>
      <c r="D15" s="319" t="s">
        <v>11</v>
      </c>
      <c r="E15" s="1023" t="s">
        <v>12</v>
      </c>
      <c r="F15" s="1023"/>
      <c r="G15" s="349" t="s">
        <v>13</v>
      </c>
      <c r="H15" s="350"/>
    </row>
    <row r="16" spans="1:12" ht="17.100000000000001" customHeight="1" thickBot="1">
      <c r="A16" s="607"/>
      <c r="B16" s="62" t="s">
        <v>271</v>
      </c>
      <c r="C16" s="320"/>
      <c r="D16" s="320"/>
      <c r="E16" s="366" t="s">
        <v>14</v>
      </c>
      <c r="F16" s="366"/>
      <c r="G16" s="743"/>
      <c r="H16" s="1024"/>
    </row>
    <row r="17" spans="1:11" ht="17.100000000000001" customHeight="1" thickBot="1">
      <c r="A17" s="607"/>
      <c r="B17" s="62" t="s">
        <v>272</v>
      </c>
      <c r="C17" s="320"/>
      <c r="D17" s="320"/>
      <c r="E17" s="1025" t="s">
        <v>15</v>
      </c>
      <c r="F17" s="1025" t="s">
        <v>16</v>
      </c>
      <c r="G17" s="309" t="s">
        <v>17</v>
      </c>
      <c r="H17" s="353" t="s">
        <v>18</v>
      </c>
    </row>
    <row r="18" spans="1:11" ht="17.100000000000001" customHeight="1">
      <c r="A18" s="607"/>
      <c r="B18" s="69"/>
      <c r="C18" s="320"/>
      <c r="D18" s="320"/>
      <c r="E18" s="1026" t="s">
        <v>19</v>
      </c>
      <c r="F18" s="1026" t="s">
        <v>20</v>
      </c>
      <c r="G18" s="309"/>
      <c r="H18" s="353"/>
    </row>
    <row r="19" spans="1:11" ht="17.100000000000001" customHeight="1">
      <c r="A19" s="105" t="s">
        <v>21</v>
      </c>
      <c r="B19" s="1027">
        <f>SUM(B20:B30)</f>
        <v>8025</v>
      </c>
      <c r="C19" s="1028">
        <f>SUM(C20:C30)</f>
        <v>246851</v>
      </c>
      <c r="D19" s="1028">
        <f>SUM(D20:D30)</f>
        <v>72566</v>
      </c>
      <c r="E19" s="1029">
        <f>C19/B19</f>
        <v>30.760249221183802</v>
      </c>
      <c r="F19" s="1029">
        <f>D19/B19</f>
        <v>9.042492211838006</v>
      </c>
      <c r="G19" s="1028">
        <f>SUM(G20:G30)</f>
        <v>74142</v>
      </c>
      <c r="H19" s="1030">
        <f>SUM(H20:H30)</f>
        <v>12380</v>
      </c>
    </row>
    <row r="20" spans="1:11" ht="17.100000000000001" customHeight="1">
      <c r="A20" s="35" t="s">
        <v>22</v>
      </c>
      <c r="B20" s="169">
        <f>+‐133‐!H53</f>
        <v>626</v>
      </c>
      <c r="C20" s="757">
        <v>25493</v>
      </c>
      <c r="D20" s="757">
        <v>6295</v>
      </c>
      <c r="E20" s="168">
        <f>C20/B20</f>
        <v>40.723642172523959</v>
      </c>
      <c r="F20" s="168">
        <f t="shared" ref="F20:F30" si="1">D20/B20</f>
        <v>10.05591054313099</v>
      </c>
      <c r="G20" s="757">
        <v>6367</v>
      </c>
      <c r="H20" s="1031">
        <v>1164</v>
      </c>
      <c r="I20" s="1041" t="s">
        <v>346</v>
      </c>
      <c r="J20" s="1041"/>
      <c r="K20" s="1041"/>
    </row>
    <row r="21" spans="1:11" ht="17.100000000000001" customHeight="1">
      <c r="A21" s="35" t="s">
        <v>23</v>
      </c>
      <c r="B21" s="169">
        <f>+‐133‐!H54</f>
        <v>630</v>
      </c>
      <c r="C21" s="757">
        <v>17977</v>
      </c>
      <c r="D21" s="757">
        <v>6603</v>
      </c>
      <c r="E21" s="168">
        <f t="shared" ref="E21:E31" si="2">C21/B21</f>
        <v>28.534920634920635</v>
      </c>
      <c r="F21" s="168">
        <f t="shared" si="1"/>
        <v>10.480952380952381</v>
      </c>
      <c r="G21" s="757">
        <v>5180</v>
      </c>
      <c r="H21" s="1031">
        <v>1215</v>
      </c>
      <c r="I21" s="1041" t="s">
        <v>347</v>
      </c>
      <c r="J21" s="1041"/>
      <c r="K21" s="1041"/>
    </row>
    <row r="22" spans="1:11" ht="17.100000000000001" customHeight="1">
      <c r="A22" s="35" t="s">
        <v>24</v>
      </c>
      <c r="B22" s="169">
        <f>+‐133‐!H55</f>
        <v>661</v>
      </c>
      <c r="C22" s="757">
        <v>22280</v>
      </c>
      <c r="D22" s="757">
        <v>5706</v>
      </c>
      <c r="E22" s="168">
        <f t="shared" si="2"/>
        <v>33.706505295007567</v>
      </c>
      <c r="F22" s="168">
        <f t="shared" si="1"/>
        <v>8.6323751891074139</v>
      </c>
      <c r="G22" s="757">
        <v>7807</v>
      </c>
      <c r="H22" s="1031">
        <v>1215</v>
      </c>
      <c r="I22" s="1041" t="s">
        <v>348</v>
      </c>
      <c r="J22" s="1041"/>
      <c r="K22" s="1041"/>
    </row>
    <row r="23" spans="1:11" ht="17.100000000000001" customHeight="1">
      <c r="A23" s="35" t="s">
        <v>25</v>
      </c>
      <c r="B23" s="169">
        <f>+‐133‐!H56</f>
        <v>1034</v>
      </c>
      <c r="C23" s="757">
        <v>29291</v>
      </c>
      <c r="D23" s="757">
        <v>7333</v>
      </c>
      <c r="E23" s="168">
        <f t="shared" si="2"/>
        <v>28.327852998065765</v>
      </c>
      <c r="F23" s="168">
        <f t="shared" si="1"/>
        <v>7.0918762088974852</v>
      </c>
      <c r="G23" s="99">
        <v>9068</v>
      </c>
      <c r="H23" s="1031">
        <v>1258</v>
      </c>
      <c r="I23" s="1041" t="s">
        <v>349</v>
      </c>
      <c r="J23" s="1041"/>
      <c r="K23" s="1041"/>
    </row>
    <row r="24" spans="1:11" ht="17.100000000000001" customHeight="1">
      <c r="A24" s="35" t="s">
        <v>26</v>
      </c>
      <c r="B24" s="169">
        <f>+‐133‐!H57</f>
        <v>472</v>
      </c>
      <c r="C24" s="757">
        <v>23546</v>
      </c>
      <c r="D24" s="757">
        <v>6258</v>
      </c>
      <c r="E24" s="168">
        <f t="shared" si="2"/>
        <v>49.885593220338983</v>
      </c>
      <c r="F24" s="168">
        <f t="shared" si="1"/>
        <v>13.258474576271187</v>
      </c>
      <c r="G24" s="757">
        <v>7597</v>
      </c>
      <c r="H24" s="1031">
        <v>1215</v>
      </c>
    </row>
    <row r="25" spans="1:11" ht="17.100000000000001" customHeight="1">
      <c r="A25" s="35" t="s">
        <v>27</v>
      </c>
      <c r="B25" s="169">
        <f>+‐133‐!H58</f>
        <v>1091</v>
      </c>
      <c r="C25" s="757">
        <v>21070</v>
      </c>
      <c r="D25" s="757">
        <v>8264</v>
      </c>
      <c r="E25" s="168">
        <f t="shared" si="2"/>
        <v>19.312557286892758</v>
      </c>
      <c r="F25" s="168">
        <f t="shared" si="1"/>
        <v>7.5747021081576538</v>
      </c>
      <c r="G25" s="757">
        <v>7114</v>
      </c>
      <c r="H25" s="1031">
        <v>1215</v>
      </c>
    </row>
    <row r="26" spans="1:11" ht="17.100000000000001" customHeight="1">
      <c r="A26" s="35" t="s">
        <v>28</v>
      </c>
      <c r="B26" s="169">
        <f>+‐133‐!H59</f>
        <v>577</v>
      </c>
      <c r="C26" s="757">
        <v>18125</v>
      </c>
      <c r="D26" s="757">
        <v>6302</v>
      </c>
      <c r="E26" s="168">
        <f t="shared" si="2"/>
        <v>31.412478336221838</v>
      </c>
      <c r="F26" s="168">
        <f t="shared" si="1"/>
        <v>10.922010398613518</v>
      </c>
      <c r="G26" s="757">
        <v>5241</v>
      </c>
      <c r="H26" s="1031">
        <v>1215</v>
      </c>
    </row>
    <row r="27" spans="1:11" ht="17.100000000000001" customHeight="1">
      <c r="A27" s="35" t="s">
        <v>29</v>
      </c>
      <c r="B27" s="169">
        <f>+‐133‐!H60</f>
        <v>917</v>
      </c>
      <c r="C27" s="757">
        <v>17685</v>
      </c>
      <c r="D27" s="757">
        <v>7950</v>
      </c>
      <c r="E27" s="168">
        <f t="shared" si="2"/>
        <v>19.285714285714285</v>
      </c>
      <c r="F27" s="168">
        <f t="shared" si="1"/>
        <v>8.6695747001090506</v>
      </c>
      <c r="G27" s="757">
        <v>5965</v>
      </c>
      <c r="H27" s="1031">
        <v>945</v>
      </c>
    </row>
    <row r="28" spans="1:11" ht="17.100000000000001" customHeight="1">
      <c r="A28" s="35" t="s">
        <v>30</v>
      </c>
      <c r="B28" s="169">
        <f>+‐133‐!H61</f>
        <v>808</v>
      </c>
      <c r="C28" s="757">
        <v>21177</v>
      </c>
      <c r="D28" s="757">
        <v>6265</v>
      </c>
      <c r="E28" s="168">
        <f t="shared" si="2"/>
        <v>26.209158415841586</v>
      </c>
      <c r="F28" s="168">
        <f t="shared" si="1"/>
        <v>7.7537128712871288</v>
      </c>
      <c r="G28" s="757">
        <v>6933</v>
      </c>
      <c r="H28" s="1031">
        <v>949</v>
      </c>
    </row>
    <row r="29" spans="1:11" ht="17.100000000000001" customHeight="1">
      <c r="A29" s="35" t="s">
        <v>31</v>
      </c>
      <c r="B29" s="169">
        <f>+‐133‐!H62</f>
        <v>703</v>
      </c>
      <c r="C29" s="757">
        <v>20498</v>
      </c>
      <c r="D29" s="780">
        <v>5774</v>
      </c>
      <c r="E29" s="168">
        <f t="shared" si="2"/>
        <v>29.157894736842106</v>
      </c>
      <c r="F29" s="168">
        <f t="shared" si="1"/>
        <v>8.2133712660028451</v>
      </c>
      <c r="G29" s="757">
        <v>6015</v>
      </c>
      <c r="H29" s="1031">
        <v>949</v>
      </c>
    </row>
    <row r="30" spans="1:11" ht="17.100000000000001" customHeight="1">
      <c r="A30" s="1032" t="s">
        <v>32</v>
      </c>
      <c r="B30" s="169">
        <f>+‐133‐!H63</f>
        <v>506</v>
      </c>
      <c r="C30" s="757">
        <v>29709</v>
      </c>
      <c r="D30" s="757">
        <v>5816</v>
      </c>
      <c r="E30" s="168">
        <f t="shared" si="2"/>
        <v>58.713438735177867</v>
      </c>
      <c r="F30" s="168">
        <f t="shared" si="1"/>
        <v>11.494071146245059</v>
      </c>
      <c r="G30" s="757">
        <v>6855</v>
      </c>
      <c r="H30" s="1031">
        <v>1040</v>
      </c>
    </row>
    <row r="31" spans="1:11" ht="17.100000000000001" customHeight="1">
      <c r="A31" s="105" t="s">
        <v>33</v>
      </c>
      <c r="B31" s="171">
        <f>SUM(B32:B37)</f>
        <v>4379</v>
      </c>
      <c r="C31" s="172">
        <f>SUM(C32:C37)</f>
        <v>150145</v>
      </c>
      <c r="D31" s="172">
        <f>SUM(D32:D37)</f>
        <v>44273</v>
      </c>
      <c r="E31" s="173">
        <f t="shared" si="2"/>
        <v>34.287508563598998</v>
      </c>
      <c r="F31" s="173">
        <f t="shared" ref="F31:F40" si="3">D31/B31</f>
        <v>10.110299155058232</v>
      </c>
      <c r="G31" s="172">
        <f>SUM(G32:G37)</f>
        <v>51124</v>
      </c>
      <c r="H31" s="174">
        <f>SUM(H32:H37)</f>
        <v>7950</v>
      </c>
    </row>
    <row r="32" spans="1:11" ht="17.100000000000001" customHeight="1">
      <c r="A32" s="35" t="s">
        <v>22</v>
      </c>
      <c r="B32" s="169">
        <f>+‐136‐!H13</f>
        <v>720</v>
      </c>
      <c r="C32" s="757">
        <v>22708</v>
      </c>
      <c r="D32" s="757">
        <v>7818</v>
      </c>
      <c r="E32" s="168">
        <f>C32/B32</f>
        <v>31.538888888888888</v>
      </c>
      <c r="F32" s="168">
        <f t="shared" si="3"/>
        <v>10.858333333333333</v>
      </c>
      <c r="G32" s="757">
        <v>9783</v>
      </c>
      <c r="H32" s="1031">
        <v>1400</v>
      </c>
    </row>
    <row r="33" spans="1:8" ht="17.100000000000001" customHeight="1">
      <c r="A33" s="35" t="s">
        <v>23</v>
      </c>
      <c r="B33" s="169">
        <f>+‐136‐!H14</f>
        <v>888</v>
      </c>
      <c r="C33" s="757">
        <v>25928</v>
      </c>
      <c r="D33" s="757">
        <v>8061</v>
      </c>
      <c r="E33" s="168">
        <f t="shared" ref="E33:E38" si="4">C33/B33</f>
        <v>29.198198198198199</v>
      </c>
      <c r="F33" s="168">
        <f t="shared" si="3"/>
        <v>9.0777027027027035</v>
      </c>
      <c r="G33" s="757">
        <v>10480</v>
      </c>
      <c r="H33" s="1031">
        <v>1400</v>
      </c>
    </row>
    <row r="34" spans="1:8" ht="17.100000000000001" customHeight="1">
      <c r="A34" s="35" t="s">
        <v>24</v>
      </c>
      <c r="B34" s="169">
        <f>+‐136‐!H15</f>
        <v>888</v>
      </c>
      <c r="C34" s="757">
        <v>26023</v>
      </c>
      <c r="D34" s="757">
        <v>8353</v>
      </c>
      <c r="E34" s="168">
        <f t="shared" si="4"/>
        <v>29.30518018018018</v>
      </c>
      <c r="F34" s="168">
        <f t="shared" si="3"/>
        <v>9.406531531531531</v>
      </c>
      <c r="G34" s="757">
        <v>10274</v>
      </c>
      <c r="H34" s="1031">
        <v>1400</v>
      </c>
    </row>
    <row r="35" spans="1:8" ht="17.100000000000001" customHeight="1">
      <c r="A35" s="35" t="s">
        <v>29</v>
      </c>
      <c r="B35" s="169">
        <f>+‐136‐!H16</f>
        <v>829</v>
      </c>
      <c r="C35" s="757">
        <v>22777</v>
      </c>
      <c r="D35" s="757">
        <v>7725</v>
      </c>
      <c r="E35" s="168">
        <f t="shared" si="4"/>
        <v>27.475271411338962</v>
      </c>
      <c r="F35" s="168">
        <f t="shared" si="3"/>
        <v>9.3184559710494579</v>
      </c>
      <c r="G35" s="757">
        <v>7169</v>
      </c>
      <c r="H35" s="1031">
        <v>1201</v>
      </c>
    </row>
    <row r="36" spans="1:8" ht="17.100000000000001" customHeight="1">
      <c r="A36" s="35" t="s">
        <v>34</v>
      </c>
      <c r="B36" s="169">
        <f>+‐136‐!H17</f>
        <v>425</v>
      </c>
      <c r="C36" s="757">
        <v>32291</v>
      </c>
      <c r="D36" s="757">
        <v>5066</v>
      </c>
      <c r="E36" s="168">
        <f t="shared" si="4"/>
        <v>75.97882352941177</v>
      </c>
      <c r="F36" s="168">
        <f t="shared" si="3"/>
        <v>11.92</v>
      </c>
      <c r="G36" s="757">
        <v>9663</v>
      </c>
      <c r="H36" s="1031">
        <v>1163</v>
      </c>
    </row>
    <row r="37" spans="1:8" ht="17.100000000000001" customHeight="1">
      <c r="A37" s="170" t="s">
        <v>35</v>
      </c>
      <c r="B37" s="169">
        <f>+‐136‐!H18</f>
        <v>629</v>
      </c>
      <c r="C37" s="757">
        <v>20418</v>
      </c>
      <c r="D37" s="757">
        <v>7250</v>
      </c>
      <c r="E37" s="168">
        <f t="shared" si="4"/>
        <v>32.461049284578699</v>
      </c>
      <c r="F37" s="168">
        <f t="shared" si="3"/>
        <v>11.526232114467408</v>
      </c>
      <c r="G37" s="757">
        <v>3755</v>
      </c>
      <c r="H37" s="1033">
        <v>1386</v>
      </c>
    </row>
    <row r="38" spans="1:8" ht="17.100000000000001" customHeight="1">
      <c r="A38" s="105" t="s">
        <v>36</v>
      </c>
      <c r="B38" s="171">
        <f>SUM(B39:B44)</f>
        <v>4867</v>
      </c>
      <c r="C38" s="172">
        <f t="shared" ref="C38:D38" si="5">SUM(C39:C44)</f>
        <v>263812</v>
      </c>
      <c r="D38" s="172">
        <f t="shared" si="5"/>
        <v>78205</v>
      </c>
      <c r="E38" s="173">
        <f t="shared" si="4"/>
        <v>54.20423258680912</v>
      </c>
      <c r="F38" s="173">
        <f t="shared" si="3"/>
        <v>16.068419971234846</v>
      </c>
      <c r="G38" s="172">
        <f>SUM(G39:G44)</f>
        <v>76363</v>
      </c>
      <c r="H38" s="174">
        <f>SUM(H39:H44)</f>
        <v>34139.300000000003</v>
      </c>
    </row>
    <row r="39" spans="1:8" ht="17.100000000000001" customHeight="1">
      <c r="A39" s="35" t="s">
        <v>37</v>
      </c>
      <c r="B39" s="169">
        <f>'‐138‐ '!L11</f>
        <v>1199</v>
      </c>
      <c r="C39" s="757">
        <v>37663</v>
      </c>
      <c r="D39" s="757">
        <v>13316</v>
      </c>
      <c r="E39" s="168">
        <f>C39/B39</f>
        <v>31.412010008340285</v>
      </c>
      <c r="F39" s="168">
        <f>D39/B39</f>
        <v>11.105921601334446</v>
      </c>
      <c r="G39" s="757">
        <v>16422</v>
      </c>
      <c r="H39" s="1033">
        <v>21420</v>
      </c>
    </row>
    <row r="40" spans="1:8" s="143" customFormat="1" ht="17.100000000000001" customHeight="1">
      <c r="A40" s="35" t="s">
        <v>38</v>
      </c>
      <c r="B40" s="169">
        <f>'‐138‐ '!L12</f>
        <v>841</v>
      </c>
      <c r="C40" s="757">
        <v>35544</v>
      </c>
      <c r="D40" s="757">
        <v>6083</v>
      </c>
      <c r="E40" s="168">
        <f>C40/B40</f>
        <v>42.263971462544589</v>
      </c>
      <c r="F40" s="168">
        <f t="shared" si="3"/>
        <v>7.2330558858501783</v>
      </c>
      <c r="G40" s="757">
        <v>15750</v>
      </c>
      <c r="H40" s="1034">
        <v>4505</v>
      </c>
    </row>
    <row r="41" spans="1:8" ht="17.100000000000001" customHeight="1">
      <c r="A41" s="35" t="s">
        <v>39</v>
      </c>
      <c r="B41" s="169">
        <f>'‐138‐ '!L13</f>
        <v>698</v>
      </c>
      <c r="C41" s="757">
        <v>37843</v>
      </c>
      <c r="D41" s="757">
        <v>23487</v>
      </c>
      <c r="E41" s="168">
        <f t="shared" ref="E41:E44" si="6">C41/B41</f>
        <v>54.216332378223498</v>
      </c>
      <c r="F41" s="168">
        <f t="shared" ref="F41:F46" si="7">D41/B41</f>
        <v>33.648997134670488</v>
      </c>
      <c r="G41" s="757">
        <v>12497</v>
      </c>
      <c r="H41" s="1035">
        <v>1876.3</v>
      </c>
    </row>
    <row r="42" spans="1:8" s="143" customFormat="1" ht="17.100000000000001" customHeight="1">
      <c r="A42" s="35" t="s">
        <v>40</v>
      </c>
      <c r="B42" s="169">
        <f>'‐138‐ '!L14</f>
        <v>731</v>
      </c>
      <c r="C42" s="757">
        <v>38083</v>
      </c>
      <c r="D42" s="757">
        <v>11682</v>
      </c>
      <c r="E42" s="168">
        <f>C42/B42</f>
        <v>52.097127222982216</v>
      </c>
      <c r="F42" s="168">
        <f t="shared" si="7"/>
        <v>15.980848153214774</v>
      </c>
      <c r="G42" s="757">
        <v>9900</v>
      </c>
      <c r="H42" s="1033">
        <v>2179</v>
      </c>
    </row>
    <row r="43" spans="1:8" ht="17.100000000000001" customHeight="1">
      <c r="A43" s="35" t="s">
        <v>41</v>
      </c>
      <c r="B43" s="169">
        <f>'‐138‐ '!L15</f>
        <v>764</v>
      </c>
      <c r="C43" s="757">
        <v>73147</v>
      </c>
      <c r="D43" s="757">
        <v>15900</v>
      </c>
      <c r="E43" s="168">
        <f>C43/B43</f>
        <v>95.742146596858632</v>
      </c>
      <c r="F43" s="168">
        <f t="shared" si="7"/>
        <v>20.811518324607331</v>
      </c>
      <c r="G43" s="757">
        <v>14615</v>
      </c>
      <c r="H43" s="1033">
        <v>1485</v>
      </c>
    </row>
    <row r="44" spans="1:8" ht="17.100000000000001" customHeight="1">
      <c r="A44" s="175" t="s">
        <v>35</v>
      </c>
      <c r="B44" s="169">
        <f>'‐138‐ '!L16</f>
        <v>634</v>
      </c>
      <c r="C44" s="757">
        <v>41532</v>
      </c>
      <c r="D44" s="757">
        <v>7737</v>
      </c>
      <c r="E44" s="168">
        <f t="shared" si="6"/>
        <v>65.50788643533123</v>
      </c>
      <c r="F44" s="168">
        <f t="shared" si="7"/>
        <v>12.203470031545741</v>
      </c>
      <c r="G44" s="757">
        <v>7179</v>
      </c>
      <c r="H44" s="1033">
        <v>2674</v>
      </c>
    </row>
    <row r="45" spans="1:8" ht="17.100000000000001" customHeight="1">
      <c r="A45" s="105" t="s">
        <v>42</v>
      </c>
      <c r="B45" s="171">
        <f>SUM(B46:B49)</f>
        <v>449</v>
      </c>
      <c r="C45" s="172">
        <f>SUM(C46:C49)</f>
        <v>108704</v>
      </c>
      <c r="D45" s="172">
        <f>SUM(D46:D49)</f>
        <v>33119</v>
      </c>
      <c r="E45" s="173">
        <f>C45/B45</f>
        <v>242.10244988864142</v>
      </c>
      <c r="F45" s="173">
        <f t="shared" si="7"/>
        <v>73.761692650334069</v>
      </c>
      <c r="G45" s="172">
        <f>SUM(G46:G49)</f>
        <v>16066</v>
      </c>
      <c r="H45" s="174">
        <f>SUM(H46:H49)</f>
        <v>6320</v>
      </c>
    </row>
    <row r="46" spans="1:8" ht="17.100000000000001" customHeight="1">
      <c r="A46" s="35" t="s">
        <v>43</v>
      </c>
      <c r="B46" s="169">
        <f>+‐140‐!H9</f>
        <v>281</v>
      </c>
      <c r="C46" s="757">
        <v>26441</v>
      </c>
      <c r="D46" s="757">
        <v>11727</v>
      </c>
      <c r="E46" s="168">
        <f>C46/B46</f>
        <v>94.096085409252666</v>
      </c>
      <c r="F46" s="168">
        <f t="shared" si="7"/>
        <v>41.733096085409251</v>
      </c>
      <c r="G46" s="757">
        <v>2490</v>
      </c>
      <c r="H46" s="1033">
        <v>701</v>
      </c>
    </row>
    <row r="47" spans="1:8" ht="17.100000000000001" customHeight="1">
      <c r="A47" s="35" t="s">
        <v>44</v>
      </c>
      <c r="B47" s="169">
        <f>+‐140‐!H10</f>
        <v>139</v>
      </c>
      <c r="C47" s="757">
        <v>39849</v>
      </c>
      <c r="D47" s="757">
        <v>7710</v>
      </c>
      <c r="E47" s="168">
        <f>C47/B47</f>
        <v>286.68345323741005</v>
      </c>
      <c r="F47" s="168">
        <f>D47/B47</f>
        <v>55.467625899280577</v>
      </c>
      <c r="G47" s="757">
        <v>3676</v>
      </c>
      <c r="H47" s="1031">
        <v>965</v>
      </c>
    </row>
    <row r="48" spans="1:8" ht="17.100000000000001" customHeight="1">
      <c r="A48" s="35" t="s">
        <v>45</v>
      </c>
      <c r="B48" s="169">
        <f>+‐140‐!H11</f>
        <v>9</v>
      </c>
      <c r="C48" s="757">
        <v>4331</v>
      </c>
      <c r="D48" s="757">
        <v>2000</v>
      </c>
      <c r="E48" s="168">
        <f>C48/B48</f>
        <v>481.22222222222223</v>
      </c>
      <c r="F48" s="168">
        <f t="shared" ref="F48" si="8">D48/B48</f>
        <v>222.22222222222223</v>
      </c>
      <c r="G48" s="515">
        <v>0</v>
      </c>
      <c r="H48" s="1031">
        <v>2475</v>
      </c>
    </row>
    <row r="49" spans="1:12" ht="17.100000000000001" customHeight="1" thickBot="1">
      <c r="A49" s="1036" t="s">
        <v>463</v>
      </c>
      <c r="B49" s="176">
        <v>20</v>
      </c>
      <c r="C49" s="1037">
        <v>38083</v>
      </c>
      <c r="D49" s="1037">
        <v>11682</v>
      </c>
      <c r="E49" s="1038">
        <f>C49/B49</f>
        <v>1904.15</v>
      </c>
      <c r="F49" s="1038">
        <f>D49/B49</f>
        <v>584.1</v>
      </c>
      <c r="G49" s="1037">
        <v>9900</v>
      </c>
      <c r="H49" s="1039">
        <v>2179</v>
      </c>
    </row>
    <row r="50" spans="1:12" ht="17.100000000000001" customHeight="1">
      <c r="A50" s="13" t="s">
        <v>46</v>
      </c>
      <c r="B50" s="13"/>
      <c r="C50" s="13"/>
      <c r="D50" s="13"/>
      <c r="E50" s="13"/>
      <c r="H50" s="15" t="s">
        <v>47</v>
      </c>
      <c r="I50" s="2"/>
      <c r="J50" s="2"/>
      <c r="K50" s="2"/>
      <c r="L50" s="2"/>
    </row>
    <row r="51" spans="1:12" ht="27.75" customHeight="1">
      <c r="A51" s="1040" t="s">
        <v>464</v>
      </c>
      <c r="B51" s="1040"/>
      <c r="C51" s="1040"/>
      <c r="D51" s="1040"/>
      <c r="E51" s="1040"/>
      <c r="F51" s="1040"/>
      <c r="H51" s="15" t="s">
        <v>48</v>
      </c>
      <c r="I51" s="2"/>
      <c r="J51" s="2"/>
      <c r="K51" s="2"/>
      <c r="L51" s="2"/>
    </row>
  </sheetData>
  <sheetProtection selectLockedCells="1" selectUnlockedCells="1"/>
  <mergeCells count="10">
    <mergeCell ref="A51:F51"/>
    <mergeCell ref="A1:H1"/>
    <mergeCell ref="A15:A18"/>
    <mergeCell ref="C15:C18"/>
    <mergeCell ref="D15:D18"/>
    <mergeCell ref="E15:F15"/>
    <mergeCell ref="G15:H16"/>
    <mergeCell ref="E16:F16"/>
    <mergeCell ref="G17:G18"/>
    <mergeCell ref="H17:H18"/>
  </mergeCells>
  <phoneticPr fontId="2"/>
  <printOptions horizontalCentered="1"/>
  <pageMargins left="0.59055118110236227" right="0.59055118110236227" top="0.59055118110236227" bottom="0.59055118110236227" header="0.39370078740157483" footer="0.39370078740157483"/>
  <pageSetup paperSize="9" scale="92" firstPageNumber="132" orientation="portrait" useFirstPageNumber="1" verticalDpi="300" r:id="rId1"/>
  <headerFooter scaleWithDoc="0" alignWithMargins="0">
    <oddHeader>&amp;L教　育</oddHeader>
    <oddFooter>&amp;C&amp;12&amp;A</oddFooter>
  </headerFooter>
  <legacyDrawing r:id="rId2"/>
  <extLst>
    <ext xmlns:mx="http://schemas.microsoft.com/office/mac/excel/2008/main" uri="{64002731-A6B0-56B0-2670-7721B7C09600}">
      <mx:PLV Mode="0" OnePage="0" WScale="10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AC48"/>
  <sheetViews>
    <sheetView view="pageBreakPreview" zoomScaleNormal="80" zoomScaleSheetLayoutView="100" zoomScalePageLayoutView="80" workbookViewId="0">
      <pane xSplit="1" topLeftCell="C1" activePane="topRight" state="frozen"/>
      <selection activeCell="J36" sqref="J36"/>
      <selection pane="topRight" activeCell="J36" sqref="J36"/>
    </sheetView>
  </sheetViews>
  <sheetFormatPr defaultColWidth="8.85546875" defaultRowHeight="17.45" customHeight="1"/>
  <cols>
    <col min="1" max="1" width="26.42578125" style="14" customWidth="1"/>
    <col min="2" max="3" width="7.42578125" style="14" customWidth="1"/>
    <col min="4" max="5" width="7.7109375" style="14" customWidth="1"/>
    <col min="6" max="7" width="7.42578125" style="14" customWidth="1"/>
    <col min="8" max="11" width="7.28515625" style="14" customWidth="1"/>
    <col min="12" max="16" width="6.7109375" style="14" customWidth="1"/>
    <col min="17" max="17" width="6" style="14" customWidth="1"/>
    <col min="18" max="18" width="3.7109375" style="14" customWidth="1"/>
    <col min="19" max="19" width="3.42578125" style="14" customWidth="1"/>
    <col min="20" max="20" width="6.28515625" style="14" customWidth="1"/>
    <col min="21" max="21" width="7.140625" style="14" customWidth="1"/>
    <col min="22" max="22" width="6.7109375" style="14" customWidth="1"/>
    <col min="23" max="23" width="8.5703125" style="14" bestFit="1" customWidth="1"/>
    <col min="24" max="24" width="7.42578125" style="14" customWidth="1"/>
    <col min="25" max="25" width="4" style="14" customWidth="1"/>
    <col min="26" max="26" width="3" style="14" customWidth="1"/>
    <col min="27" max="27" width="6.7109375" style="14" customWidth="1"/>
    <col min="28" max="28" width="3.85546875" style="14" customWidth="1"/>
    <col min="29" max="16384" width="8.85546875" style="14"/>
  </cols>
  <sheetData>
    <row r="1" spans="1:29" ht="5.0999999999999996" customHeight="1">
      <c r="A1" s="13"/>
      <c r="B1" s="13"/>
      <c r="C1" s="13"/>
      <c r="D1" s="13"/>
      <c r="E1" s="13"/>
      <c r="F1" s="13"/>
      <c r="G1" s="13"/>
      <c r="H1" s="13"/>
      <c r="I1" s="13"/>
      <c r="J1" s="13"/>
      <c r="K1" s="13"/>
      <c r="L1" s="13"/>
      <c r="M1" s="13"/>
      <c r="N1" s="13"/>
      <c r="O1" s="13"/>
      <c r="P1" s="13"/>
      <c r="Q1" s="13"/>
      <c r="R1" s="13"/>
      <c r="S1" s="13"/>
      <c r="T1" s="13"/>
      <c r="U1" s="13"/>
      <c r="V1" s="13"/>
      <c r="X1" s="13"/>
      <c r="Y1" s="13"/>
      <c r="Z1" s="13"/>
      <c r="AA1" s="15"/>
      <c r="AB1" s="15"/>
    </row>
    <row r="2" spans="1:29" ht="15" customHeight="1" thickBot="1">
      <c r="A2" s="13" t="s">
        <v>303</v>
      </c>
      <c r="B2" s="13"/>
      <c r="C2" s="13"/>
      <c r="D2" s="13"/>
      <c r="E2" s="13"/>
      <c r="F2" s="13"/>
      <c r="G2" s="13"/>
      <c r="H2" s="13"/>
      <c r="I2" s="13"/>
      <c r="J2" s="13"/>
      <c r="K2" s="13"/>
      <c r="L2" s="13"/>
      <c r="M2" s="13"/>
      <c r="N2" s="13"/>
      <c r="O2" s="13"/>
      <c r="P2" s="13"/>
      <c r="Q2" s="13"/>
      <c r="R2" s="13"/>
      <c r="S2" s="13"/>
      <c r="T2" s="13"/>
      <c r="U2" s="13"/>
      <c r="V2" s="13"/>
      <c r="X2" s="13"/>
      <c r="Y2" s="13"/>
      <c r="Z2" s="13"/>
      <c r="AA2" s="15" t="s">
        <v>117</v>
      </c>
      <c r="AB2" s="15"/>
    </row>
    <row r="3" spans="1:29" ht="24.95" customHeight="1" thickBot="1">
      <c r="A3" s="374" t="s">
        <v>118</v>
      </c>
      <c r="B3" s="319" t="s">
        <v>86</v>
      </c>
      <c r="C3" s="32" t="s">
        <v>152</v>
      </c>
      <c r="D3" s="27"/>
      <c r="E3" s="26"/>
      <c r="F3" s="33"/>
      <c r="G3" s="319" t="s">
        <v>52</v>
      </c>
      <c r="H3" s="319" t="s">
        <v>153</v>
      </c>
      <c r="I3" s="319"/>
      <c r="J3" s="319"/>
      <c r="K3" s="319"/>
      <c r="L3" s="319" t="s">
        <v>141</v>
      </c>
      <c r="M3" s="319"/>
      <c r="N3" s="319"/>
      <c r="O3" s="319"/>
      <c r="P3" s="318" t="s">
        <v>154</v>
      </c>
      <c r="Q3" s="318"/>
      <c r="R3" s="318"/>
      <c r="S3" s="318"/>
      <c r="T3" s="318"/>
      <c r="U3" s="318" t="s">
        <v>155</v>
      </c>
      <c r="V3" s="318"/>
      <c r="W3" s="318"/>
      <c r="X3" s="361" t="s">
        <v>156</v>
      </c>
      <c r="Y3" s="361"/>
      <c r="Z3" s="361"/>
      <c r="AA3" s="362"/>
      <c r="AB3" s="34"/>
      <c r="AC3" s="13"/>
    </row>
    <row r="4" spans="1:29" ht="24.95" customHeight="1">
      <c r="A4" s="375"/>
      <c r="B4" s="320"/>
      <c r="C4" s="309" t="s">
        <v>157</v>
      </c>
      <c r="D4" s="309"/>
      <c r="E4" s="212" t="s">
        <v>93</v>
      </c>
      <c r="F4" s="212" t="s">
        <v>94</v>
      </c>
      <c r="G4" s="320"/>
      <c r="H4" s="366" t="s">
        <v>157</v>
      </c>
      <c r="I4" s="366"/>
      <c r="J4" s="215" t="s">
        <v>54</v>
      </c>
      <c r="K4" s="213" t="s">
        <v>55</v>
      </c>
      <c r="L4" s="311" t="s">
        <v>158</v>
      </c>
      <c r="M4" s="311"/>
      <c r="N4" s="213" t="s">
        <v>54</v>
      </c>
      <c r="O4" s="215" t="s">
        <v>55</v>
      </c>
      <c r="P4" s="311" t="s">
        <v>2</v>
      </c>
      <c r="Q4" s="311"/>
      <c r="R4" s="309" t="s">
        <v>54</v>
      </c>
      <c r="S4" s="309"/>
      <c r="T4" s="213" t="s">
        <v>55</v>
      </c>
      <c r="U4" s="366" t="s">
        <v>159</v>
      </c>
      <c r="V4" s="366"/>
      <c r="W4" s="366"/>
      <c r="X4" s="363" t="s">
        <v>159</v>
      </c>
      <c r="Y4" s="363"/>
      <c r="Z4" s="363"/>
      <c r="AA4" s="364"/>
      <c r="AB4" s="34"/>
      <c r="AC4" s="13"/>
    </row>
    <row r="5" spans="1:29" ht="18.95" customHeight="1">
      <c r="A5" s="17" t="s">
        <v>363</v>
      </c>
      <c r="B5" s="115">
        <v>3</v>
      </c>
      <c r="C5" s="339">
        <v>131</v>
      </c>
      <c r="D5" s="339"/>
      <c r="E5" s="223">
        <v>100</v>
      </c>
      <c r="F5" s="223">
        <v>31</v>
      </c>
      <c r="G5" s="223">
        <v>129</v>
      </c>
      <c r="H5" s="373">
        <f>+J5+K5</f>
        <v>445</v>
      </c>
      <c r="I5" s="373"/>
      <c r="J5" s="223">
        <v>278</v>
      </c>
      <c r="K5" s="223">
        <v>167</v>
      </c>
      <c r="L5" s="373">
        <f>+N5+O5</f>
        <v>294</v>
      </c>
      <c r="M5" s="373"/>
      <c r="N5" s="223">
        <v>109</v>
      </c>
      <c r="O5" s="223">
        <v>185</v>
      </c>
      <c r="P5" s="373">
        <f>+R5+T5</f>
        <v>80</v>
      </c>
      <c r="Q5" s="373"/>
      <c r="R5" s="373">
        <v>35</v>
      </c>
      <c r="S5" s="373"/>
      <c r="T5" s="223">
        <v>45</v>
      </c>
      <c r="U5" s="367">
        <v>3.5</v>
      </c>
      <c r="V5" s="367"/>
      <c r="W5" s="367"/>
      <c r="X5" s="368">
        <v>1.5</v>
      </c>
      <c r="Y5" s="368"/>
      <c r="Z5" s="368"/>
      <c r="AA5" s="369"/>
      <c r="AB5" s="36"/>
      <c r="AC5" s="13"/>
    </row>
    <row r="6" spans="1:29" ht="18.95" customHeight="1">
      <c r="A6" s="17">
        <v>27</v>
      </c>
      <c r="B6" s="115">
        <v>3</v>
      </c>
      <c r="C6" s="333">
        <v>150</v>
      </c>
      <c r="D6" s="333"/>
      <c r="E6" s="223">
        <v>99</v>
      </c>
      <c r="F6" s="223">
        <v>51</v>
      </c>
      <c r="G6" s="223">
        <v>127</v>
      </c>
      <c r="H6" s="357">
        <v>440</v>
      </c>
      <c r="I6" s="357"/>
      <c r="J6" s="223">
        <v>278</v>
      </c>
      <c r="K6" s="223">
        <v>162</v>
      </c>
      <c r="L6" s="357">
        <v>294</v>
      </c>
      <c r="M6" s="357"/>
      <c r="N6" s="223">
        <v>107</v>
      </c>
      <c r="O6" s="223">
        <v>173</v>
      </c>
      <c r="P6" s="357">
        <v>80</v>
      </c>
      <c r="Q6" s="357"/>
      <c r="R6" s="357">
        <v>94</v>
      </c>
      <c r="S6" s="357"/>
      <c r="T6" s="223">
        <v>138</v>
      </c>
      <c r="U6" s="360">
        <v>3.3</v>
      </c>
      <c r="V6" s="360"/>
      <c r="W6" s="360"/>
      <c r="X6" s="355">
        <v>1.5</v>
      </c>
      <c r="Y6" s="355"/>
      <c r="Z6" s="355"/>
      <c r="AA6" s="356"/>
      <c r="AB6" s="36"/>
      <c r="AC6" s="13"/>
    </row>
    <row r="7" spans="1:29" ht="18.95" customHeight="1">
      <c r="A7" s="17">
        <v>28</v>
      </c>
      <c r="B7" s="115">
        <v>3</v>
      </c>
      <c r="C7" s="333">
        <v>138</v>
      </c>
      <c r="D7" s="333"/>
      <c r="E7" s="223">
        <v>99</v>
      </c>
      <c r="F7" s="223">
        <v>39</v>
      </c>
      <c r="G7" s="223">
        <v>130</v>
      </c>
      <c r="H7" s="357">
        <v>430</v>
      </c>
      <c r="I7" s="357"/>
      <c r="J7" s="223">
        <v>272</v>
      </c>
      <c r="K7" s="223">
        <v>158</v>
      </c>
      <c r="L7" s="357">
        <v>280</v>
      </c>
      <c r="M7" s="357"/>
      <c r="N7" s="223">
        <v>116</v>
      </c>
      <c r="O7" s="223">
        <v>186</v>
      </c>
      <c r="P7" s="357">
        <v>232</v>
      </c>
      <c r="Q7" s="357"/>
      <c r="R7" s="357">
        <v>25</v>
      </c>
      <c r="S7" s="357"/>
      <c r="T7" s="223">
        <v>49</v>
      </c>
      <c r="U7" s="360">
        <v>3.4</v>
      </c>
      <c r="V7" s="360"/>
      <c r="W7" s="360"/>
      <c r="X7" s="355">
        <v>1.4</v>
      </c>
      <c r="Y7" s="355"/>
      <c r="Z7" s="355"/>
      <c r="AA7" s="356"/>
      <c r="AB7" s="36"/>
      <c r="AC7" s="13"/>
    </row>
    <row r="8" spans="1:29" ht="18.95" customHeight="1">
      <c r="A8" s="18">
        <v>29</v>
      </c>
      <c r="B8" s="157">
        <f>SUM(B9:B12)</f>
        <v>4</v>
      </c>
      <c r="C8" s="347">
        <f>SUM(C9:D12)</f>
        <v>186</v>
      </c>
      <c r="D8" s="347"/>
      <c r="E8" s="226">
        <f>SUM(E9:E12)</f>
        <v>142</v>
      </c>
      <c r="F8" s="226">
        <f>SUM(F9:F12)</f>
        <v>72</v>
      </c>
      <c r="G8" s="226">
        <f>SUM(G9:G12)</f>
        <v>126</v>
      </c>
      <c r="H8" s="370">
        <f>SUM(H9:I12)</f>
        <v>449</v>
      </c>
      <c r="I8" s="370"/>
      <c r="J8" s="226">
        <f>SUM(J9:J11)</f>
        <v>274</v>
      </c>
      <c r="K8" s="226">
        <f>SUM(K9:K11)</f>
        <v>155</v>
      </c>
      <c r="L8" s="370">
        <f>SUM(L9:M11)</f>
        <v>265</v>
      </c>
      <c r="M8" s="370"/>
      <c r="N8" s="205">
        <f>SUM(N9:N11)</f>
        <v>103</v>
      </c>
      <c r="O8" s="205">
        <f>SUM(O9:O11)</f>
        <v>162</v>
      </c>
      <c r="P8" s="370">
        <f>SUM(P9:Q11)</f>
        <v>73</v>
      </c>
      <c r="Q8" s="370"/>
      <c r="R8" s="370">
        <f>SUM(R9:S11)</f>
        <v>28</v>
      </c>
      <c r="S8" s="370"/>
      <c r="T8" s="226">
        <f>SUM(T9:T11)</f>
        <v>45</v>
      </c>
      <c r="U8" s="365">
        <f>H8/G8</f>
        <v>3.5634920634920637</v>
      </c>
      <c r="V8" s="365"/>
      <c r="W8" s="365"/>
      <c r="X8" s="358">
        <f>H8/L8</f>
        <v>1.6943396226415095</v>
      </c>
      <c r="Y8" s="358"/>
      <c r="Z8" s="358"/>
      <c r="AA8" s="359"/>
      <c r="AB8" s="36"/>
      <c r="AC8" s="13"/>
    </row>
    <row r="9" spans="1:29" ht="18.95" customHeight="1">
      <c r="A9" s="106" t="s">
        <v>160</v>
      </c>
      <c r="B9" s="115">
        <v>1</v>
      </c>
      <c r="C9" s="514">
        <f>SUM(E9:F9)</f>
        <v>74</v>
      </c>
      <c r="D9" s="514"/>
      <c r="E9" s="515">
        <v>56</v>
      </c>
      <c r="F9" s="515">
        <v>18</v>
      </c>
      <c r="G9" s="515">
        <v>64</v>
      </c>
      <c r="H9" s="516">
        <f>SUM(J9:K9)</f>
        <v>281</v>
      </c>
      <c r="I9" s="516"/>
      <c r="J9" s="515">
        <v>190</v>
      </c>
      <c r="K9" s="515">
        <v>91</v>
      </c>
      <c r="L9" s="357">
        <f>SUM(N9:O9)</f>
        <v>134</v>
      </c>
      <c r="M9" s="357"/>
      <c r="N9" s="223">
        <v>53</v>
      </c>
      <c r="O9" s="223">
        <v>81</v>
      </c>
      <c r="P9" s="357">
        <f>SUM(R9:T9)</f>
        <v>39</v>
      </c>
      <c r="Q9" s="357"/>
      <c r="R9" s="357">
        <v>16</v>
      </c>
      <c r="S9" s="357"/>
      <c r="T9" s="223">
        <v>23</v>
      </c>
      <c r="U9" s="517">
        <f>H9/G9</f>
        <v>4.390625</v>
      </c>
      <c r="V9" s="517"/>
      <c r="W9" s="517"/>
      <c r="X9" s="518">
        <f>H9/L9</f>
        <v>2.0970149253731343</v>
      </c>
      <c r="Y9" s="518"/>
      <c r="Z9" s="518"/>
      <c r="AA9" s="519"/>
      <c r="AB9" s="36"/>
      <c r="AC9" s="13"/>
    </row>
    <row r="10" spans="1:29" ht="18.95" customHeight="1">
      <c r="A10" s="106" t="s">
        <v>161</v>
      </c>
      <c r="B10" s="115">
        <v>1</v>
      </c>
      <c r="C10" s="514">
        <v>51</v>
      </c>
      <c r="D10" s="514"/>
      <c r="E10" s="515">
        <v>58</v>
      </c>
      <c r="F10" s="515">
        <v>21</v>
      </c>
      <c r="G10" s="515">
        <v>55</v>
      </c>
      <c r="H10" s="516">
        <f>SUM(J10:K10)</f>
        <v>139</v>
      </c>
      <c r="I10" s="516"/>
      <c r="J10" s="515">
        <v>80</v>
      </c>
      <c r="K10" s="515">
        <v>59</v>
      </c>
      <c r="L10" s="357">
        <f>SUM(N10:O10)</f>
        <v>118</v>
      </c>
      <c r="M10" s="357"/>
      <c r="N10" s="223">
        <v>45</v>
      </c>
      <c r="O10" s="223">
        <v>73</v>
      </c>
      <c r="P10" s="357">
        <f>SUM(R10:T10)</f>
        <v>32</v>
      </c>
      <c r="Q10" s="357"/>
      <c r="R10" s="357">
        <v>12</v>
      </c>
      <c r="S10" s="357"/>
      <c r="T10" s="223">
        <v>20</v>
      </c>
      <c r="U10" s="517">
        <f>H10/G10</f>
        <v>2.5272727272727273</v>
      </c>
      <c r="V10" s="517"/>
      <c r="W10" s="517"/>
      <c r="X10" s="520">
        <f>H10/L10</f>
        <v>1.1779661016949152</v>
      </c>
      <c r="Y10" s="520"/>
      <c r="Z10" s="520"/>
      <c r="AA10" s="521"/>
      <c r="AB10" s="36"/>
      <c r="AC10" s="13"/>
    </row>
    <row r="11" spans="1:29" ht="18.95" customHeight="1">
      <c r="A11" s="202" t="s">
        <v>162</v>
      </c>
      <c r="B11" s="115">
        <v>1</v>
      </c>
      <c r="C11" s="514">
        <f>SUM(E11:F11)</f>
        <v>9</v>
      </c>
      <c r="D11" s="514"/>
      <c r="E11" s="515">
        <v>5</v>
      </c>
      <c r="F11" s="515">
        <v>4</v>
      </c>
      <c r="G11" s="515">
        <v>5</v>
      </c>
      <c r="H11" s="516">
        <f>SUM(J11:K11)</f>
        <v>9</v>
      </c>
      <c r="I11" s="516"/>
      <c r="J11" s="515">
        <v>4</v>
      </c>
      <c r="K11" s="515">
        <v>5</v>
      </c>
      <c r="L11" s="357">
        <f>SUM(N11:O11)</f>
        <v>13</v>
      </c>
      <c r="M11" s="357"/>
      <c r="N11" s="223">
        <v>5</v>
      </c>
      <c r="O11" s="223">
        <v>8</v>
      </c>
      <c r="P11" s="357">
        <f>SUM(R11:T11)</f>
        <v>2</v>
      </c>
      <c r="Q11" s="357"/>
      <c r="R11" s="357">
        <v>0</v>
      </c>
      <c r="S11" s="357"/>
      <c r="T11" s="223">
        <v>2</v>
      </c>
      <c r="U11" s="517">
        <f>H11/G11</f>
        <v>1.8</v>
      </c>
      <c r="V11" s="517"/>
      <c r="W11" s="517"/>
      <c r="X11" s="520">
        <f>H11/L11</f>
        <v>0.69230769230769229</v>
      </c>
      <c r="Y11" s="520"/>
      <c r="Z11" s="520"/>
      <c r="AA11" s="521"/>
      <c r="AB11" s="36"/>
      <c r="AC11" s="13"/>
    </row>
    <row r="12" spans="1:29" ht="18.95" customHeight="1" thickBot="1">
      <c r="A12" s="203" t="s">
        <v>458</v>
      </c>
      <c r="B12" s="522">
        <v>1</v>
      </c>
      <c r="C12" s="523">
        <f>SUM(E12:F12)</f>
        <v>52</v>
      </c>
      <c r="D12" s="524"/>
      <c r="E12" s="525">
        <v>23</v>
      </c>
      <c r="F12" s="525">
        <v>29</v>
      </c>
      <c r="G12" s="525">
        <v>2</v>
      </c>
      <c r="H12" s="526">
        <f>SUM(J12:K12)</f>
        <v>20</v>
      </c>
      <c r="I12" s="527"/>
      <c r="J12" s="525">
        <v>14</v>
      </c>
      <c r="K12" s="525">
        <v>6</v>
      </c>
      <c r="L12" s="322">
        <f>SUM(N12:O12)</f>
        <v>12</v>
      </c>
      <c r="M12" s="528"/>
      <c r="N12" s="236">
        <v>6</v>
      </c>
      <c r="O12" s="236">
        <v>6</v>
      </c>
      <c r="P12" s="322">
        <f>SUM(R12:T12)</f>
        <v>2</v>
      </c>
      <c r="Q12" s="528"/>
      <c r="R12" s="529">
        <v>2</v>
      </c>
      <c r="S12" s="529"/>
      <c r="T12" s="236">
        <v>0</v>
      </c>
      <c r="U12" s="530">
        <f>H12/G12</f>
        <v>10</v>
      </c>
      <c r="V12" s="530"/>
      <c r="W12" s="530"/>
      <c r="X12" s="530">
        <f>H12/L12</f>
        <v>1.6666666666666667</v>
      </c>
      <c r="Y12" s="530"/>
      <c r="Z12" s="530"/>
      <c r="AA12" s="531"/>
      <c r="AB12" s="15"/>
    </row>
    <row r="13" spans="1:29" ht="18.95" customHeight="1">
      <c r="A13" s="532" t="s">
        <v>467</v>
      </c>
      <c r="B13" s="532"/>
      <c r="C13" s="532"/>
      <c r="D13" s="532"/>
      <c r="E13" s="532"/>
      <c r="F13" s="532"/>
      <c r="G13" s="532"/>
      <c r="H13" s="532"/>
      <c r="I13" s="532"/>
      <c r="J13" s="532"/>
      <c r="K13" s="532"/>
      <c r="L13" s="13"/>
      <c r="M13" s="13"/>
      <c r="N13" s="13"/>
      <c r="O13" s="13"/>
      <c r="P13" s="13"/>
      <c r="Q13" s="13"/>
      <c r="R13" s="13"/>
      <c r="S13" s="13"/>
      <c r="T13" s="13"/>
      <c r="U13" s="13"/>
      <c r="V13" s="13"/>
      <c r="W13" s="13"/>
      <c r="Y13" s="13"/>
      <c r="Z13" s="13"/>
      <c r="AA13" s="15" t="s">
        <v>163</v>
      </c>
      <c r="AB13" s="13"/>
    </row>
    <row r="14" spans="1:29" ht="18.95" customHeight="1">
      <c r="A14" s="13"/>
      <c r="B14" s="13"/>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5"/>
    </row>
    <row r="15" spans="1:29" ht="24.95" customHeight="1" thickBot="1">
      <c r="A15" s="13" t="s">
        <v>331</v>
      </c>
      <c r="O15" s="13"/>
      <c r="P15" s="13"/>
      <c r="Q15" s="13"/>
      <c r="R15" s="13"/>
      <c r="S15" s="13"/>
      <c r="T15" s="13"/>
      <c r="X15" s="13"/>
      <c r="Y15" s="13"/>
      <c r="Z15" s="13"/>
      <c r="AA15" s="15" t="s">
        <v>84</v>
      </c>
      <c r="AB15" s="34"/>
    </row>
    <row r="16" spans="1:29" ht="24.95" customHeight="1" thickBot="1">
      <c r="A16" s="325" t="s">
        <v>118</v>
      </c>
      <c r="B16" s="328" t="s">
        <v>147</v>
      </c>
      <c r="C16" s="319"/>
      <c r="D16" s="319"/>
      <c r="E16" s="319"/>
      <c r="F16" s="319" t="s">
        <v>132</v>
      </c>
      <c r="G16" s="319"/>
      <c r="H16" s="319"/>
      <c r="I16" s="319"/>
      <c r="J16" s="32" t="s">
        <v>164</v>
      </c>
      <c r="K16" s="26"/>
      <c r="L16" s="234" t="s">
        <v>165</v>
      </c>
      <c r="M16" s="235"/>
      <c r="N16" s="319" t="s">
        <v>166</v>
      </c>
      <c r="O16" s="319"/>
      <c r="P16" s="319"/>
      <c r="Q16" s="319"/>
      <c r="R16" s="319" t="s">
        <v>167</v>
      </c>
      <c r="S16" s="319"/>
      <c r="T16" s="319"/>
      <c r="U16" s="319"/>
      <c r="V16" s="319"/>
      <c r="W16" s="349" t="s">
        <v>168</v>
      </c>
      <c r="X16" s="349"/>
      <c r="Y16" s="349"/>
      <c r="Z16" s="349"/>
      <c r="AA16" s="350"/>
      <c r="AB16" s="34"/>
    </row>
    <row r="17" spans="1:28" ht="18.95" customHeight="1">
      <c r="A17" s="326"/>
      <c r="B17" s="100" t="s">
        <v>52</v>
      </c>
      <c r="C17" s="212" t="s">
        <v>92</v>
      </c>
      <c r="D17" s="215" t="s">
        <v>54</v>
      </c>
      <c r="E17" s="215" t="s">
        <v>55</v>
      </c>
      <c r="F17" s="215" t="s">
        <v>52</v>
      </c>
      <c r="G17" s="212" t="s">
        <v>92</v>
      </c>
      <c r="H17" s="215" t="s">
        <v>54</v>
      </c>
      <c r="I17" s="215" t="s">
        <v>55</v>
      </c>
      <c r="J17" s="215" t="s">
        <v>52</v>
      </c>
      <c r="K17" s="214" t="s">
        <v>92</v>
      </c>
      <c r="L17" s="215" t="s">
        <v>54</v>
      </c>
      <c r="M17" s="215" t="s">
        <v>55</v>
      </c>
      <c r="N17" s="215" t="s">
        <v>52</v>
      </c>
      <c r="O17" s="212" t="s">
        <v>92</v>
      </c>
      <c r="P17" s="212" t="s">
        <v>54</v>
      </c>
      <c r="Q17" s="213" t="s">
        <v>55</v>
      </c>
      <c r="R17" s="309" t="s">
        <v>52</v>
      </c>
      <c r="S17" s="309"/>
      <c r="T17" s="213" t="s">
        <v>53</v>
      </c>
      <c r="U17" s="213" t="s">
        <v>54</v>
      </c>
      <c r="V17" s="213" t="s">
        <v>55</v>
      </c>
      <c r="W17" s="38" t="s">
        <v>52</v>
      </c>
      <c r="X17" s="213" t="s">
        <v>53</v>
      </c>
      <c r="Y17" s="309" t="s">
        <v>54</v>
      </c>
      <c r="Z17" s="309"/>
      <c r="AA17" s="229" t="s">
        <v>55</v>
      </c>
      <c r="AB17" s="39"/>
    </row>
    <row r="18" spans="1:28" ht="18.95" customHeight="1">
      <c r="A18" s="17" t="s">
        <v>363</v>
      </c>
      <c r="B18" s="37">
        <v>127</v>
      </c>
      <c r="C18" s="37">
        <v>440</v>
      </c>
      <c r="D18" s="37">
        <v>278</v>
      </c>
      <c r="E18" s="37">
        <v>162</v>
      </c>
      <c r="F18" s="37">
        <v>5</v>
      </c>
      <c r="G18" s="37">
        <v>20</v>
      </c>
      <c r="H18" s="37">
        <v>13</v>
      </c>
      <c r="I18" s="37">
        <v>7</v>
      </c>
      <c r="J18" s="37">
        <v>9</v>
      </c>
      <c r="K18" s="37">
        <v>27</v>
      </c>
      <c r="L18" s="37">
        <v>14</v>
      </c>
      <c r="M18" s="37">
        <v>8</v>
      </c>
      <c r="N18" s="37">
        <v>10</v>
      </c>
      <c r="O18" s="37">
        <v>31</v>
      </c>
      <c r="P18" s="37">
        <v>19</v>
      </c>
      <c r="Q18" s="37">
        <v>12</v>
      </c>
      <c r="R18" s="332">
        <v>10</v>
      </c>
      <c r="S18" s="332"/>
      <c r="T18" s="37">
        <v>31</v>
      </c>
      <c r="U18" s="222">
        <v>19</v>
      </c>
      <c r="V18" s="222">
        <v>12</v>
      </c>
      <c r="W18" s="222">
        <v>7</v>
      </c>
      <c r="X18" s="222">
        <v>21</v>
      </c>
      <c r="Y18" s="339">
        <v>14</v>
      </c>
      <c r="Z18" s="339"/>
      <c r="AA18" s="144">
        <v>7</v>
      </c>
      <c r="AB18" s="222"/>
    </row>
    <row r="19" spans="1:28" ht="18.95" customHeight="1">
      <c r="A19" s="17">
        <v>27</v>
      </c>
      <c r="B19" s="222">
        <v>130</v>
      </c>
      <c r="C19" s="222">
        <v>430</v>
      </c>
      <c r="D19" s="222">
        <v>272</v>
      </c>
      <c r="E19" s="222">
        <v>158</v>
      </c>
      <c r="F19" s="222">
        <v>6</v>
      </c>
      <c r="G19" s="222">
        <v>21</v>
      </c>
      <c r="H19" s="222">
        <v>13</v>
      </c>
      <c r="I19" s="222">
        <v>8</v>
      </c>
      <c r="J19" s="222">
        <v>6</v>
      </c>
      <c r="K19" s="222">
        <v>22</v>
      </c>
      <c r="L19" s="222">
        <v>15</v>
      </c>
      <c r="M19" s="222">
        <v>12</v>
      </c>
      <c r="N19" s="222">
        <v>8</v>
      </c>
      <c r="O19" s="222">
        <v>23</v>
      </c>
      <c r="P19" s="222">
        <v>15</v>
      </c>
      <c r="Q19" s="222">
        <v>8</v>
      </c>
      <c r="R19" s="338">
        <v>10</v>
      </c>
      <c r="S19" s="338"/>
      <c r="T19" s="37">
        <v>34</v>
      </c>
      <c r="U19" s="37">
        <v>22</v>
      </c>
      <c r="V19" s="37">
        <v>12</v>
      </c>
      <c r="W19" s="222">
        <v>13</v>
      </c>
      <c r="X19" s="222">
        <v>30</v>
      </c>
      <c r="Y19" s="333">
        <v>18</v>
      </c>
      <c r="Z19" s="333"/>
      <c r="AA19" s="144">
        <v>12</v>
      </c>
      <c r="AB19" s="222"/>
    </row>
    <row r="20" spans="1:28" ht="18.95" customHeight="1">
      <c r="A20" s="17">
        <v>28</v>
      </c>
      <c r="B20" s="222">
        <v>123</v>
      </c>
      <c r="C20" s="222">
        <v>417</v>
      </c>
      <c r="D20" s="222">
        <v>266</v>
      </c>
      <c r="E20" s="222">
        <v>151</v>
      </c>
      <c r="F20" s="222">
        <v>6</v>
      </c>
      <c r="G20" s="222">
        <v>23</v>
      </c>
      <c r="H20" s="222">
        <v>16</v>
      </c>
      <c r="I20" s="222">
        <v>7</v>
      </c>
      <c r="J20" s="222">
        <v>6</v>
      </c>
      <c r="K20" s="222">
        <v>18</v>
      </c>
      <c r="L20" s="222">
        <v>14</v>
      </c>
      <c r="M20" s="222">
        <v>8</v>
      </c>
      <c r="N20" s="222">
        <v>9</v>
      </c>
      <c r="O20" s="222">
        <v>27</v>
      </c>
      <c r="P20" s="222">
        <v>15</v>
      </c>
      <c r="Q20" s="222">
        <v>12</v>
      </c>
      <c r="R20" s="338">
        <v>10</v>
      </c>
      <c r="S20" s="338"/>
      <c r="T20" s="37">
        <v>24</v>
      </c>
      <c r="U20" s="37">
        <v>16</v>
      </c>
      <c r="V20" s="37">
        <v>8</v>
      </c>
      <c r="W20" s="222">
        <v>10</v>
      </c>
      <c r="X20" s="222">
        <v>33</v>
      </c>
      <c r="Y20" s="333">
        <v>21</v>
      </c>
      <c r="Z20" s="333"/>
      <c r="AA20" s="144">
        <v>12</v>
      </c>
      <c r="AB20" s="222"/>
    </row>
    <row r="21" spans="1:28" ht="18.95" customHeight="1">
      <c r="A21" s="18">
        <v>29</v>
      </c>
      <c r="B21" s="225">
        <f>SUM(B22:B24)</f>
        <v>123</v>
      </c>
      <c r="C21" s="225">
        <f>SUM(C22:C24)</f>
        <v>429</v>
      </c>
      <c r="D21" s="225">
        <f t="shared" ref="D21:Q21" si="0">SUM(D22:D24)</f>
        <v>274</v>
      </c>
      <c r="E21" s="225">
        <f t="shared" si="0"/>
        <v>155</v>
      </c>
      <c r="F21" s="225">
        <f t="shared" si="0"/>
        <v>9</v>
      </c>
      <c r="G21" s="225">
        <f t="shared" si="0"/>
        <v>27</v>
      </c>
      <c r="H21" s="225">
        <f t="shared" si="0"/>
        <v>15</v>
      </c>
      <c r="I21" s="225">
        <f t="shared" si="0"/>
        <v>12</v>
      </c>
      <c r="J21" s="225">
        <f t="shared" si="0"/>
        <v>6</v>
      </c>
      <c r="K21" s="225">
        <f t="shared" si="0"/>
        <v>23</v>
      </c>
      <c r="L21" s="225">
        <f t="shared" si="0"/>
        <v>16</v>
      </c>
      <c r="M21" s="225">
        <f t="shared" si="0"/>
        <v>7</v>
      </c>
      <c r="N21" s="225">
        <f t="shared" si="0"/>
        <v>5</v>
      </c>
      <c r="O21" s="225">
        <f t="shared" si="0"/>
        <v>20</v>
      </c>
      <c r="P21" s="225">
        <f t="shared" si="0"/>
        <v>14</v>
      </c>
      <c r="Q21" s="225">
        <f t="shared" si="0"/>
        <v>6</v>
      </c>
      <c r="R21" s="348">
        <f>SUM(R22:S24)</f>
        <v>8</v>
      </c>
      <c r="S21" s="348"/>
      <c r="T21" s="158">
        <f>SUM(T22:T24)</f>
        <v>24</v>
      </c>
      <c r="U21" s="158">
        <f>SUM(U22:U24)</f>
        <v>16</v>
      </c>
      <c r="V21" s="158">
        <f>SUM(V22:V24)</f>
        <v>8</v>
      </c>
      <c r="W21" s="225">
        <f>SUM(W22:W24)</f>
        <v>8</v>
      </c>
      <c r="X21" s="225">
        <f>SUM(X22:X24)</f>
        <v>32</v>
      </c>
      <c r="Y21" s="347">
        <f>SUM(Y22:Z24)</f>
        <v>19</v>
      </c>
      <c r="Z21" s="347"/>
      <c r="AA21" s="159">
        <f>SUM(AA22:AA24)</f>
        <v>13</v>
      </c>
      <c r="AB21" s="99"/>
    </row>
    <row r="22" spans="1:28" ht="18.95" customHeight="1">
      <c r="A22" s="40" t="s">
        <v>160</v>
      </c>
      <c r="B22" s="222">
        <f>SUM(F22,J22,N22,R22,W22,B35,F35,J35,N35,U35)</f>
        <v>64</v>
      </c>
      <c r="C22" s="222">
        <f>SUM(G22,K22,O22,T22,X22,C35,G35,K35,O35,V35)</f>
        <v>281</v>
      </c>
      <c r="D22" s="222">
        <f>SUM(H22,L22,P22,U22,Y22,D35,H35,L35,Q35,X35)</f>
        <v>190</v>
      </c>
      <c r="E22" s="222">
        <f>SUM(I22,M22,Q22,V22,AA22,E35,I35,M35,S35,Z35)</f>
        <v>91</v>
      </c>
      <c r="F22" s="92">
        <v>3</v>
      </c>
      <c r="G22" s="222">
        <f>SUM(H22:I22)</f>
        <v>11</v>
      </c>
      <c r="H22" s="222">
        <v>9</v>
      </c>
      <c r="I22" s="222">
        <v>2</v>
      </c>
      <c r="J22" s="222">
        <v>4</v>
      </c>
      <c r="K22" s="222">
        <f>SUM(L22:M22)</f>
        <v>17</v>
      </c>
      <c r="L22" s="222">
        <v>11</v>
      </c>
      <c r="M22" s="92">
        <v>6</v>
      </c>
      <c r="N22" s="92">
        <v>4</v>
      </c>
      <c r="O22" s="222">
        <f>SUM(P22:Q22)</f>
        <v>14</v>
      </c>
      <c r="P22" s="222">
        <v>11</v>
      </c>
      <c r="Q22" s="227">
        <v>3</v>
      </c>
      <c r="R22" s="338">
        <v>4</v>
      </c>
      <c r="S22" s="338"/>
      <c r="T22" s="222">
        <f>SUM(U22:V22)</f>
        <v>14</v>
      </c>
      <c r="U22" s="222">
        <v>10</v>
      </c>
      <c r="V22" s="222">
        <v>4</v>
      </c>
      <c r="W22" s="222">
        <v>5</v>
      </c>
      <c r="X22" s="222">
        <f>SUM(Y22:AA22)</f>
        <v>21</v>
      </c>
      <c r="Y22" s="333">
        <v>17</v>
      </c>
      <c r="Z22" s="333"/>
      <c r="AA22" s="144">
        <v>4</v>
      </c>
      <c r="AB22" s="99"/>
    </row>
    <row r="23" spans="1:28" ht="18.95" customHeight="1">
      <c r="A23" s="201" t="s">
        <v>161</v>
      </c>
      <c r="B23" s="222">
        <f t="shared" ref="B23" si="1">SUM(F23,J23,N23,R23,W23,B36,F36,J36,N36,U36)</f>
        <v>55</v>
      </c>
      <c r="C23" s="222">
        <f>SUM(G23,K23,O23,T23,X23,C36,G36,K36,O36,V36)</f>
        <v>139</v>
      </c>
      <c r="D23" s="222">
        <f>SUM(H23,L23,P23,U23,Y23,D36,H36,L36,Q36,X36)</f>
        <v>80</v>
      </c>
      <c r="E23" s="222">
        <f>SUM(I23,M23,Q23,V23,AA23,E36,I36,M36,S36,Z36)</f>
        <v>59</v>
      </c>
      <c r="F23" s="92">
        <v>6</v>
      </c>
      <c r="G23" s="222">
        <f t="shared" ref="G23:G25" si="2">SUM(H23:I23)</f>
        <v>16</v>
      </c>
      <c r="H23" s="222">
        <v>6</v>
      </c>
      <c r="I23" s="222">
        <v>10</v>
      </c>
      <c r="J23" s="222">
        <v>2</v>
      </c>
      <c r="K23" s="222">
        <f t="shared" ref="K23:K24" si="3">SUM(L23:M23)</f>
        <v>6</v>
      </c>
      <c r="L23" s="222">
        <v>5</v>
      </c>
      <c r="M23" s="92">
        <v>1</v>
      </c>
      <c r="N23" s="92">
        <v>1</v>
      </c>
      <c r="O23" s="222">
        <f t="shared" ref="O23" si="4">SUM(P23:Q23)</f>
        <v>5</v>
      </c>
      <c r="P23" s="222">
        <v>3</v>
      </c>
      <c r="Q23" s="227">
        <v>2</v>
      </c>
      <c r="R23" s="338">
        <v>4</v>
      </c>
      <c r="S23" s="338"/>
      <c r="T23" s="222">
        <f t="shared" ref="T23:T24" si="5">SUM(U23:V23)</f>
        <v>10</v>
      </c>
      <c r="U23" s="222">
        <v>6</v>
      </c>
      <c r="V23" s="222">
        <v>4</v>
      </c>
      <c r="W23" s="222">
        <v>3</v>
      </c>
      <c r="X23" s="222">
        <f t="shared" ref="X23:X25" si="6">SUM(Y23:AA23)</f>
        <v>10</v>
      </c>
      <c r="Y23" s="333">
        <v>1</v>
      </c>
      <c r="Z23" s="333"/>
      <c r="AA23" s="533">
        <v>9</v>
      </c>
      <c r="AB23" s="41"/>
    </row>
    <row r="24" spans="1:28" ht="18.95" customHeight="1">
      <c r="A24" s="202" t="s">
        <v>162</v>
      </c>
      <c r="B24" s="534">
        <f>SUM(F24,J24,N24,R24,W24,B37,F37,J37,N37,U37)</f>
        <v>4</v>
      </c>
      <c r="C24" s="222">
        <f>SUM(G24,K24,O24,T24,X24,C37,G37,K37,O37,V37)</f>
        <v>9</v>
      </c>
      <c r="D24" s="222">
        <f>SUM(H24,L24,P24,U24,Y24,D37,H37,L37,Q37,X37)</f>
        <v>4</v>
      </c>
      <c r="E24" s="222">
        <f>SUM(I24,M24,Q24,V24,AA24,E37,I37,M37,S37,Z37)</f>
        <v>5</v>
      </c>
      <c r="F24" s="535">
        <v>0</v>
      </c>
      <c r="G24" s="535">
        <f t="shared" si="2"/>
        <v>0</v>
      </c>
      <c r="H24" s="535">
        <v>0</v>
      </c>
      <c r="I24" s="535">
        <v>0</v>
      </c>
      <c r="J24" s="535">
        <v>0</v>
      </c>
      <c r="K24" s="536">
        <f t="shared" si="3"/>
        <v>0</v>
      </c>
      <c r="L24" s="92">
        <v>0</v>
      </c>
      <c r="M24" s="536">
        <v>0</v>
      </c>
      <c r="N24" s="92">
        <v>0</v>
      </c>
      <c r="O24" s="223">
        <f>SUM(P24:Q24)</f>
        <v>1</v>
      </c>
      <c r="P24" s="535">
        <v>0</v>
      </c>
      <c r="Q24" s="92">
        <v>1</v>
      </c>
      <c r="R24" s="537">
        <v>0</v>
      </c>
      <c r="S24" s="537"/>
      <c r="T24" s="223">
        <f t="shared" si="5"/>
        <v>0</v>
      </c>
      <c r="U24" s="536">
        <v>0</v>
      </c>
      <c r="V24" s="535">
        <v>0</v>
      </c>
      <c r="W24" s="536">
        <v>0</v>
      </c>
      <c r="X24" s="536">
        <f t="shared" si="6"/>
        <v>1</v>
      </c>
      <c r="Y24" s="538">
        <v>1</v>
      </c>
      <c r="Z24" s="538"/>
      <c r="AA24" s="539">
        <v>0</v>
      </c>
      <c r="AB24" s="15"/>
    </row>
    <row r="25" spans="1:28" ht="18.95" customHeight="1" thickBot="1">
      <c r="A25" s="203" t="s">
        <v>458</v>
      </c>
      <c r="B25" s="220">
        <f>SUM(F25,J25,N25,R25,W25,B38,F38,J38,N38,U38)</f>
        <v>2</v>
      </c>
      <c r="C25" s="220">
        <f>SUM(G25,K25,O25,T25,X25,C38,G38,K38,O38,V38)</f>
        <v>20</v>
      </c>
      <c r="D25" s="220">
        <f>SUM(H25,L25,P25,U25,Y25,D38,H38,L38,Q38:R38,X38:Y38)</f>
        <v>14</v>
      </c>
      <c r="E25" s="220">
        <f>SUM(I25,M25,Q25,V25,AA25,E38,I38,M38,S38:T38,Z38:AA38)</f>
        <v>6</v>
      </c>
      <c r="F25" s="540">
        <v>0</v>
      </c>
      <c r="G25" s="540">
        <f t="shared" si="2"/>
        <v>0</v>
      </c>
      <c r="H25" s="540">
        <v>0</v>
      </c>
      <c r="I25" s="540">
        <v>0</v>
      </c>
      <c r="J25" s="540">
        <f t="shared" ref="J25" si="7">SUM(K25:L25)</f>
        <v>0</v>
      </c>
      <c r="K25" s="541">
        <v>0</v>
      </c>
      <c r="L25" s="542">
        <v>0</v>
      </c>
      <c r="M25" s="541">
        <v>0</v>
      </c>
      <c r="N25" s="542">
        <v>0</v>
      </c>
      <c r="O25" s="540">
        <v>0</v>
      </c>
      <c r="P25" s="540">
        <v>0</v>
      </c>
      <c r="Q25" s="542">
        <v>0</v>
      </c>
      <c r="R25" s="543">
        <f t="shared" ref="R25" si="8">SUM(S25:T25)</f>
        <v>0</v>
      </c>
      <c r="S25" s="544"/>
      <c r="T25" s="236">
        <v>0</v>
      </c>
      <c r="U25" s="541">
        <v>0</v>
      </c>
      <c r="V25" s="540">
        <v>0</v>
      </c>
      <c r="W25" s="541">
        <v>0</v>
      </c>
      <c r="X25" s="541">
        <f t="shared" si="6"/>
        <v>0</v>
      </c>
      <c r="Y25" s="545">
        <v>0</v>
      </c>
      <c r="Z25" s="546"/>
      <c r="AA25" s="547">
        <v>0</v>
      </c>
      <c r="AB25" s="13"/>
    </row>
    <row r="26" spans="1:28" ht="18.95" customHeight="1">
      <c r="A26" s="13" t="s">
        <v>376</v>
      </c>
      <c r="B26" s="13"/>
      <c r="C26" s="13"/>
      <c r="D26" s="13"/>
      <c r="E26" s="13"/>
      <c r="F26" s="13"/>
      <c r="G26" s="13"/>
      <c r="H26" s="13"/>
      <c r="I26" s="13"/>
      <c r="J26" s="13"/>
      <c r="K26" s="13"/>
      <c r="L26" s="13"/>
      <c r="M26" s="13"/>
      <c r="N26" s="13"/>
      <c r="O26" s="13"/>
      <c r="P26" s="13"/>
      <c r="Q26" s="13"/>
      <c r="R26" s="13"/>
      <c r="S26" s="13"/>
      <c r="T26" s="13"/>
      <c r="U26" s="13"/>
      <c r="V26" s="13"/>
      <c r="W26" s="13"/>
      <c r="X26" s="13"/>
      <c r="Z26" s="13"/>
      <c r="AA26" s="15"/>
      <c r="AB26" s="15"/>
    </row>
    <row r="27" spans="1:28" ht="24.95" customHeight="1">
      <c r="A27" s="13" t="s">
        <v>418</v>
      </c>
      <c r="B27" s="13"/>
      <c r="C27" s="13"/>
      <c r="D27" s="13"/>
      <c r="E27" s="13"/>
      <c r="F27" s="13"/>
      <c r="G27" s="13"/>
      <c r="H27" s="13"/>
      <c r="I27" s="13"/>
      <c r="J27" s="13"/>
      <c r="K27" s="13"/>
      <c r="L27" s="13"/>
      <c r="M27" s="13"/>
      <c r="N27" s="13"/>
      <c r="O27" s="13"/>
      <c r="P27" s="13"/>
      <c r="Q27" s="13"/>
      <c r="R27" s="13"/>
      <c r="S27" s="13"/>
      <c r="T27" s="13"/>
      <c r="U27" s="13"/>
      <c r="V27" s="13"/>
      <c r="W27" s="13"/>
      <c r="X27" s="13"/>
      <c r="Y27" s="13"/>
      <c r="Z27" s="13"/>
      <c r="AA27" s="13"/>
      <c r="AB27" s="34"/>
    </row>
    <row r="28" spans="1:28" ht="24.95" customHeight="1" thickBot="1">
      <c r="A28" s="13" t="s">
        <v>419</v>
      </c>
      <c r="B28" s="13"/>
      <c r="C28" s="13"/>
      <c r="D28" s="13"/>
      <c r="E28" s="13"/>
      <c r="F28" s="13"/>
      <c r="G28" s="13"/>
      <c r="H28" s="13"/>
      <c r="I28" s="13"/>
      <c r="J28" s="13"/>
      <c r="K28" s="13"/>
      <c r="L28" s="13"/>
      <c r="M28" s="13"/>
      <c r="N28" s="13"/>
      <c r="O28" s="13"/>
      <c r="P28" s="13"/>
      <c r="Q28" s="13"/>
      <c r="R28" s="13"/>
      <c r="S28" s="13"/>
      <c r="T28" s="13"/>
      <c r="U28" s="13"/>
      <c r="V28" s="13"/>
      <c r="W28" s="13"/>
      <c r="X28" s="13"/>
      <c r="Y28" s="13"/>
      <c r="Z28" s="13"/>
      <c r="AA28" s="15" t="s">
        <v>84</v>
      </c>
      <c r="AB28" s="34"/>
    </row>
    <row r="29" spans="1:28" ht="18.95" customHeight="1" thickBot="1">
      <c r="A29" s="325" t="s">
        <v>118</v>
      </c>
      <c r="B29" s="328" t="s">
        <v>169</v>
      </c>
      <c r="C29" s="319"/>
      <c r="D29" s="319"/>
      <c r="E29" s="319"/>
      <c r="F29" s="319" t="s">
        <v>170</v>
      </c>
      <c r="G29" s="319"/>
      <c r="H29" s="319"/>
      <c r="I29" s="319"/>
      <c r="J29" s="32" t="s">
        <v>171</v>
      </c>
      <c r="K29" s="234" t="s">
        <v>172</v>
      </c>
      <c r="L29" s="42" t="s">
        <v>173</v>
      </c>
      <c r="M29" s="233" t="s">
        <v>174</v>
      </c>
      <c r="N29" s="319" t="s">
        <v>175</v>
      </c>
      <c r="O29" s="319"/>
      <c r="P29" s="319"/>
      <c r="Q29" s="319"/>
      <c r="R29" s="319"/>
      <c r="S29" s="319"/>
      <c r="T29" s="319"/>
      <c r="U29" s="349" t="s">
        <v>176</v>
      </c>
      <c r="V29" s="349"/>
      <c r="W29" s="349"/>
      <c r="X29" s="349"/>
      <c r="Y29" s="349"/>
      <c r="Z29" s="349"/>
      <c r="AA29" s="350"/>
      <c r="AB29" s="227"/>
    </row>
    <row r="30" spans="1:28" ht="18.95" customHeight="1">
      <c r="A30" s="326"/>
      <c r="B30" s="100" t="s">
        <v>52</v>
      </c>
      <c r="C30" s="212" t="s">
        <v>92</v>
      </c>
      <c r="D30" s="215" t="s">
        <v>54</v>
      </c>
      <c r="E30" s="215" t="s">
        <v>55</v>
      </c>
      <c r="F30" s="215" t="s">
        <v>52</v>
      </c>
      <c r="G30" s="212" t="s">
        <v>92</v>
      </c>
      <c r="H30" s="215" t="s">
        <v>54</v>
      </c>
      <c r="I30" s="215" t="s">
        <v>55</v>
      </c>
      <c r="J30" s="215" t="s">
        <v>52</v>
      </c>
      <c r="K30" s="214" t="s">
        <v>92</v>
      </c>
      <c r="L30" s="215" t="s">
        <v>54</v>
      </c>
      <c r="M30" s="213" t="s">
        <v>55</v>
      </c>
      <c r="N30" s="215" t="s">
        <v>52</v>
      </c>
      <c r="O30" s="311" t="s">
        <v>177</v>
      </c>
      <c r="P30" s="311"/>
      <c r="Q30" s="351" t="s">
        <v>54</v>
      </c>
      <c r="R30" s="351"/>
      <c r="S30" s="309" t="s">
        <v>55</v>
      </c>
      <c r="T30" s="309"/>
      <c r="U30" s="215" t="s">
        <v>52</v>
      </c>
      <c r="V30" s="311" t="s">
        <v>2</v>
      </c>
      <c r="W30" s="311"/>
      <c r="X30" s="309" t="s">
        <v>54</v>
      </c>
      <c r="Y30" s="309"/>
      <c r="Z30" s="352" t="s">
        <v>55</v>
      </c>
      <c r="AA30" s="353"/>
      <c r="AB30" s="19"/>
    </row>
    <row r="31" spans="1:28" ht="18.95" customHeight="1">
      <c r="A31" s="17" t="s">
        <v>363</v>
      </c>
      <c r="B31" s="222">
        <v>7</v>
      </c>
      <c r="C31" s="222">
        <v>22</v>
      </c>
      <c r="D31" s="222">
        <v>15</v>
      </c>
      <c r="E31" s="222">
        <v>7</v>
      </c>
      <c r="F31" s="222">
        <v>13</v>
      </c>
      <c r="G31" s="222">
        <v>43</v>
      </c>
      <c r="H31" s="222">
        <v>28</v>
      </c>
      <c r="I31" s="222">
        <v>15</v>
      </c>
      <c r="J31" s="222">
        <v>9</v>
      </c>
      <c r="K31" s="222">
        <v>36</v>
      </c>
      <c r="L31" s="222">
        <v>28</v>
      </c>
      <c r="M31" s="222">
        <v>11</v>
      </c>
      <c r="N31" s="222">
        <v>14</v>
      </c>
      <c r="O31" s="339">
        <v>44</v>
      </c>
      <c r="P31" s="339"/>
      <c r="Q31" s="339">
        <v>23</v>
      </c>
      <c r="R31" s="339"/>
      <c r="S31" s="339">
        <v>21</v>
      </c>
      <c r="T31" s="339"/>
      <c r="U31" s="222">
        <v>39</v>
      </c>
      <c r="V31" s="339">
        <v>160</v>
      </c>
      <c r="W31" s="339"/>
      <c r="X31" s="339">
        <v>96</v>
      </c>
      <c r="Y31" s="339"/>
      <c r="Z31" s="339">
        <v>64</v>
      </c>
      <c r="AA31" s="354"/>
      <c r="AB31" s="19"/>
    </row>
    <row r="32" spans="1:28" ht="18.95" customHeight="1">
      <c r="A32" s="17">
        <v>27</v>
      </c>
      <c r="B32" s="222">
        <v>12</v>
      </c>
      <c r="C32" s="222">
        <v>31</v>
      </c>
      <c r="D32" s="222">
        <v>19</v>
      </c>
      <c r="E32" s="222">
        <v>12</v>
      </c>
      <c r="F32" s="222">
        <v>8</v>
      </c>
      <c r="G32" s="222">
        <v>26</v>
      </c>
      <c r="H32" s="222">
        <v>16</v>
      </c>
      <c r="I32" s="222">
        <v>10</v>
      </c>
      <c r="J32" s="222">
        <v>14</v>
      </c>
      <c r="K32" s="222">
        <v>42</v>
      </c>
      <c r="L32" s="222">
        <v>27</v>
      </c>
      <c r="M32" s="222">
        <v>9</v>
      </c>
      <c r="N32" s="222">
        <v>14</v>
      </c>
      <c r="O32" s="333">
        <v>39</v>
      </c>
      <c r="P32" s="333"/>
      <c r="Q32" s="338">
        <v>28</v>
      </c>
      <c r="R32" s="338"/>
      <c r="S32" s="338">
        <v>11</v>
      </c>
      <c r="T32" s="338"/>
      <c r="U32" s="222">
        <v>39</v>
      </c>
      <c r="V32" s="333">
        <v>166</v>
      </c>
      <c r="W32" s="333"/>
      <c r="X32" s="338">
        <v>97</v>
      </c>
      <c r="Y32" s="338"/>
      <c r="Z32" s="343">
        <v>69</v>
      </c>
      <c r="AA32" s="344"/>
      <c r="AB32" s="19"/>
    </row>
    <row r="33" spans="1:28" ht="18.95" customHeight="1">
      <c r="A33" s="17">
        <v>28</v>
      </c>
      <c r="B33" s="222">
        <v>11</v>
      </c>
      <c r="C33" s="222">
        <v>33</v>
      </c>
      <c r="D33" s="222">
        <v>21</v>
      </c>
      <c r="E33" s="222">
        <v>12</v>
      </c>
      <c r="F33" s="222">
        <v>11</v>
      </c>
      <c r="G33" s="222">
        <v>38</v>
      </c>
      <c r="H33" s="222">
        <v>23</v>
      </c>
      <c r="I33" s="222">
        <v>15</v>
      </c>
      <c r="J33" s="222">
        <v>7</v>
      </c>
      <c r="K33" s="222">
        <v>24</v>
      </c>
      <c r="L33" s="222">
        <v>28</v>
      </c>
      <c r="M33" s="222">
        <v>14</v>
      </c>
      <c r="N33" s="222">
        <v>10</v>
      </c>
      <c r="O33" s="333">
        <v>35</v>
      </c>
      <c r="P33" s="333"/>
      <c r="Q33" s="338">
        <v>26</v>
      </c>
      <c r="R33" s="338"/>
      <c r="S33" s="338">
        <v>9</v>
      </c>
      <c r="T33" s="338"/>
      <c r="U33" s="222">
        <v>45</v>
      </c>
      <c r="V33" s="333">
        <v>169</v>
      </c>
      <c r="W33" s="333"/>
      <c r="X33" s="338">
        <v>104</v>
      </c>
      <c r="Y33" s="338"/>
      <c r="Z33" s="343">
        <v>65</v>
      </c>
      <c r="AA33" s="344"/>
      <c r="AB33" s="227"/>
    </row>
    <row r="34" spans="1:28" ht="18.95" customHeight="1">
      <c r="A34" s="18">
        <v>29</v>
      </c>
      <c r="B34" s="225">
        <f t="shared" ref="B34:N34" si="9">SUM(B35:B37)</f>
        <v>10</v>
      </c>
      <c r="C34" s="225">
        <f t="shared" si="9"/>
        <v>25</v>
      </c>
      <c r="D34" s="225">
        <f t="shared" si="9"/>
        <v>17</v>
      </c>
      <c r="E34" s="225">
        <f t="shared" si="9"/>
        <v>8</v>
      </c>
      <c r="F34" s="225">
        <f t="shared" si="9"/>
        <v>15</v>
      </c>
      <c r="G34" s="225">
        <f t="shared" si="9"/>
        <v>47</v>
      </c>
      <c r="H34" s="225">
        <f t="shared" si="9"/>
        <v>30</v>
      </c>
      <c r="I34" s="225">
        <f t="shared" si="9"/>
        <v>17</v>
      </c>
      <c r="J34" s="225">
        <f t="shared" si="9"/>
        <v>13</v>
      </c>
      <c r="K34" s="225">
        <f t="shared" si="9"/>
        <v>40</v>
      </c>
      <c r="L34" s="225">
        <f t="shared" si="9"/>
        <v>23</v>
      </c>
      <c r="M34" s="225">
        <f t="shared" si="9"/>
        <v>17</v>
      </c>
      <c r="N34" s="225">
        <f t="shared" si="9"/>
        <v>7</v>
      </c>
      <c r="O34" s="347">
        <f>SUM(O35:P37)</f>
        <v>24</v>
      </c>
      <c r="P34" s="347"/>
      <c r="Q34" s="348">
        <f>SUM(Q35:R37)</f>
        <v>14</v>
      </c>
      <c r="R34" s="348"/>
      <c r="S34" s="348">
        <f>SUM(S35:T37)</f>
        <v>10</v>
      </c>
      <c r="T34" s="348"/>
      <c r="U34" s="225">
        <f>SUM(U35:U37)</f>
        <v>42</v>
      </c>
      <c r="V34" s="347">
        <f>SUM(V35:W37)</f>
        <v>167</v>
      </c>
      <c r="W34" s="347"/>
      <c r="X34" s="348">
        <f>SUM(X35:Y37)</f>
        <v>110</v>
      </c>
      <c r="Y34" s="348"/>
      <c r="Z34" s="345">
        <f>SUM(Z35:AA37)</f>
        <v>57</v>
      </c>
      <c r="AA34" s="346"/>
      <c r="AB34" s="227"/>
    </row>
    <row r="35" spans="1:28" ht="18.95" customHeight="1">
      <c r="A35" s="40" t="s">
        <v>160</v>
      </c>
      <c r="B35" s="222">
        <v>4</v>
      </c>
      <c r="C35" s="222">
        <f>SUM(D35:E35)</f>
        <v>15</v>
      </c>
      <c r="D35" s="222">
        <v>12</v>
      </c>
      <c r="E35" s="222">
        <v>3</v>
      </c>
      <c r="F35" s="222">
        <v>6</v>
      </c>
      <c r="G35" s="222">
        <f>SUM(H35:I35)</f>
        <v>27</v>
      </c>
      <c r="H35" s="222">
        <v>16</v>
      </c>
      <c r="I35" s="222">
        <v>11</v>
      </c>
      <c r="J35" s="222">
        <v>6</v>
      </c>
      <c r="K35" s="222">
        <f>SUM(L35:M35)</f>
        <v>23</v>
      </c>
      <c r="L35" s="222">
        <v>11</v>
      </c>
      <c r="M35" s="222">
        <v>12</v>
      </c>
      <c r="N35" s="222">
        <v>4</v>
      </c>
      <c r="O35" s="333">
        <f>SUM(Q35:T35)</f>
        <v>17</v>
      </c>
      <c r="P35" s="333"/>
      <c r="Q35" s="338">
        <v>11</v>
      </c>
      <c r="R35" s="338"/>
      <c r="S35" s="337">
        <v>6</v>
      </c>
      <c r="T35" s="337"/>
      <c r="U35" s="222">
        <v>24</v>
      </c>
      <c r="V35" s="333">
        <f>SUM(X35:AA35)</f>
        <v>122</v>
      </c>
      <c r="W35" s="333"/>
      <c r="X35" s="338">
        <v>82</v>
      </c>
      <c r="Y35" s="338"/>
      <c r="Z35" s="343">
        <v>40</v>
      </c>
      <c r="AA35" s="344"/>
      <c r="AB35" s="43"/>
    </row>
    <row r="36" spans="1:28" ht="18.95" customHeight="1">
      <c r="A36" s="201" t="s">
        <v>161</v>
      </c>
      <c r="B36" s="222">
        <v>5</v>
      </c>
      <c r="C36" s="222">
        <f>SUM(D36:E36)</f>
        <v>9</v>
      </c>
      <c r="D36" s="222">
        <v>5</v>
      </c>
      <c r="E36" s="222">
        <v>4</v>
      </c>
      <c r="F36" s="222">
        <v>8</v>
      </c>
      <c r="G36" s="222">
        <f>SUM(H36:I36)</f>
        <v>19</v>
      </c>
      <c r="H36" s="222">
        <v>14</v>
      </c>
      <c r="I36" s="222">
        <v>5</v>
      </c>
      <c r="J36" s="222">
        <v>7</v>
      </c>
      <c r="K36" s="222">
        <f>SUM(L36:M36)</f>
        <v>17</v>
      </c>
      <c r="L36" s="222">
        <v>12</v>
      </c>
      <c r="M36" s="222">
        <v>5</v>
      </c>
      <c r="N36" s="222">
        <v>3</v>
      </c>
      <c r="O36" s="333">
        <f>SUM(Q36:T36)</f>
        <v>7</v>
      </c>
      <c r="P36" s="333"/>
      <c r="Q36" s="338">
        <v>3</v>
      </c>
      <c r="R36" s="338"/>
      <c r="S36" s="337">
        <v>4</v>
      </c>
      <c r="T36" s="337"/>
      <c r="U36" s="222">
        <v>16</v>
      </c>
      <c r="V36" s="333">
        <f>SUM(X36:AA36)</f>
        <v>40</v>
      </c>
      <c r="W36" s="333"/>
      <c r="X36" s="338">
        <v>25</v>
      </c>
      <c r="Y36" s="338"/>
      <c r="Z36" s="548">
        <v>15</v>
      </c>
      <c r="AA36" s="549"/>
      <c r="AB36" s="15"/>
    </row>
    <row r="37" spans="1:28" ht="18.95" customHeight="1">
      <c r="A37" s="202" t="s">
        <v>162</v>
      </c>
      <c r="B37" s="536">
        <v>1</v>
      </c>
      <c r="C37" s="536">
        <f>SUM(D37:E37)</f>
        <v>1</v>
      </c>
      <c r="D37" s="536">
        <v>0</v>
      </c>
      <c r="E37" s="536">
        <v>1</v>
      </c>
      <c r="F37" s="536">
        <v>1</v>
      </c>
      <c r="G37" s="536">
        <f>SUM(H37:I37)</f>
        <v>1</v>
      </c>
      <c r="H37" s="92">
        <v>0</v>
      </c>
      <c r="I37" s="92">
        <v>1</v>
      </c>
      <c r="J37" s="92">
        <v>0</v>
      </c>
      <c r="K37" s="92">
        <f>SUM(L37:M37)</f>
        <v>0</v>
      </c>
      <c r="L37" s="92">
        <v>0</v>
      </c>
      <c r="M37" s="92">
        <v>0</v>
      </c>
      <c r="N37" s="223">
        <v>0</v>
      </c>
      <c r="O37" s="357">
        <f>SUM(Q37:T37)</f>
        <v>0</v>
      </c>
      <c r="P37" s="357"/>
      <c r="Q37" s="357">
        <v>0</v>
      </c>
      <c r="R37" s="357"/>
      <c r="S37" s="538">
        <v>0</v>
      </c>
      <c r="T37" s="538"/>
      <c r="U37" s="227">
        <v>2</v>
      </c>
      <c r="V37" s="338">
        <f>SUM(X37:AA37)</f>
        <v>5</v>
      </c>
      <c r="W37" s="338"/>
      <c r="X37" s="538">
        <v>3</v>
      </c>
      <c r="Y37" s="538"/>
      <c r="Z37" s="548">
        <v>2</v>
      </c>
      <c r="AA37" s="549"/>
      <c r="AB37" s="13"/>
    </row>
    <row r="38" spans="1:28" ht="18.95" customHeight="1" thickBot="1">
      <c r="A38" s="203" t="s">
        <v>458</v>
      </c>
      <c r="B38" s="541">
        <v>0</v>
      </c>
      <c r="C38" s="541">
        <v>0</v>
      </c>
      <c r="D38" s="541">
        <v>0</v>
      </c>
      <c r="E38" s="541">
        <v>0</v>
      </c>
      <c r="F38" s="541">
        <v>0</v>
      </c>
      <c r="G38" s="541">
        <v>0</v>
      </c>
      <c r="H38" s="542">
        <v>0</v>
      </c>
      <c r="I38" s="542">
        <v>0</v>
      </c>
      <c r="J38" s="542">
        <v>0</v>
      </c>
      <c r="K38" s="542">
        <v>0</v>
      </c>
      <c r="L38" s="542">
        <v>0</v>
      </c>
      <c r="M38" s="542">
        <v>0</v>
      </c>
      <c r="N38" s="236">
        <v>0</v>
      </c>
      <c r="O38" s="322">
        <v>0</v>
      </c>
      <c r="P38" s="528"/>
      <c r="Q38" s="322">
        <v>0</v>
      </c>
      <c r="R38" s="528"/>
      <c r="S38" s="545">
        <v>0</v>
      </c>
      <c r="T38" s="546"/>
      <c r="U38" s="237">
        <v>2</v>
      </c>
      <c r="V38" s="323">
        <f>SUM(X38:AA38)</f>
        <v>20</v>
      </c>
      <c r="W38" s="546"/>
      <c r="X38" s="545">
        <v>14</v>
      </c>
      <c r="Y38" s="546"/>
      <c r="Z38" s="323">
        <v>6</v>
      </c>
      <c r="AA38" s="550"/>
      <c r="AB38" s="15"/>
    </row>
    <row r="39" spans="1:28" ht="24.95" customHeight="1">
      <c r="A39" s="13" t="s">
        <v>471</v>
      </c>
      <c r="B39" s="13"/>
      <c r="C39" s="13"/>
      <c r="D39" s="13"/>
      <c r="E39" s="13"/>
      <c r="F39" s="13"/>
      <c r="G39" s="13"/>
      <c r="H39" s="13"/>
      <c r="I39" s="13"/>
      <c r="J39" s="13"/>
      <c r="K39" s="13"/>
      <c r="L39" s="13"/>
      <c r="M39" s="13"/>
      <c r="N39" s="13"/>
      <c r="O39" s="13"/>
      <c r="P39" s="13"/>
      <c r="Q39" s="13"/>
      <c r="S39" s="13"/>
      <c r="T39" s="13"/>
      <c r="U39" s="13"/>
      <c r="V39" s="13"/>
      <c r="Y39" s="13"/>
      <c r="AA39" s="15" t="s">
        <v>163</v>
      </c>
      <c r="AB39" s="44"/>
    </row>
    <row r="40" spans="1:28" ht="24.95" customHeight="1">
      <c r="A40" s="13"/>
      <c r="B40" s="13"/>
      <c r="C40" s="13"/>
      <c r="D40" s="13"/>
      <c r="E40" s="13"/>
      <c r="F40" s="13"/>
      <c r="G40" s="13"/>
      <c r="H40" s="13"/>
      <c r="I40" s="13"/>
      <c r="J40" s="13"/>
      <c r="K40" s="13"/>
      <c r="L40" s="13"/>
      <c r="M40" s="13"/>
      <c r="N40" s="13"/>
      <c r="O40" s="19"/>
      <c r="P40" s="19"/>
      <c r="Q40" s="13"/>
      <c r="R40" s="13"/>
      <c r="S40" s="13"/>
      <c r="T40" s="13"/>
      <c r="U40" s="13"/>
      <c r="V40" s="13"/>
      <c r="W40" s="13"/>
      <c r="X40" s="13"/>
      <c r="Y40" s="13"/>
      <c r="Z40" s="13"/>
      <c r="AA40" s="13"/>
      <c r="AB40" s="44"/>
    </row>
    <row r="41" spans="1:28" ht="18.95" customHeight="1" thickBot="1">
      <c r="A41" s="13" t="s">
        <v>332</v>
      </c>
      <c r="B41" s="13"/>
      <c r="C41" s="13"/>
      <c r="D41" s="13"/>
      <c r="E41" s="13"/>
      <c r="F41" s="13"/>
      <c r="G41" s="13"/>
      <c r="H41" s="13"/>
      <c r="I41" s="13"/>
      <c r="J41" s="13"/>
      <c r="K41" s="13"/>
      <c r="L41" s="13"/>
      <c r="M41" s="13"/>
      <c r="N41" s="13"/>
      <c r="O41" s="13"/>
      <c r="P41" s="13"/>
      <c r="Q41" s="13"/>
      <c r="R41" s="13"/>
      <c r="U41" s="13"/>
      <c r="V41" s="13"/>
      <c r="X41" s="13"/>
      <c r="Y41" s="13"/>
      <c r="Z41" s="15"/>
      <c r="AA41" s="15" t="s">
        <v>84</v>
      </c>
      <c r="AB41" s="210"/>
    </row>
    <row r="42" spans="1:28" ht="18.95" customHeight="1" thickBot="1">
      <c r="A42" s="325" t="s">
        <v>137</v>
      </c>
      <c r="B42" s="319" t="s">
        <v>407</v>
      </c>
      <c r="C42" s="319"/>
      <c r="D42" s="319"/>
      <c r="E42" s="319"/>
      <c r="F42" s="321" t="s">
        <v>408</v>
      </c>
      <c r="G42" s="327"/>
      <c r="H42" s="327"/>
      <c r="I42" s="328"/>
      <c r="J42" s="329" t="s">
        <v>409</v>
      </c>
      <c r="K42" s="330"/>
      <c r="L42" s="330" t="s">
        <v>333</v>
      </c>
      <c r="M42" s="336"/>
      <c r="N42" s="319" t="s">
        <v>375</v>
      </c>
      <c r="O42" s="319"/>
      <c r="P42" s="319"/>
      <c r="Q42" s="319"/>
      <c r="R42" s="319"/>
      <c r="S42" s="319"/>
      <c r="T42" s="319"/>
      <c r="U42" s="551" t="s">
        <v>425</v>
      </c>
      <c r="V42" s="551"/>
      <c r="W42" s="551"/>
      <c r="X42" s="551"/>
      <c r="Y42" s="551"/>
      <c r="Z42" s="551"/>
      <c r="AA42" s="552"/>
      <c r="AB42" s="210"/>
    </row>
    <row r="43" spans="1:28" ht="18.95" customHeight="1">
      <c r="A43" s="326"/>
      <c r="B43" s="309" t="s">
        <v>139</v>
      </c>
      <c r="C43" s="309"/>
      <c r="D43" s="215" t="s">
        <v>54</v>
      </c>
      <c r="E43" s="213" t="s">
        <v>55</v>
      </c>
      <c r="F43" s="311" t="s">
        <v>139</v>
      </c>
      <c r="G43" s="331"/>
      <c r="H43" s="213" t="s">
        <v>54</v>
      </c>
      <c r="I43" s="100" t="s">
        <v>55</v>
      </c>
      <c r="J43" s="311" t="s">
        <v>139</v>
      </c>
      <c r="K43" s="331"/>
      <c r="L43" s="213" t="s">
        <v>54</v>
      </c>
      <c r="M43" s="100" t="s">
        <v>55</v>
      </c>
      <c r="N43" s="309" t="s">
        <v>2</v>
      </c>
      <c r="O43" s="309"/>
      <c r="P43" s="309" t="s">
        <v>54</v>
      </c>
      <c r="Q43" s="309"/>
      <c r="R43" s="309" t="s">
        <v>55</v>
      </c>
      <c r="S43" s="309"/>
      <c r="T43" s="309"/>
      <c r="U43" s="553" t="s">
        <v>2</v>
      </c>
      <c r="V43" s="553"/>
      <c r="W43" s="553" t="s">
        <v>54</v>
      </c>
      <c r="X43" s="553"/>
      <c r="Y43" s="553" t="s">
        <v>55</v>
      </c>
      <c r="Z43" s="553"/>
      <c r="AA43" s="554"/>
      <c r="AB43" s="210"/>
    </row>
    <row r="44" spans="1:28" ht="18.95" customHeight="1">
      <c r="A44" s="40" t="s">
        <v>160</v>
      </c>
      <c r="B44" s="324">
        <f>+D44+E44</f>
        <v>296</v>
      </c>
      <c r="C44" s="324"/>
      <c r="D44" s="45">
        <v>193</v>
      </c>
      <c r="E44" s="45">
        <v>103</v>
      </c>
      <c r="F44" s="324">
        <f>+H44+I44</f>
        <v>288</v>
      </c>
      <c r="G44" s="324"/>
      <c r="H44" s="45">
        <v>187</v>
      </c>
      <c r="I44" s="45">
        <v>101</v>
      </c>
      <c r="J44" s="324">
        <f>+L44+M44</f>
        <v>276</v>
      </c>
      <c r="K44" s="324"/>
      <c r="L44" s="45">
        <v>183</v>
      </c>
      <c r="M44" s="45">
        <v>93</v>
      </c>
      <c r="N44" s="332">
        <f>SUM(P44:T44)</f>
        <v>278</v>
      </c>
      <c r="O44" s="332"/>
      <c r="P44" s="339">
        <v>185</v>
      </c>
      <c r="Q44" s="339"/>
      <c r="R44" s="340">
        <v>93</v>
      </c>
      <c r="S44" s="340"/>
      <c r="T44" s="341"/>
      <c r="U44" s="555">
        <f>SUM(W44:AA44)</f>
        <v>281</v>
      </c>
      <c r="V44" s="555"/>
      <c r="W44" s="556">
        <v>190</v>
      </c>
      <c r="X44" s="556"/>
      <c r="Y44" s="557">
        <v>91</v>
      </c>
      <c r="Z44" s="557"/>
      <c r="AA44" s="558"/>
      <c r="AB44" s="15"/>
    </row>
    <row r="45" spans="1:28" ht="17.45" customHeight="1">
      <c r="A45" s="40" t="s">
        <v>161</v>
      </c>
      <c r="B45" s="337">
        <f>+D45+E45</f>
        <v>144</v>
      </c>
      <c r="C45" s="337"/>
      <c r="D45" s="37">
        <v>82</v>
      </c>
      <c r="E45" s="37">
        <v>62</v>
      </c>
      <c r="F45" s="337">
        <f>+H45+I45</f>
        <v>147</v>
      </c>
      <c r="G45" s="337"/>
      <c r="H45" s="37">
        <v>88</v>
      </c>
      <c r="I45" s="37">
        <v>59</v>
      </c>
      <c r="J45" s="337">
        <f>+L45+M45</f>
        <v>146</v>
      </c>
      <c r="K45" s="337"/>
      <c r="L45" s="37">
        <v>86</v>
      </c>
      <c r="M45" s="37">
        <v>60</v>
      </c>
      <c r="N45" s="338">
        <f>SUM(P45:T45)</f>
        <v>130</v>
      </c>
      <c r="O45" s="338"/>
      <c r="P45" s="333">
        <v>77</v>
      </c>
      <c r="Q45" s="333"/>
      <c r="R45" s="342">
        <v>53</v>
      </c>
      <c r="S45" s="342"/>
      <c r="T45" s="335"/>
      <c r="U45" s="348">
        <f>SUM(W45:AA45)</f>
        <v>139</v>
      </c>
      <c r="V45" s="348"/>
      <c r="W45" s="347">
        <v>80</v>
      </c>
      <c r="X45" s="347"/>
      <c r="Y45" s="559">
        <v>59</v>
      </c>
      <c r="Z45" s="559"/>
      <c r="AA45" s="560"/>
      <c r="AB45" s="13"/>
    </row>
    <row r="46" spans="1:28" ht="17.45" customHeight="1">
      <c r="A46" s="202" t="s">
        <v>162</v>
      </c>
      <c r="B46" s="337">
        <f>+D46+E46</f>
        <v>5</v>
      </c>
      <c r="C46" s="337"/>
      <c r="D46" s="37">
        <v>3</v>
      </c>
      <c r="E46" s="37">
        <v>2</v>
      </c>
      <c r="F46" s="337">
        <f>+H46+I46</f>
        <v>5</v>
      </c>
      <c r="G46" s="337"/>
      <c r="H46" s="37">
        <v>3</v>
      </c>
      <c r="I46" s="37">
        <v>2</v>
      </c>
      <c r="J46" s="337">
        <f>+L46+M46</f>
        <v>8</v>
      </c>
      <c r="K46" s="337"/>
      <c r="L46" s="37">
        <v>3</v>
      </c>
      <c r="M46" s="37">
        <v>5</v>
      </c>
      <c r="N46" s="338">
        <f>SUM(P46:T46)</f>
        <v>9</v>
      </c>
      <c r="O46" s="338"/>
      <c r="P46" s="333">
        <v>4</v>
      </c>
      <c r="Q46" s="333"/>
      <c r="R46" s="334">
        <v>5</v>
      </c>
      <c r="S46" s="334"/>
      <c r="T46" s="335"/>
      <c r="U46" s="348">
        <f>SUM(W46:AA46)</f>
        <v>9</v>
      </c>
      <c r="V46" s="348"/>
      <c r="W46" s="347">
        <v>4</v>
      </c>
      <c r="X46" s="347"/>
      <c r="Y46" s="559">
        <v>5</v>
      </c>
      <c r="Z46" s="559"/>
      <c r="AA46" s="560"/>
    </row>
    <row r="47" spans="1:28" ht="17.45" customHeight="1" thickBot="1">
      <c r="A47" s="203" t="s">
        <v>458</v>
      </c>
      <c r="B47" s="322">
        <v>0</v>
      </c>
      <c r="C47" s="528"/>
      <c r="D47" s="236">
        <v>0</v>
      </c>
      <c r="E47" s="236">
        <v>0</v>
      </c>
      <c r="F47" s="322">
        <v>0</v>
      </c>
      <c r="G47" s="528"/>
      <c r="H47" s="236">
        <v>0</v>
      </c>
      <c r="I47" s="236">
        <v>0</v>
      </c>
      <c r="J47" s="322">
        <v>0</v>
      </c>
      <c r="K47" s="528"/>
      <c r="L47" s="206" t="s">
        <v>468</v>
      </c>
      <c r="M47" s="206" t="s">
        <v>468</v>
      </c>
      <c r="N47" s="323" t="s">
        <v>469</v>
      </c>
      <c r="O47" s="546"/>
      <c r="P47" s="371" t="s">
        <v>470</v>
      </c>
      <c r="Q47" s="371"/>
      <c r="R47" s="372" t="s">
        <v>468</v>
      </c>
      <c r="S47" s="372"/>
      <c r="T47" s="372"/>
      <c r="U47" s="561">
        <f>SUM(W47:AA47)</f>
        <v>20</v>
      </c>
      <c r="V47" s="561"/>
      <c r="W47" s="562">
        <v>14</v>
      </c>
      <c r="X47" s="546"/>
      <c r="Y47" s="563">
        <v>6</v>
      </c>
      <c r="Z47" s="546"/>
      <c r="AA47" s="550"/>
    </row>
    <row r="48" spans="1:28" ht="17.45" customHeight="1">
      <c r="A48" s="13" t="s">
        <v>471</v>
      </c>
      <c r="K48" s="13"/>
      <c r="L48" s="13"/>
      <c r="M48" s="13"/>
      <c r="N48" s="13"/>
      <c r="O48" s="13"/>
      <c r="P48" s="13"/>
      <c r="R48" s="13"/>
      <c r="U48" s="13"/>
      <c r="V48" s="13"/>
      <c r="X48" s="13"/>
      <c r="Z48" s="19"/>
      <c r="AA48" s="15" t="s">
        <v>163</v>
      </c>
    </row>
  </sheetData>
  <sheetProtection sheet="1" objects="1" scenarios="1"/>
  <mergeCells count="207">
    <mergeCell ref="Z35:AA35"/>
    <mergeCell ref="V35:W35"/>
    <mergeCell ref="X35:Y35"/>
    <mergeCell ref="X34:Y34"/>
    <mergeCell ref="X32:Y32"/>
    <mergeCell ref="V34:W34"/>
    <mergeCell ref="B43:C43"/>
    <mergeCell ref="F43:G43"/>
    <mergeCell ref="J43:K43"/>
    <mergeCell ref="J42:K42"/>
    <mergeCell ref="L42:M42"/>
    <mergeCell ref="N42:T42"/>
    <mergeCell ref="Y43:AA43"/>
    <mergeCell ref="W43:X43"/>
    <mergeCell ref="U43:V43"/>
    <mergeCell ref="P43:Q43"/>
    <mergeCell ref="R43:T43"/>
    <mergeCell ref="N43:O43"/>
    <mergeCell ref="S37:T37"/>
    <mergeCell ref="V37:W37"/>
    <mergeCell ref="X37:Y37"/>
    <mergeCell ref="Z37:AA37"/>
    <mergeCell ref="O38:P38"/>
    <mergeCell ref="Q38:R38"/>
    <mergeCell ref="S31:T31"/>
    <mergeCell ref="V33:W33"/>
    <mergeCell ref="Z32:AA32"/>
    <mergeCell ref="O32:P32"/>
    <mergeCell ref="Q32:R32"/>
    <mergeCell ref="S32:T32"/>
    <mergeCell ref="Q31:R31"/>
    <mergeCell ref="O31:P31"/>
    <mergeCell ref="O35:P35"/>
    <mergeCell ref="Q35:R35"/>
    <mergeCell ref="Q33:R33"/>
    <mergeCell ref="S33:T33"/>
    <mergeCell ref="O34:P34"/>
    <mergeCell ref="S35:T35"/>
    <mergeCell ref="X33:Y33"/>
    <mergeCell ref="Z33:AA33"/>
    <mergeCell ref="S34:T34"/>
    <mergeCell ref="O33:P33"/>
    <mergeCell ref="Q34:R34"/>
    <mergeCell ref="Z34:AA34"/>
    <mergeCell ref="V32:W32"/>
    <mergeCell ref="X31:Y31"/>
    <mergeCell ref="Z31:AA31"/>
    <mergeCell ref="V31:W31"/>
    <mergeCell ref="S30:T30"/>
    <mergeCell ref="V30:W30"/>
    <mergeCell ref="O30:P30"/>
    <mergeCell ref="Q30:R30"/>
    <mergeCell ref="X11:AA11"/>
    <mergeCell ref="U11:W11"/>
    <mergeCell ref="R20:S20"/>
    <mergeCell ref="Y20:Z20"/>
    <mergeCell ref="R17:S17"/>
    <mergeCell ref="Z30:AA30"/>
    <mergeCell ref="X30:Y30"/>
    <mergeCell ref="R12:S12"/>
    <mergeCell ref="R19:S19"/>
    <mergeCell ref="Y19:Z19"/>
    <mergeCell ref="Y17:Z17"/>
    <mergeCell ref="R21:S21"/>
    <mergeCell ref="Y21:Z21"/>
    <mergeCell ref="Y23:Z23"/>
    <mergeCell ref="R22:S22"/>
    <mergeCell ref="Y22:Z22"/>
    <mergeCell ref="R23:S23"/>
    <mergeCell ref="H11:I11"/>
    <mergeCell ref="L11:M11"/>
    <mergeCell ref="P11:Q11"/>
    <mergeCell ref="X10:AA10"/>
    <mergeCell ref="C11:D11"/>
    <mergeCell ref="C10:D10"/>
    <mergeCell ref="H10:I10"/>
    <mergeCell ref="R11:S11"/>
    <mergeCell ref="R18:S18"/>
    <mergeCell ref="Y18:Z18"/>
    <mergeCell ref="A13:K13"/>
    <mergeCell ref="X3:AA3"/>
    <mergeCell ref="X5:AA5"/>
    <mergeCell ref="P5:Q5"/>
    <mergeCell ref="L3:O3"/>
    <mergeCell ref="P3:T3"/>
    <mergeCell ref="U3:W3"/>
    <mergeCell ref="U5:W5"/>
    <mergeCell ref="L10:M10"/>
    <mergeCell ref="P9:Q9"/>
    <mergeCell ref="X6:AA6"/>
    <mergeCell ref="U9:W9"/>
    <mergeCell ref="U7:W7"/>
    <mergeCell ref="X7:AA7"/>
    <mergeCell ref="P10:Q10"/>
    <mergeCell ref="L8:M8"/>
    <mergeCell ref="P4:Q4"/>
    <mergeCell ref="R5:S5"/>
    <mergeCell ref="L9:M9"/>
    <mergeCell ref="R8:S8"/>
    <mergeCell ref="P8:Q8"/>
    <mergeCell ref="R7:S7"/>
    <mergeCell ref="R6:S6"/>
    <mergeCell ref="C9:D9"/>
    <mergeCell ref="X8:AA8"/>
    <mergeCell ref="U8:W8"/>
    <mergeCell ref="U6:W6"/>
    <mergeCell ref="U10:W10"/>
    <mergeCell ref="X4:AA4"/>
    <mergeCell ref="R9:S9"/>
    <mergeCell ref="U4:W4"/>
    <mergeCell ref="X9:AA9"/>
    <mergeCell ref="R10:S10"/>
    <mergeCell ref="C8:D8"/>
    <mergeCell ref="H8:I8"/>
    <mergeCell ref="H7:I7"/>
    <mergeCell ref="P7:Q7"/>
    <mergeCell ref="L7:M7"/>
    <mergeCell ref="C7:D7"/>
    <mergeCell ref="H9:I9"/>
    <mergeCell ref="A3:A4"/>
    <mergeCell ref="B3:B4"/>
    <mergeCell ref="G3:G4"/>
    <mergeCell ref="H3:K3"/>
    <mergeCell ref="C4:D4"/>
    <mergeCell ref="H4:I4"/>
    <mergeCell ref="R4:S4"/>
    <mergeCell ref="L4:M4"/>
    <mergeCell ref="P6:Q6"/>
    <mergeCell ref="C6:D6"/>
    <mergeCell ref="H5:I5"/>
    <mergeCell ref="C5:D5"/>
    <mergeCell ref="H6:I6"/>
    <mergeCell ref="L6:M6"/>
    <mergeCell ref="L5:M5"/>
    <mergeCell ref="B46:C46"/>
    <mergeCell ref="F46:G46"/>
    <mergeCell ref="J46:K46"/>
    <mergeCell ref="C12:D12"/>
    <mergeCell ref="H12:I12"/>
    <mergeCell ref="A16:A17"/>
    <mergeCell ref="B16:E16"/>
    <mergeCell ref="F16:I16"/>
    <mergeCell ref="A29:A30"/>
    <mergeCell ref="B29:E29"/>
    <mergeCell ref="F29:I29"/>
    <mergeCell ref="A42:A43"/>
    <mergeCell ref="B42:E42"/>
    <mergeCell ref="F42:I42"/>
    <mergeCell ref="B44:C44"/>
    <mergeCell ref="F44:G44"/>
    <mergeCell ref="J44:K44"/>
    <mergeCell ref="B45:C45"/>
    <mergeCell ref="F45:G45"/>
    <mergeCell ref="J45:K45"/>
    <mergeCell ref="B47:C47"/>
    <mergeCell ref="F47:G47"/>
    <mergeCell ref="J47:K47"/>
    <mergeCell ref="L12:M12"/>
    <mergeCell ref="P12:Q12"/>
    <mergeCell ref="U12:W12"/>
    <mergeCell ref="X12:AA12"/>
    <mergeCell ref="N16:Q16"/>
    <mergeCell ref="R16:V16"/>
    <mergeCell ref="W16:AA16"/>
    <mergeCell ref="R24:S24"/>
    <mergeCell ref="Y24:Z24"/>
    <mergeCell ref="R25:S25"/>
    <mergeCell ref="Y25:Z25"/>
    <mergeCell ref="N29:T29"/>
    <mergeCell ref="U29:AA29"/>
    <mergeCell ref="O36:P36"/>
    <mergeCell ref="Q36:R36"/>
    <mergeCell ref="S36:T36"/>
    <mergeCell ref="V36:W36"/>
    <mergeCell ref="X36:Y36"/>
    <mergeCell ref="Z36:AA36"/>
    <mergeCell ref="O37:P37"/>
    <mergeCell ref="Q37:R37"/>
    <mergeCell ref="S38:T38"/>
    <mergeCell ref="V38:W38"/>
    <mergeCell ref="X38:Y38"/>
    <mergeCell ref="Z38:AA38"/>
    <mergeCell ref="U42:AA42"/>
    <mergeCell ref="N44:O44"/>
    <mergeCell ref="P44:Q44"/>
    <mergeCell ref="R44:T44"/>
    <mergeCell ref="U44:V44"/>
    <mergeCell ref="W44:X44"/>
    <mergeCell ref="Y44:AA44"/>
    <mergeCell ref="N47:O47"/>
    <mergeCell ref="U47:V47"/>
    <mergeCell ref="W47:X47"/>
    <mergeCell ref="Y47:AA47"/>
    <mergeCell ref="P47:Q47"/>
    <mergeCell ref="R47:T47"/>
    <mergeCell ref="N45:O45"/>
    <mergeCell ref="P45:Q45"/>
    <mergeCell ref="R45:T45"/>
    <mergeCell ref="U45:V45"/>
    <mergeCell ref="W45:X45"/>
    <mergeCell ref="Y45:AA45"/>
    <mergeCell ref="N46:O46"/>
    <mergeCell ref="P46:Q46"/>
    <mergeCell ref="R46:T46"/>
    <mergeCell ref="U46:V46"/>
    <mergeCell ref="W46:X46"/>
    <mergeCell ref="Y46:AA46"/>
  </mergeCells>
  <phoneticPr fontId="2"/>
  <printOptions horizontalCentered="1"/>
  <pageMargins left="0.59055118110236227" right="0.59055118110236227" top="0.59055118110236227" bottom="0.59055118110236227" header="0.39370078740157483" footer="0.27559055118110237"/>
  <pageSetup paperSize="9" scale="87" firstPageNumber="141" orientation="portrait" useFirstPageNumber="1" r:id="rId1"/>
  <headerFooter scaleWithDoc="0" alignWithMargins="0">
    <oddHeader>&amp;R教　育</oddHeader>
    <oddFooter>&amp;C&amp;12&amp;A</oddFooter>
  </headerFooter>
  <extLst>
    <ext xmlns:mx="http://schemas.microsoft.com/office/mac/excel/2008/main" uri="{64002731-A6B0-56B0-2670-7721B7C09600}">
      <mx:PLV Mode="0" OnePage="0" WScale="10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outlinePr summaryBelow="0" summaryRight="0"/>
    <pageSetUpPr fitToPage="1"/>
  </sheetPr>
  <dimension ref="A1:AD41"/>
  <sheetViews>
    <sheetView showOutlineSymbols="0" view="pageBreakPreview" zoomScale="90" zoomScaleNormal="90" zoomScaleSheetLayoutView="90" zoomScalePageLayoutView="90" workbookViewId="0">
      <selection activeCell="J36" sqref="J36"/>
    </sheetView>
  </sheetViews>
  <sheetFormatPr defaultColWidth="8.85546875" defaultRowHeight="21" customHeight="1" outlineLevelCol="1"/>
  <cols>
    <col min="1" max="1" width="0.7109375" style="14" customWidth="1"/>
    <col min="2" max="2" width="13.42578125" style="14" customWidth="1"/>
    <col min="3" max="3" width="3.7109375" style="14" customWidth="1"/>
    <col min="4" max="4" width="5.42578125" style="14" customWidth="1"/>
    <col min="5" max="5" width="7.7109375" style="14" customWidth="1" outlineLevel="1"/>
    <col min="6" max="6" width="6.85546875" style="14" customWidth="1" outlineLevel="1"/>
    <col min="7" max="7" width="8.28515625" style="14" customWidth="1"/>
    <col min="8" max="8" width="6.42578125" style="14" customWidth="1" outlineLevel="1"/>
    <col min="9" max="9" width="7.42578125" style="14" customWidth="1" outlineLevel="1"/>
    <col min="10" max="10" width="6.140625" style="14" customWidth="1"/>
    <col min="11" max="11" width="6.140625" style="14" customWidth="1" outlineLevel="1"/>
    <col min="12" max="12" width="6.42578125" style="14" customWidth="1" outlineLevel="1"/>
    <col min="13" max="13" width="8.7109375" style="14" customWidth="1"/>
    <col min="14" max="14" width="8" style="14" customWidth="1" outlineLevel="1"/>
    <col min="15" max="15" width="6.85546875" style="14" customWidth="1" outlineLevel="1"/>
    <col min="16" max="16" width="8.85546875" style="14"/>
    <col min="17" max="30" width="5.85546875" style="434" customWidth="1"/>
    <col min="31" max="31" width="5.85546875" style="14" customWidth="1"/>
    <col min="32" max="16384" width="8.85546875" style="14"/>
  </cols>
  <sheetData>
    <row r="1" spans="1:30" ht="5.0999999999999996" customHeight="1">
      <c r="A1" s="13"/>
      <c r="C1" s="13"/>
      <c r="D1" s="13"/>
      <c r="E1" s="13"/>
      <c r="F1" s="13"/>
      <c r="G1" s="13"/>
      <c r="H1" s="13"/>
      <c r="I1" s="13"/>
      <c r="J1" s="13"/>
      <c r="K1" s="13"/>
      <c r="L1" s="13"/>
      <c r="M1" s="13"/>
      <c r="N1" s="13"/>
      <c r="O1" s="15"/>
      <c r="P1" s="13"/>
      <c r="Q1" s="510"/>
      <c r="R1" s="510"/>
      <c r="S1" s="510"/>
      <c r="T1" s="510"/>
      <c r="U1" s="510"/>
      <c r="V1" s="510"/>
      <c r="W1" s="510"/>
      <c r="X1" s="510"/>
    </row>
    <row r="2" spans="1:30" ht="15" customHeight="1" thickBot="1">
      <c r="A2" s="13" t="s">
        <v>304</v>
      </c>
      <c r="C2" s="13"/>
      <c r="D2" s="13"/>
      <c r="E2" s="13"/>
      <c r="F2" s="13"/>
      <c r="G2" s="13"/>
      <c r="H2" s="13"/>
      <c r="I2" s="13"/>
      <c r="J2" s="13"/>
      <c r="K2" s="13"/>
      <c r="L2" s="13"/>
      <c r="M2" s="13"/>
      <c r="N2" s="13"/>
      <c r="O2" s="15" t="s">
        <v>178</v>
      </c>
      <c r="P2" s="13"/>
      <c r="Q2" s="510"/>
      <c r="R2" s="510"/>
      <c r="S2" s="510"/>
      <c r="T2" s="510"/>
      <c r="U2" s="510"/>
      <c r="V2" s="510"/>
      <c r="W2" s="510"/>
      <c r="X2" s="510"/>
    </row>
    <row r="3" spans="1:30" ht="24.95" customHeight="1" thickBot="1">
      <c r="A3" s="48"/>
      <c r="B3" s="378" t="s">
        <v>1</v>
      </c>
      <c r="C3" s="392" t="s">
        <v>86</v>
      </c>
      <c r="D3" s="319" t="s">
        <v>179</v>
      </c>
      <c r="E3" s="319"/>
      <c r="F3" s="319"/>
      <c r="G3" s="319"/>
      <c r="H3" s="319"/>
      <c r="I3" s="319"/>
      <c r="J3" s="319" t="s">
        <v>180</v>
      </c>
      <c r="K3" s="319"/>
      <c r="L3" s="319"/>
      <c r="M3" s="349" t="s">
        <v>181</v>
      </c>
      <c r="N3" s="349"/>
      <c r="O3" s="350"/>
      <c r="P3" s="19"/>
      <c r="R3" s="511" t="s">
        <v>395</v>
      </c>
      <c r="S3" s="511" t="s">
        <v>384</v>
      </c>
      <c r="T3" s="511"/>
      <c r="U3" s="511"/>
      <c r="V3" s="511"/>
      <c r="W3" s="511"/>
      <c r="X3" s="511"/>
      <c r="Y3" s="511" t="s">
        <v>393</v>
      </c>
      <c r="Z3" s="511"/>
      <c r="AA3" s="511"/>
      <c r="AB3" s="511" t="s">
        <v>394</v>
      </c>
      <c r="AC3" s="511"/>
      <c r="AD3" s="511"/>
    </row>
    <row r="4" spans="1:30" ht="24.95" customHeight="1" thickBot="1">
      <c r="A4" s="49"/>
      <c r="B4" s="379"/>
      <c r="C4" s="393"/>
      <c r="D4" s="309" t="s">
        <v>182</v>
      </c>
      <c r="E4" s="309"/>
      <c r="F4" s="309"/>
      <c r="G4" s="309" t="s">
        <v>183</v>
      </c>
      <c r="H4" s="309"/>
      <c r="I4" s="309"/>
      <c r="J4" s="309" t="s">
        <v>184</v>
      </c>
      <c r="K4" s="309" t="s">
        <v>54</v>
      </c>
      <c r="L4" s="309" t="s">
        <v>55</v>
      </c>
      <c r="M4" s="310" t="s">
        <v>184</v>
      </c>
      <c r="N4" s="309" t="s">
        <v>54</v>
      </c>
      <c r="O4" s="353" t="s">
        <v>55</v>
      </c>
      <c r="P4" s="19"/>
      <c r="Q4" s="510"/>
      <c r="R4" s="511"/>
      <c r="S4" s="511" t="s">
        <v>385</v>
      </c>
      <c r="T4" s="511"/>
      <c r="U4" s="511"/>
      <c r="V4" s="511" t="s">
        <v>392</v>
      </c>
      <c r="W4" s="511"/>
      <c r="X4" s="511"/>
      <c r="Y4" s="511"/>
      <c r="Z4" s="511"/>
      <c r="AA4" s="511"/>
      <c r="AB4" s="511"/>
      <c r="AC4" s="511"/>
      <c r="AD4" s="511"/>
    </row>
    <row r="5" spans="1:30" ht="24.95" customHeight="1">
      <c r="A5" s="50"/>
      <c r="B5" s="379"/>
      <c r="C5" s="394"/>
      <c r="D5" s="215" t="s">
        <v>184</v>
      </c>
      <c r="E5" s="215" t="s">
        <v>54</v>
      </c>
      <c r="F5" s="215" t="s">
        <v>55</v>
      </c>
      <c r="G5" s="215" t="s">
        <v>184</v>
      </c>
      <c r="H5" s="215" t="s">
        <v>54</v>
      </c>
      <c r="I5" s="215" t="s">
        <v>55</v>
      </c>
      <c r="J5" s="309"/>
      <c r="K5" s="309"/>
      <c r="L5" s="309"/>
      <c r="M5" s="310"/>
      <c r="N5" s="309"/>
      <c r="O5" s="353"/>
      <c r="P5" s="19"/>
      <c r="R5" s="511"/>
      <c r="S5" s="430" t="s">
        <v>386</v>
      </c>
      <c r="T5" s="430" t="s">
        <v>387</v>
      </c>
      <c r="U5" s="430" t="s">
        <v>388</v>
      </c>
      <c r="V5" s="430" t="s">
        <v>386</v>
      </c>
      <c r="W5" s="430" t="s">
        <v>387</v>
      </c>
      <c r="X5" s="430" t="s">
        <v>388</v>
      </c>
      <c r="Y5" s="430" t="s">
        <v>386</v>
      </c>
      <c r="Z5" s="430" t="s">
        <v>387</v>
      </c>
      <c r="AA5" s="430" t="s">
        <v>388</v>
      </c>
      <c r="AB5" s="430" t="s">
        <v>386</v>
      </c>
      <c r="AC5" s="430" t="s">
        <v>387</v>
      </c>
      <c r="AD5" s="430" t="s">
        <v>388</v>
      </c>
    </row>
    <row r="6" spans="1:30" ht="20.100000000000001" customHeight="1">
      <c r="A6" s="49"/>
      <c r="B6" s="51" t="s">
        <v>363</v>
      </c>
      <c r="C6" s="227">
        <v>6</v>
      </c>
      <c r="D6" s="92">
        <v>74</v>
      </c>
      <c r="E6" s="92">
        <v>26</v>
      </c>
      <c r="F6" s="92">
        <v>48</v>
      </c>
      <c r="G6" s="92">
        <v>367</v>
      </c>
      <c r="H6" s="92">
        <v>240</v>
      </c>
      <c r="I6" s="92">
        <v>127</v>
      </c>
      <c r="J6" s="92">
        <v>28</v>
      </c>
      <c r="K6" s="92">
        <v>9</v>
      </c>
      <c r="L6" s="92">
        <v>19</v>
      </c>
      <c r="M6" s="222">
        <v>1051</v>
      </c>
      <c r="N6" s="92">
        <v>292</v>
      </c>
      <c r="O6" s="230">
        <v>759</v>
      </c>
      <c r="P6" s="19"/>
      <c r="Q6" s="510" t="s">
        <v>389</v>
      </c>
      <c r="R6" s="510">
        <v>5</v>
      </c>
      <c r="S6" s="434">
        <f>SUM(T6:U6)</f>
        <v>66</v>
      </c>
      <c r="T6" s="434">
        <v>24</v>
      </c>
      <c r="U6" s="434">
        <v>42</v>
      </c>
      <c r="V6" s="434">
        <f>SUM(W6:X6)</f>
        <v>309</v>
      </c>
      <c r="W6" s="434">
        <v>199</v>
      </c>
      <c r="X6" s="434">
        <v>110</v>
      </c>
      <c r="Y6" s="434">
        <f>SUM(Z6:AA6)</f>
        <v>26</v>
      </c>
      <c r="Z6" s="434">
        <v>10</v>
      </c>
      <c r="AA6" s="434">
        <v>16</v>
      </c>
      <c r="AB6" s="434">
        <f>SUM(AC6:AD6)</f>
        <v>893</v>
      </c>
      <c r="AC6" s="434">
        <v>268</v>
      </c>
      <c r="AD6" s="434">
        <v>625</v>
      </c>
    </row>
    <row r="7" spans="1:30" ht="20.100000000000001" customHeight="1">
      <c r="A7" s="49"/>
      <c r="B7" s="52">
        <v>27</v>
      </c>
      <c r="C7" s="227">
        <v>6</v>
      </c>
      <c r="D7" s="92">
        <v>70</v>
      </c>
      <c r="E7" s="92">
        <v>24</v>
      </c>
      <c r="F7" s="92">
        <v>46</v>
      </c>
      <c r="G7" s="92">
        <v>346</v>
      </c>
      <c r="H7" s="92">
        <v>220</v>
      </c>
      <c r="I7" s="92">
        <v>126</v>
      </c>
      <c r="J7" s="92">
        <v>30</v>
      </c>
      <c r="K7" s="92">
        <v>10</v>
      </c>
      <c r="L7" s="92">
        <v>20</v>
      </c>
      <c r="M7" s="222">
        <v>961</v>
      </c>
      <c r="N7" s="92">
        <v>271</v>
      </c>
      <c r="O7" s="230">
        <v>690</v>
      </c>
      <c r="P7" s="19"/>
      <c r="Q7" s="510" t="s">
        <v>390</v>
      </c>
      <c r="R7" s="510">
        <v>1</v>
      </c>
      <c r="S7" s="434">
        <f>SUM(T7:U7)</f>
        <v>3</v>
      </c>
      <c r="T7" s="434">
        <v>1</v>
      </c>
      <c r="U7" s="434">
        <v>2</v>
      </c>
      <c r="V7" s="434">
        <f>SUM(W7:X7)</f>
        <v>11</v>
      </c>
      <c r="W7" s="434">
        <v>5</v>
      </c>
      <c r="X7" s="434">
        <v>6</v>
      </c>
      <c r="Y7" s="434">
        <f>SUM(Z7:AA7)</f>
        <v>4</v>
      </c>
      <c r="Z7" s="434">
        <v>0</v>
      </c>
      <c r="AA7" s="434">
        <v>4</v>
      </c>
      <c r="AB7" s="434">
        <f>SUM(AC7:AD7)</f>
        <v>53</v>
      </c>
      <c r="AC7" s="434">
        <v>15</v>
      </c>
      <c r="AD7" s="434">
        <v>38</v>
      </c>
    </row>
    <row r="8" spans="1:30" ht="20.100000000000001" customHeight="1">
      <c r="A8" s="49"/>
      <c r="B8" s="52">
        <v>28</v>
      </c>
      <c r="C8" s="113">
        <v>6</v>
      </c>
      <c r="D8" s="227">
        <v>69</v>
      </c>
      <c r="E8" s="92">
        <v>25</v>
      </c>
      <c r="F8" s="92">
        <v>44</v>
      </c>
      <c r="G8" s="92">
        <v>320</v>
      </c>
      <c r="H8" s="92">
        <v>204</v>
      </c>
      <c r="I8" s="92">
        <v>116</v>
      </c>
      <c r="J8" s="92">
        <v>30</v>
      </c>
      <c r="K8" s="92">
        <v>10</v>
      </c>
      <c r="L8" s="92">
        <v>20</v>
      </c>
      <c r="M8" s="92">
        <v>946</v>
      </c>
      <c r="N8" s="92">
        <v>283</v>
      </c>
      <c r="O8" s="230">
        <v>663</v>
      </c>
      <c r="P8" s="19"/>
      <c r="Q8" s="510" t="s">
        <v>391</v>
      </c>
      <c r="R8" s="512">
        <f>SUM(R6:R7)</f>
        <v>6</v>
      </c>
      <c r="S8" s="513">
        <f>SUM(S6:S7)</f>
        <v>69</v>
      </c>
      <c r="T8" s="513">
        <f t="shared" ref="T8:AD8" si="0">SUM(T6:T7)</f>
        <v>25</v>
      </c>
      <c r="U8" s="513">
        <f t="shared" si="0"/>
        <v>44</v>
      </c>
      <c r="V8" s="513">
        <f t="shared" si="0"/>
        <v>320</v>
      </c>
      <c r="W8" s="513">
        <f t="shared" si="0"/>
        <v>204</v>
      </c>
      <c r="X8" s="513">
        <f t="shared" si="0"/>
        <v>116</v>
      </c>
      <c r="Y8" s="513">
        <f t="shared" si="0"/>
        <v>30</v>
      </c>
      <c r="Z8" s="513">
        <f t="shared" si="0"/>
        <v>10</v>
      </c>
      <c r="AA8" s="513">
        <f t="shared" si="0"/>
        <v>20</v>
      </c>
      <c r="AB8" s="513">
        <f t="shared" si="0"/>
        <v>946</v>
      </c>
      <c r="AC8" s="513">
        <f t="shared" si="0"/>
        <v>283</v>
      </c>
      <c r="AD8" s="513">
        <f t="shared" si="0"/>
        <v>663</v>
      </c>
    </row>
    <row r="9" spans="1:30" ht="19.5" customHeight="1" collapsed="1" thickBot="1">
      <c r="A9" s="104"/>
      <c r="B9" s="496">
        <v>29</v>
      </c>
      <c r="C9" s="193">
        <v>6</v>
      </c>
      <c r="D9" s="193">
        <f>SUM(E9:F9)</f>
        <v>75</v>
      </c>
      <c r="E9" s="497">
        <v>31</v>
      </c>
      <c r="F9" s="497">
        <v>44</v>
      </c>
      <c r="G9" s="193">
        <f>SUM(H9:I9)</f>
        <v>331</v>
      </c>
      <c r="H9" s="497">
        <v>217</v>
      </c>
      <c r="I9" s="497">
        <v>114</v>
      </c>
      <c r="J9" s="193">
        <f>SUM(K9:L9)</f>
        <v>34</v>
      </c>
      <c r="K9" s="497">
        <v>10</v>
      </c>
      <c r="L9" s="497">
        <v>24</v>
      </c>
      <c r="M9" s="498">
        <f>SUM(N9:O9)</f>
        <v>1197</v>
      </c>
      <c r="N9" s="497">
        <v>456</v>
      </c>
      <c r="O9" s="499">
        <v>741</v>
      </c>
      <c r="P9" s="19"/>
      <c r="Q9" s="510"/>
      <c r="R9" s="510"/>
    </row>
    <row r="10" spans="1:30" ht="12">
      <c r="A10" s="14" t="s">
        <v>334</v>
      </c>
      <c r="B10" s="24"/>
      <c r="C10" s="13"/>
      <c r="D10" s="13"/>
      <c r="E10" s="13"/>
      <c r="F10" s="13"/>
      <c r="G10" s="13"/>
      <c r="H10" s="13"/>
      <c r="I10" s="13"/>
      <c r="J10" s="13"/>
      <c r="K10" s="53" t="s">
        <v>321</v>
      </c>
      <c r="L10" s="53"/>
      <c r="M10" s="53"/>
      <c r="N10" s="53"/>
      <c r="O10" s="53" t="s">
        <v>298</v>
      </c>
      <c r="P10" s="13"/>
      <c r="Q10" s="510"/>
      <c r="R10" s="510"/>
    </row>
    <row r="11" spans="1:30" ht="15.75" customHeight="1">
      <c r="B11" s="24"/>
      <c r="C11" s="13"/>
      <c r="D11" s="13"/>
      <c r="E11" s="13"/>
      <c r="F11" s="13"/>
      <c r="G11" s="13"/>
      <c r="H11" s="13"/>
      <c r="I11" s="13"/>
      <c r="J11" s="13"/>
      <c r="K11" s="46"/>
      <c r="L11" s="46"/>
      <c r="M11" s="46"/>
      <c r="N11" s="46"/>
      <c r="O11" s="46"/>
      <c r="P11" s="13"/>
      <c r="Q11" s="510"/>
      <c r="R11" s="510"/>
      <c r="S11" s="510"/>
      <c r="T11" s="510"/>
      <c r="U11" s="510"/>
      <c r="V11" s="510"/>
      <c r="W11" s="510"/>
      <c r="X11" s="510"/>
    </row>
    <row r="12" spans="1:30" ht="12">
      <c r="B12" s="13"/>
      <c r="C12" s="13"/>
      <c r="D12" s="13"/>
      <c r="E12" s="13"/>
      <c r="F12" s="13"/>
      <c r="G12" s="13"/>
      <c r="H12" s="13"/>
      <c r="I12" s="13"/>
      <c r="J12" s="13"/>
      <c r="K12" s="13"/>
      <c r="L12" s="13"/>
      <c r="M12" s="13"/>
      <c r="N12" s="13"/>
      <c r="O12" s="15"/>
      <c r="P12" s="13"/>
      <c r="Q12" s="510"/>
      <c r="R12" s="510"/>
      <c r="S12" s="510"/>
      <c r="T12" s="510"/>
      <c r="U12" s="510"/>
      <c r="V12" s="510"/>
      <c r="W12" s="510"/>
      <c r="X12" s="510"/>
    </row>
    <row r="13" spans="1:30" ht="15" hidden="1" customHeight="1" thickBot="1">
      <c r="A13" s="13" t="s">
        <v>335</v>
      </c>
      <c r="C13" s="13"/>
      <c r="D13" s="13"/>
      <c r="E13" s="13"/>
      <c r="F13" s="13"/>
      <c r="G13" s="13"/>
      <c r="H13" s="13"/>
      <c r="I13" s="13"/>
      <c r="J13" s="13"/>
      <c r="K13" s="13"/>
      <c r="L13" s="13"/>
      <c r="M13" s="13"/>
      <c r="N13" s="13"/>
      <c r="O13" s="15" t="s">
        <v>178</v>
      </c>
      <c r="P13" s="13"/>
      <c r="Q13" s="510"/>
      <c r="R13" s="510"/>
      <c r="S13" s="510"/>
      <c r="T13" s="510"/>
      <c r="U13" s="510"/>
      <c r="V13" s="510"/>
      <c r="W13" s="510"/>
      <c r="X13" s="510"/>
    </row>
    <row r="14" spans="1:30" ht="24.95" hidden="1" customHeight="1">
      <c r="A14" s="54"/>
      <c r="B14" s="55"/>
      <c r="C14" s="56"/>
      <c r="D14" s="320" t="s">
        <v>179</v>
      </c>
      <c r="E14" s="320"/>
      <c r="F14" s="320"/>
      <c r="G14" s="320"/>
      <c r="H14" s="320"/>
      <c r="I14" s="320"/>
      <c r="J14" s="57"/>
      <c r="K14" s="58" t="s">
        <v>180</v>
      </c>
      <c r="L14" s="59"/>
      <c r="M14" s="57"/>
      <c r="N14" s="58" t="s">
        <v>181</v>
      </c>
      <c r="O14" s="60"/>
      <c r="P14" s="19"/>
      <c r="Q14" s="510"/>
      <c r="R14" s="510"/>
      <c r="S14" s="510"/>
      <c r="T14" s="510"/>
      <c r="U14" s="510"/>
      <c r="V14" s="510"/>
      <c r="W14" s="510"/>
      <c r="X14" s="510"/>
    </row>
    <row r="15" spans="1:30" ht="24.95" hidden="1" customHeight="1">
      <c r="A15" s="61"/>
      <c r="B15" s="34" t="s">
        <v>1</v>
      </c>
      <c r="C15" s="62" t="s">
        <v>86</v>
      </c>
      <c r="D15" s="63"/>
      <c r="E15" s="64" t="s">
        <v>182</v>
      </c>
      <c r="F15" s="65"/>
      <c r="G15" s="63"/>
      <c r="H15" s="64" t="s">
        <v>183</v>
      </c>
      <c r="I15" s="66"/>
      <c r="J15" s="309" t="s">
        <v>184</v>
      </c>
      <c r="K15" s="309" t="s">
        <v>54</v>
      </c>
      <c r="L15" s="309" t="s">
        <v>55</v>
      </c>
      <c r="M15" s="309" t="s">
        <v>184</v>
      </c>
      <c r="N15" s="309" t="s">
        <v>54</v>
      </c>
      <c r="O15" s="352" t="s">
        <v>55</v>
      </c>
      <c r="P15" s="19"/>
    </row>
    <row r="16" spans="1:30" ht="24.95" hidden="1" customHeight="1">
      <c r="A16" s="67"/>
      <c r="B16" s="68"/>
      <c r="C16" s="69"/>
      <c r="D16" s="215" t="s">
        <v>184</v>
      </c>
      <c r="E16" s="215" t="s">
        <v>54</v>
      </c>
      <c r="F16" s="215" t="s">
        <v>55</v>
      </c>
      <c r="G16" s="215" t="s">
        <v>184</v>
      </c>
      <c r="H16" s="215" t="s">
        <v>54</v>
      </c>
      <c r="I16" s="215" t="s">
        <v>55</v>
      </c>
      <c r="J16" s="309"/>
      <c r="K16" s="309"/>
      <c r="L16" s="309"/>
      <c r="M16" s="309"/>
      <c r="N16" s="309"/>
      <c r="O16" s="352"/>
      <c r="P16" s="19"/>
    </row>
    <row r="17" spans="1:24" ht="27" hidden="1" customHeight="1">
      <c r="A17" s="61"/>
      <c r="B17" s="34" t="s">
        <v>314</v>
      </c>
      <c r="C17" s="70">
        <v>1</v>
      </c>
      <c r="D17" s="92">
        <f>SUM(E17:F17)</f>
        <v>3</v>
      </c>
      <c r="E17" s="92">
        <v>0</v>
      </c>
      <c r="F17" s="92">
        <v>3</v>
      </c>
      <c r="G17" s="71">
        <v>2</v>
      </c>
      <c r="H17" s="71">
        <v>1</v>
      </c>
      <c r="I17" s="72">
        <v>1</v>
      </c>
      <c r="J17" s="73">
        <f>SUM(K17:L17)</f>
        <v>5</v>
      </c>
      <c r="K17" s="72">
        <v>1</v>
      </c>
      <c r="L17" s="92">
        <v>4</v>
      </c>
      <c r="M17" s="92">
        <f>SUM(N17:O17)</f>
        <v>44</v>
      </c>
      <c r="N17" s="92">
        <v>0</v>
      </c>
      <c r="O17" s="93">
        <v>44</v>
      </c>
      <c r="P17" s="19"/>
    </row>
    <row r="18" spans="1:24" ht="24" hidden="1" customHeight="1">
      <c r="A18" s="61"/>
      <c r="B18" s="34">
        <v>23</v>
      </c>
      <c r="C18" s="70">
        <v>1</v>
      </c>
      <c r="D18" s="92">
        <f>SUM(E18:F18)</f>
        <v>3</v>
      </c>
      <c r="E18" s="92">
        <v>0</v>
      </c>
      <c r="F18" s="92">
        <v>3</v>
      </c>
      <c r="G18" s="72">
        <v>2</v>
      </c>
      <c r="H18" s="72">
        <v>1</v>
      </c>
      <c r="I18" s="72">
        <v>1</v>
      </c>
      <c r="J18" s="92">
        <f>SUM(K18:L18)</f>
        <v>3</v>
      </c>
      <c r="K18" s="92">
        <v>0</v>
      </c>
      <c r="L18" s="92">
        <v>3</v>
      </c>
      <c r="M18" s="92">
        <f>SUM(N18:O18)</f>
        <v>46</v>
      </c>
      <c r="N18" s="92">
        <v>0</v>
      </c>
      <c r="O18" s="93">
        <v>46</v>
      </c>
      <c r="P18" s="19"/>
    </row>
    <row r="19" spans="1:24" ht="26.25" hidden="1" customHeight="1" thickBot="1">
      <c r="A19" s="74"/>
      <c r="P19" s="19"/>
    </row>
    <row r="20" spans="1:24" ht="15" hidden="1" customHeight="1">
      <c r="A20" s="13"/>
      <c r="C20" s="13"/>
      <c r="D20" s="13"/>
      <c r="E20" s="13"/>
      <c r="F20" s="13"/>
      <c r="G20" s="13"/>
      <c r="H20" s="13"/>
      <c r="I20" s="13"/>
      <c r="J20" s="13"/>
      <c r="K20" s="13"/>
      <c r="L20" s="13"/>
      <c r="M20" s="13"/>
      <c r="N20" s="13"/>
      <c r="O20" s="15" t="s">
        <v>7</v>
      </c>
      <c r="P20" s="13"/>
    </row>
    <row r="21" spans="1:24" ht="15" hidden="1" customHeight="1">
      <c r="B21" s="13"/>
      <c r="C21" s="13"/>
      <c r="D21" s="13"/>
      <c r="E21" s="13"/>
      <c r="F21" s="13"/>
      <c r="G21" s="13"/>
      <c r="H21" s="13"/>
      <c r="I21" s="13"/>
      <c r="J21" s="13"/>
      <c r="K21" s="13"/>
      <c r="L21" s="13"/>
      <c r="M21" s="13"/>
      <c r="N21" s="13"/>
      <c r="O21" s="13"/>
      <c r="P21" s="13"/>
      <c r="Q21" s="510"/>
      <c r="R21" s="510"/>
      <c r="S21" s="510"/>
      <c r="T21" s="510"/>
      <c r="U21" s="510"/>
      <c r="V21" s="510"/>
      <c r="W21" s="510"/>
      <c r="X21" s="510"/>
    </row>
    <row r="22" spans="1:24" ht="15" customHeight="1" thickBot="1">
      <c r="A22" s="13" t="s">
        <v>336</v>
      </c>
      <c r="C22" s="13"/>
      <c r="D22" s="13"/>
      <c r="E22" s="13"/>
      <c r="F22" s="13"/>
      <c r="G22" s="13"/>
      <c r="H22" s="13"/>
      <c r="I22" s="13"/>
      <c r="J22" s="13"/>
      <c r="K22" s="13"/>
      <c r="L22" s="13"/>
      <c r="M22" s="13"/>
      <c r="N22" s="13"/>
      <c r="O22" s="15" t="s">
        <v>185</v>
      </c>
      <c r="P22" s="13"/>
      <c r="Q22" s="510"/>
      <c r="R22" s="510"/>
      <c r="S22" s="510"/>
      <c r="T22" s="510"/>
      <c r="U22" s="510"/>
      <c r="V22" s="510"/>
      <c r="W22" s="510"/>
      <c r="X22" s="510"/>
    </row>
    <row r="23" spans="1:24" ht="24.95" customHeight="1" thickBot="1">
      <c r="A23" s="54"/>
      <c r="B23" s="379" t="s">
        <v>186</v>
      </c>
      <c r="C23" s="381" t="s">
        <v>187</v>
      </c>
      <c r="D23" s="381"/>
      <c r="E23" s="382"/>
      <c r="F23" s="383" t="s">
        <v>188</v>
      </c>
      <c r="G23" s="380"/>
      <c r="H23" s="380" t="s">
        <v>189</v>
      </c>
      <c r="I23" s="380"/>
      <c r="J23" s="380" t="s">
        <v>190</v>
      </c>
      <c r="K23" s="380"/>
      <c r="L23" s="380" t="s">
        <v>191</v>
      </c>
      <c r="M23" s="380"/>
      <c r="N23" s="75" t="s">
        <v>192</v>
      </c>
      <c r="O23" s="76" t="s">
        <v>193</v>
      </c>
      <c r="P23" s="13"/>
      <c r="Q23" s="510"/>
      <c r="R23" s="510"/>
      <c r="S23" s="510"/>
      <c r="T23" s="510"/>
      <c r="U23" s="510"/>
      <c r="V23" s="510"/>
      <c r="W23" s="510"/>
      <c r="X23" s="510"/>
    </row>
    <row r="24" spans="1:24" ht="24.95" customHeight="1">
      <c r="A24" s="67"/>
      <c r="B24" s="379"/>
      <c r="C24" s="68"/>
      <c r="D24" s="77"/>
      <c r="E24" s="78" t="s">
        <v>194</v>
      </c>
      <c r="F24" s="79"/>
      <c r="G24" s="212" t="s">
        <v>194</v>
      </c>
      <c r="H24" s="80"/>
      <c r="I24" s="212" t="s">
        <v>194</v>
      </c>
      <c r="J24" s="80"/>
      <c r="K24" s="212" t="s">
        <v>194</v>
      </c>
      <c r="L24" s="80"/>
      <c r="M24" s="212" t="s">
        <v>194</v>
      </c>
      <c r="N24" s="80" t="s">
        <v>195</v>
      </c>
      <c r="O24" s="81" t="s">
        <v>195</v>
      </c>
      <c r="P24" s="13"/>
      <c r="Q24" s="510"/>
      <c r="R24" s="510"/>
      <c r="S24" s="510"/>
      <c r="T24" s="510"/>
    </row>
    <row r="25" spans="1:24" ht="20.100000000000001" customHeight="1">
      <c r="A25" s="61"/>
      <c r="B25" s="52" t="s">
        <v>362</v>
      </c>
      <c r="C25" s="397">
        <f>+F25+H25+J25+L25</f>
        <v>1330</v>
      </c>
      <c r="D25" s="398"/>
      <c r="E25" s="231">
        <f>+G25+I25+K25+M25</f>
        <v>670</v>
      </c>
      <c r="F25" s="241">
        <v>1292</v>
      </c>
      <c r="G25" s="231">
        <v>646</v>
      </c>
      <c r="H25" s="92">
        <v>8</v>
      </c>
      <c r="I25" s="92">
        <v>6</v>
      </c>
      <c r="J25" s="92">
        <v>0</v>
      </c>
      <c r="K25" s="92">
        <v>0</v>
      </c>
      <c r="L25" s="231">
        <v>30</v>
      </c>
      <c r="M25" s="231">
        <v>18</v>
      </c>
      <c r="N25" s="82">
        <f>F25/C25*100</f>
        <v>97.142857142857139</v>
      </c>
      <c r="O25" s="83">
        <f>H25/C25*100</f>
        <v>0.60150375939849632</v>
      </c>
      <c r="P25" s="13"/>
      <c r="Q25" s="510"/>
      <c r="R25" s="510"/>
      <c r="S25" s="510"/>
      <c r="T25" s="510"/>
    </row>
    <row r="26" spans="1:24" ht="20.100000000000001" customHeight="1">
      <c r="A26" s="61"/>
      <c r="B26" s="52">
        <v>26</v>
      </c>
      <c r="C26" s="399">
        <f>+F26+H26+J26+L26</f>
        <v>1365</v>
      </c>
      <c r="D26" s="400"/>
      <c r="E26" s="231">
        <f>+G26+I26+K26+M26</f>
        <v>749</v>
      </c>
      <c r="F26" s="241">
        <v>1328</v>
      </c>
      <c r="G26" s="231">
        <v>722</v>
      </c>
      <c r="H26" s="92">
        <v>9</v>
      </c>
      <c r="I26" s="92">
        <v>8</v>
      </c>
      <c r="J26" s="92">
        <v>0</v>
      </c>
      <c r="K26" s="92">
        <v>0</v>
      </c>
      <c r="L26" s="231">
        <v>28</v>
      </c>
      <c r="M26" s="231">
        <v>19</v>
      </c>
      <c r="N26" s="82">
        <f>F26/C26*100</f>
        <v>97.289377289377285</v>
      </c>
      <c r="O26" s="84">
        <f>H26/C26*100</f>
        <v>0.65934065934065933</v>
      </c>
      <c r="P26" s="13"/>
      <c r="Q26" s="510"/>
      <c r="R26" s="510"/>
      <c r="S26" s="510"/>
      <c r="T26" s="510"/>
    </row>
    <row r="27" spans="1:24" ht="20.100000000000001" customHeight="1">
      <c r="A27" s="61"/>
      <c r="B27" s="52">
        <v>27</v>
      </c>
      <c r="C27" s="399">
        <f>+F27+H27+J27+L27</f>
        <v>1338</v>
      </c>
      <c r="D27" s="400"/>
      <c r="E27" s="231">
        <f>+G27+I27+K27+M27</f>
        <v>676</v>
      </c>
      <c r="F27" s="241">
        <v>1301</v>
      </c>
      <c r="G27" s="231">
        <v>647</v>
      </c>
      <c r="H27" s="92">
        <v>3</v>
      </c>
      <c r="I27" s="92">
        <v>3</v>
      </c>
      <c r="J27" s="92">
        <v>0</v>
      </c>
      <c r="K27" s="92">
        <v>0</v>
      </c>
      <c r="L27" s="231">
        <v>34</v>
      </c>
      <c r="M27" s="231">
        <v>26</v>
      </c>
      <c r="N27" s="82">
        <f>F27/C27*100</f>
        <v>97.234678624813156</v>
      </c>
      <c r="O27" s="84">
        <f>H27/C27*100</f>
        <v>0.22421524663677131</v>
      </c>
      <c r="P27" s="13"/>
      <c r="Q27" s="510"/>
      <c r="R27" s="510"/>
      <c r="S27" s="510"/>
      <c r="T27" s="510"/>
    </row>
    <row r="28" spans="1:24" ht="20.100000000000001" customHeight="1">
      <c r="A28" s="61"/>
      <c r="B28" s="52">
        <v>28</v>
      </c>
      <c r="C28" s="399">
        <f>+F28+H28+J28+L28</f>
        <v>1340</v>
      </c>
      <c r="D28" s="400"/>
      <c r="E28" s="231">
        <f>+G28+I28+K28+M28</f>
        <v>696</v>
      </c>
      <c r="F28" s="241">
        <v>1300</v>
      </c>
      <c r="G28" s="231">
        <v>667</v>
      </c>
      <c r="H28" s="92">
        <v>3</v>
      </c>
      <c r="I28" s="92">
        <v>2</v>
      </c>
      <c r="J28" s="92">
        <v>0</v>
      </c>
      <c r="K28" s="92">
        <v>0</v>
      </c>
      <c r="L28" s="231">
        <v>37</v>
      </c>
      <c r="M28" s="231">
        <v>27</v>
      </c>
      <c r="N28" s="179">
        <f>F28/C28*100</f>
        <v>97.014925373134332</v>
      </c>
      <c r="O28" s="114">
        <f>H28/C28*100</f>
        <v>0.22388059701492538</v>
      </c>
      <c r="P28" s="13"/>
      <c r="Q28" s="510"/>
      <c r="R28" s="510"/>
      <c r="S28" s="510"/>
      <c r="T28" s="510"/>
    </row>
    <row r="29" spans="1:24" ht="20.100000000000001" customHeight="1" thickBot="1">
      <c r="A29" s="74"/>
      <c r="B29" s="164">
        <v>29</v>
      </c>
      <c r="C29" s="401">
        <f>+F29+H29+J29+L29</f>
        <v>1323</v>
      </c>
      <c r="D29" s="402"/>
      <c r="E29" s="165">
        <f>+G29+I29+K29+M29</f>
        <v>678</v>
      </c>
      <c r="F29" s="242">
        <v>1299</v>
      </c>
      <c r="G29" s="165">
        <v>662</v>
      </c>
      <c r="H29" s="192">
        <v>2</v>
      </c>
      <c r="I29" s="192">
        <v>2</v>
      </c>
      <c r="J29" s="192">
        <v>0</v>
      </c>
      <c r="K29" s="192">
        <v>0</v>
      </c>
      <c r="L29" s="165">
        <v>22</v>
      </c>
      <c r="M29" s="165">
        <v>14</v>
      </c>
      <c r="N29" s="166">
        <f>F29/C29*100</f>
        <v>98.185941043083901</v>
      </c>
      <c r="O29" s="167">
        <f>H29/C29*100</f>
        <v>0.15117157974300832</v>
      </c>
      <c r="P29" s="13"/>
      <c r="Q29" s="510"/>
      <c r="R29" s="510"/>
      <c r="S29" s="510"/>
      <c r="T29" s="510"/>
    </row>
    <row r="30" spans="1:24" ht="15" customHeight="1">
      <c r="A30" s="13" t="s">
        <v>196</v>
      </c>
      <c r="C30" s="13"/>
      <c r="D30" s="13"/>
      <c r="E30" s="13"/>
      <c r="F30" s="13"/>
      <c r="G30" s="13"/>
      <c r="H30" s="13"/>
      <c r="I30" s="13"/>
      <c r="J30" s="13"/>
      <c r="K30" s="13"/>
      <c r="L30" s="13"/>
      <c r="M30" s="13"/>
      <c r="N30" s="13"/>
      <c r="O30" s="15" t="s">
        <v>298</v>
      </c>
      <c r="P30" s="13"/>
      <c r="Q30" s="510"/>
      <c r="R30" s="510"/>
      <c r="S30" s="510"/>
      <c r="T30" s="510"/>
    </row>
    <row r="31" spans="1:24" ht="15" customHeight="1">
      <c r="A31" s="13" t="s">
        <v>197</v>
      </c>
      <c r="C31" s="13"/>
      <c r="D31" s="13"/>
      <c r="E31" s="13"/>
      <c r="F31" s="13"/>
      <c r="G31" s="13"/>
      <c r="H31" s="13"/>
      <c r="I31" s="13"/>
      <c r="J31" s="13"/>
      <c r="K31" s="13"/>
      <c r="L31" s="13"/>
      <c r="M31" s="13"/>
      <c r="N31" s="13"/>
      <c r="O31" s="13"/>
      <c r="P31" s="13"/>
      <c r="Q31" s="510"/>
      <c r="R31" s="510"/>
      <c r="S31" s="510"/>
      <c r="T31" s="510"/>
      <c r="U31" s="510"/>
      <c r="V31" s="510"/>
      <c r="W31" s="510"/>
      <c r="X31" s="510"/>
    </row>
    <row r="32" spans="1:24" ht="15" customHeight="1">
      <c r="A32" s="13" t="s">
        <v>198</v>
      </c>
      <c r="C32" s="13"/>
      <c r="D32" s="13"/>
      <c r="E32" s="13"/>
      <c r="F32" s="13"/>
      <c r="G32" s="13"/>
      <c r="H32" s="13"/>
      <c r="I32" s="13"/>
      <c r="J32" s="13"/>
      <c r="K32" s="13"/>
      <c r="L32" s="13"/>
      <c r="M32" s="13"/>
      <c r="N32" s="13"/>
      <c r="O32" s="13"/>
      <c r="P32" s="13"/>
      <c r="Q32" s="510"/>
      <c r="R32" s="510"/>
      <c r="S32" s="510"/>
      <c r="T32" s="510"/>
      <c r="U32" s="510"/>
      <c r="V32" s="510"/>
      <c r="W32" s="510"/>
      <c r="X32" s="510"/>
    </row>
    <row r="33" spans="1:24" ht="15" customHeight="1">
      <c r="A33" s="13"/>
      <c r="C33" s="13"/>
      <c r="D33" s="13"/>
      <c r="E33" s="13"/>
      <c r="F33" s="13"/>
      <c r="G33" s="13"/>
      <c r="H33" s="13"/>
      <c r="I33" s="13"/>
      <c r="J33" s="13"/>
      <c r="K33" s="13"/>
      <c r="L33" s="13"/>
      <c r="M33" s="13"/>
      <c r="N33" s="13"/>
      <c r="O33" s="13"/>
      <c r="P33" s="13"/>
      <c r="Q33" s="510"/>
      <c r="R33" s="510"/>
      <c r="S33" s="510"/>
      <c r="T33" s="510"/>
      <c r="U33" s="510"/>
      <c r="V33" s="510"/>
      <c r="W33" s="510"/>
      <c r="X33" s="510"/>
    </row>
    <row r="34" spans="1:24" ht="13.5" customHeight="1">
      <c r="B34" s="13"/>
      <c r="C34" s="13"/>
      <c r="D34" s="13"/>
      <c r="E34" s="13"/>
      <c r="F34" s="13"/>
      <c r="G34" s="13"/>
      <c r="H34" s="13"/>
      <c r="I34" s="13"/>
      <c r="J34" s="13"/>
      <c r="K34" s="13"/>
      <c r="L34" s="13"/>
      <c r="M34" s="13"/>
      <c r="N34" s="13"/>
      <c r="O34" s="13"/>
      <c r="P34" s="13"/>
      <c r="Q34" s="510"/>
      <c r="R34" s="510"/>
      <c r="S34" s="510"/>
      <c r="T34" s="510"/>
      <c r="U34" s="510"/>
      <c r="V34" s="510"/>
      <c r="W34" s="510"/>
      <c r="X34" s="510"/>
    </row>
    <row r="35" spans="1:24" ht="18" customHeight="1" thickBot="1">
      <c r="A35" s="13" t="s">
        <v>410</v>
      </c>
      <c r="C35" s="13"/>
      <c r="D35" s="13"/>
      <c r="E35" s="13"/>
      <c r="F35" s="13"/>
      <c r="G35" s="13"/>
      <c r="I35" s="15"/>
      <c r="O35" s="15" t="s">
        <v>185</v>
      </c>
      <c r="Q35" s="510"/>
      <c r="R35" s="510"/>
      <c r="S35" s="510"/>
      <c r="T35" s="510"/>
      <c r="U35" s="510"/>
      <c r="V35" s="510"/>
      <c r="W35" s="510"/>
      <c r="X35" s="510"/>
    </row>
    <row r="36" spans="1:24" ht="27" customHeight="1">
      <c r="B36" s="376" t="s">
        <v>199</v>
      </c>
      <c r="C36" s="384" t="s">
        <v>350</v>
      </c>
      <c r="D36" s="395"/>
      <c r="E36" s="390" t="s">
        <v>267</v>
      </c>
      <c r="F36" s="384" t="s">
        <v>351</v>
      </c>
      <c r="G36" s="385"/>
      <c r="H36" s="388" t="s">
        <v>297</v>
      </c>
      <c r="I36" s="385"/>
      <c r="J36" s="409" t="s">
        <v>358</v>
      </c>
      <c r="K36" s="411" t="s">
        <v>200</v>
      </c>
      <c r="L36" s="405" t="s">
        <v>296</v>
      </c>
      <c r="M36" s="407" t="s">
        <v>268</v>
      </c>
      <c r="N36" s="403" t="s">
        <v>269</v>
      </c>
      <c r="O36" s="419" t="s">
        <v>201</v>
      </c>
    </row>
    <row r="37" spans="1:24" ht="27" customHeight="1">
      <c r="B37" s="377"/>
      <c r="C37" s="386"/>
      <c r="D37" s="396"/>
      <c r="E37" s="391"/>
      <c r="F37" s="386"/>
      <c r="G37" s="387"/>
      <c r="H37" s="389"/>
      <c r="I37" s="387"/>
      <c r="J37" s="410"/>
      <c r="K37" s="412"/>
      <c r="L37" s="406"/>
      <c r="M37" s="408"/>
      <c r="N37" s="404"/>
      <c r="O37" s="420"/>
    </row>
    <row r="38" spans="1:24" ht="21" customHeight="1">
      <c r="B38" s="107" t="s">
        <v>308</v>
      </c>
      <c r="C38" s="417">
        <f>SUM(E38:M38)</f>
        <v>1365</v>
      </c>
      <c r="D38" s="418"/>
      <c r="E38" s="500">
        <v>452</v>
      </c>
      <c r="F38" s="501">
        <v>398</v>
      </c>
      <c r="G38" s="501"/>
      <c r="H38" s="501">
        <v>23</v>
      </c>
      <c r="I38" s="501"/>
      <c r="J38" s="502">
        <v>33</v>
      </c>
      <c r="K38" s="502">
        <v>286</v>
      </c>
      <c r="L38" s="502">
        <v>27</v>
      </c>
      <c r="M38" s="502">
        <v>146</v>
      </c>
      <c r="N38" s="196">
        <f>E38/C38*100</f>
        <v>33.11355311355311</v>
      </c>
      <c r="O38" s="197">
        <f>K38/C38*100</f>
        <v>20.952380952380953</v>
      </c>
    </row>
    <row r="39" spans="1:24" ht="21" customHeight="1">
      <c r="B39" s="108" t="s">
        <v>295</v>
      </c>
      <c r="C39" s="413">
        <f>SUM(E39:M39)</f>
        <v>30</v>
      </c>
      <c r="D39" s="414"/>
      <c r="E39" s="503">
        <v>0</v>
      </c>
      <c r="F39" s="504">
        <v>1</v>
      </c>
      <c r="G39" s="504"/>
      <c r="H39" s="504">
        <v>1</v>
      </c>
      <c r="I39" s="504"/>
      <c r="J39" s="503">
        <v>2</v>
      </c>
      <c r="K39" s="503">
        <v>25</v>
      </c>
      <c r="L39" s="503">
        <v>0</v>
      </c>
      <c r="M39" s="503">
        <v>1</v>
      </c>
      <c r="N39" s="194">
        <f t="shared" ref="N39:N40" si="1">E39/C39*100</f>
        <v>0</v>
      </c>
      <c r="O39" s="195">
        <f t="shared" ref="O39:O40" si="2">K39/C39*100</f>
        <v>83.333333333333343</v>
      </c>
    </row>
    <row r="40" spans="1:24" ht="21" customHeight="1" thickBot="1">
      <c r="B40" s="109" t="s">
        <v>309</v>
      </c>
      <c r="C40" s="415">
        <f>SUM(E40:M40)</f>
        <v>218</v>
      </c>
      <c r="D40" s="416"/>
      <c r="E40" s="505">
        <v>126</v>
      </c>
      <c r="F40" s="506">
        <v>0</v>
      </c>
      <c r="G40" s="506"/>
      <c r="H40" s="506">
        <v>0</v>
      </c>
      <c r="I40" s="506"/>
      <c r="J40" s="507">
        <v>0</v>
      </c>
      <c r="K40" s="507">
        <v>0</v>
      </c>
      <c r="L40" s="507">
        <v>0</v>
      </c>
      <c r="M40" s="505">
        <v>92</v>
      </c>
      <c r="N40" s="198">
        <f t="shared" si="1"/>
        <v>57.798165137614674</v>
      </c>
      <c r="O40" s="199">
        <f t="shared" si="2"/>
        <v>0</v>
      </c>
    </row>
    <row r="41" spans="1:24" ht="21" customHeight="1">
      <c r="O41" s="15" t="s">
        <v>298</v>
      </c>
    </row>
  </sheetData>
  <sheetProtection sheet="1" objects="1" scenarios="1"/>
  <mergeCells count="57">
    <mergeCell ref="Y3:AA4"/>
    <mergeCell ref="AB3:AD4"/>
    <mergeCell ref="V4:X4"/>
    <mergeCell ref="S4:U4"/>
    <mergeCell ref="S3:X3"/>
    <mergeCell ref="J36:J37"/>
    <mergeCell ref="K36:K37"/>
    <mergeCell ref="R3:R5"/>
    <mergeCell ref="C39:D39"/>
    <mergeCell ref="C40:D40"/>
    <mergeCell ref="H39:I39"/>
    <mergeCell ref="H40:I40"/>
    <mergeCell ref="F38:G38"/>
    <mergeCell ref="F39:G39"/>
    <mergeCell ref="F40:G40"/>
    <mergeCell ref="H38:I38"/>
    <mergeCell ref="C38:D38"/>
    <mergeCell ref="O36:O37"/>
    <mergeCell ref="M3:O3"/>
    <mergeCell ref="K15:K16"/>
    <mergeCell ref="L23:M23"/>
    <mergeCell ref="O15:O16"/>
    <mergeCell ref="N15:N16"/>
    <mergeCell ref="N36:N37"/>
    <mergeCell ref="L36:L37"/>
    <mergeCell ref="M36:M37"/>
    <mergeCell ref="M15:M16"/>
    <mergeCell ref="O4:O5"/>
    <mergeCell ref="L4:L5"/>
    <mergeCell ref="M4:M5"/>
    <mergeCell ref="N4:N5"/>
    <mergeCell ref="K4:K5"/>
    <mergeCell ref="C26:D26"/>
    <mergeCell ref="C27:D27"/>
    <mergeCell ref="C29:D29"/>
    <mergeCell ref="C28:D28"/>
    <mergeCell ref="J3:L3"/>
    <mergeCell ref="J4:J5"/>
    <mergeCell ref="J15:J16"/>
    <mergeCell ref="L15:L16"/>
    <mergeCell ref="J23:K23"/>
    <mergeCell ref="B36:B37"/>
    <mergeCell ref="B3:B5"/>
    <mergeCell ref="D3:I3"/>
    <mergeCell ref="D4:F4"/>
    <mergeCell ref="G4:I4"/>
    <mergeCell ref="H23:I23"/>
    <mergeCell ref="B23:B24"/>
    <mergeCell ref="C23:E23"/>
    <mergeCell ref="F23:G23"/>
    <mergeCell ref="D14:I14"/>
    <mergeCell ref="F36:G37"/>
    <mergeCell ref="H36:I37"/>
    <mergeCell ref="E36:E37"/>
    <mergeCell ref="C3:C5"/>
    <mergeCell ref="C36:D37"/>
    <mergeCell ref="C25:D25"/>
  </mergeCells>
  <phoneticPr fontId="2"/>
  <printOptions horizontalCentered="1"/>
  <pageMargins left="0.59055118110236227" right="0.59055118110236227" top="0.59055118110236227" bottom="0.59055118110236227" header="0.39370078740157483" footer="0.39370078740157483"/>
  <pageSetup paperSize="9" scale="98" firstPageNumber="142" orientation="portrait" useFirstPageNumber="1" r:id="rId1"/>
  <headerFooter scaleWithDoc="0" alignWithMargins="0">
    <oddHeader>&amp;L教　育</oddHeader>
    <oddFooter>&amp;C&amp;12&amp;A</oddFooter>
  </headerFooter>
  <ignoredErrors>
    <ignoredError sqref="D17:D18" formulaRange="1"/>
  </ignoredErrors>
  <extLst>
    <ext xmlns:mx="http://schemas.microsoft.com/office/mac/excel/2008/main" uri="{64002731-A6B0-56B0-2670-7721B7C09600}">
      <mx:PLV Mode="0" OnePage="0" WScale="10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H36"/>
  <sheetViews>
    <sheetView view="pageBreakPreview" zoomScale="90" zoomScaleNormal="90" zoomScaleSheetLayoutView="90" zoomScalePageLayoutView="90" workbookViewId="0">
      <selection activeCell="J36" sqref="J36"/>
    </sheetView>
  </sheetViews>
  <sheetFormatPr defaultColWidth="8.85546875" defaultRowHeight="17.100000000000001" customHeight="1"/>
  <cols>
    <col min="1" max="1" width="17.140625" style="13" customWidth="1"/>
    <col min="2" max="3" width="11.7109375" style="13" customWidth="1"/>
    <col min="4" max="4" width="20.28515625" style="13" customWidth="1"/>
    <col min="5" max="6" width="9.7109375" style="13" customWidth="1"/>
    <col min="7" max="7" width="19.7109375" style="13" customWidth="1"/>
    <col min="8" max="8" width="8.85546875" style="13"/>
    <col min="9" max="9" width="13" style="13" customWidth="1"/>
    <col min="10" max="16384" width="8.85546875" style="13"/>
  </cols>
  <sheetData>
    <row r="1" spans="1:8" ht="5.0999999999999996" customHeight="1">
      <c r="G1" s="15"/>
    </row>
    <row r="2" spans="1:8" ht="15" customHeight="1" thickBot="1">
      <c r="A2" s="13" t="s">
        <v>337</v>
      </c>
      <c r="G2" s="15" t="s">
        <v>202</v>
      </c>
    </row>
    <row r="3" spans="1:8" ht="24.95" customHeight="1">
      <c r="A3" s="449" t="s">
        <v>1</v>
      </c>
      <c r="B3" s="450" t="s">
        <v>203</v>
      </c>
      <c r="C3" s="451"/>
      <c r="D3" s="452" t="s">
        <v>204</v>
      </c>
      <c r="E3" s="320" t="s">
        <v>205</v>
      </c>
      <c r="F3" s="320"/>
      <c r="G3" s="453" t="s">
        <v>206</v>
      </c>
      <c r="H3" s="19"/>
    </row>
    <row r="4" spans="1:8" ht="21" customHeight="1">
      <c r="A4" s="454" t="s">
        <v>411</v>
      </c>
      <c r="B4" s="455">
        <v>413</v>
      </c>
      <c r="C4" s="324"/>
      <c r="D4" s="231">
        <v>338775</v>
      </c>
      <c r="E4" s="324">
        <v>185687</v>
      </c>
      <c r="F4" s="324"/>
      <c r="G4" s="456">
        <v>153088</v>
      </c>
      <c r="H4" s="19"/>
    </row>
    <row r="5" spans="1:8" ht="21" customHeight="1">
      <c r="A5" s="454">
        <v>21</v>
      </c>
      <c r="B5" s="457">
        <v>426</v>
      </c>
      <c r="C5" s="337"/>
      <c r="D5" s="231">
        <v>364855</v>
      </c>
      <c r="E5" s="337">
        <v>201023</v>
      </c>
      <c r="F5" s="337"/>
      <c r="G5" s="456">
        <v>163832</v>
      </c>
      <c r="H5" s="19"/>
    </row>
    <row r="6" spans="1:8" ht="21" customHeight="1">
      <c r="A6" s="458">
        <v>22</v>
      </c>
      <c r="B6" s="457">
        <v>434</v>
      </c>
      <c r="C6" s="337"/>
      <c r="D6" s="231">
        <v>388735</v>
      </c>
      <c r="E6" s="337">
        <v>214671</v>
      </c>
      <c r="F6" s="337"/>
      <c r="G6" s="456">
        <v>174064</v>
      </c>
      <c r="H6" s="19"/>
    </row>
    <row r="7" spans="1:8" ht="21" customHeight="1">
      <c r="A7" s="458">
        <v>23</v>
      </c>
      <c r="B7" s="457">
        <v>443</v>
      </c>
      <c r="C7" s="337"/>
      <c r="D7" s="231">
        <v>408815</v>
      </c>
      <c r="E7" s="337">
        <v>235039</v>
      </c>
      <c r="F7" s="337"/>
      <c r="G7" s="456">
        <v>173776</v>
      </c>
      <c r="H7" s="19"/>
    </row>
    <row r="8" spans="1:8" ht="21" customHeight="1">
      <c r="A8" s="458">
        <v>24</v>
      </c>
      <c r="B8" s="457">
        <v>447</v>
      </c>
      <c r="C8" s="337"/>
      <c r="D8" s="231">
        <v>420215</v>
      </c>
      <c r="E8" s="337">
        <v>252750</v>
      </c>
      <c r="F8" s="337"/>
      <c r="G8" s="456">
        <v>167465</v>
      </c>
      <c r="H8" s="19"/>
    </row>
    <row r="9" spans="1:8" ht="21" customHeight="1">
      <c r="A9" s="454">
        <v>25</v>
      </c>
      <c r="B9" s="457">
        <v>451</v>
      </c>
      <c r="C9" s="337"/>
      <c r="D9" s="231">
        <v>427015</v>
      </c>
      <c r="E9" s="337">
        <v>272581</v>
      </c>
      <c r="F9" s="337"/>
      <c r="G9" s="456">
        <v>154434</v>
      </c>
      <c r="H9" s="19"/>
    </row>
    <row r="10" spans="1:8" ht="21" customHeight="1">
      <c r="A10" s="454">
        <v>26</v>
      </c>
      <c r="B10" s="457">
        <v>459</v>
      </c>
      <c r="C10" s="337"/>
      <c r="D10" s="231">
        <v>432955</v>
      </c>
      <c r="E10" s="337">
        <v>289236</v>
      </c>
      <c r="F10" s="337"/>
      <c r="G10" s="456">
        <v>143719</v>
      </c>
      <c r="H10" s="19"/>
    </row>
    <row r="11" spans="1:8" ht="21" customHeight="1">
      <c r="A11" s="454">
        <v>27</v>
      </c>
      <c r="B11" s="457">
        <v>461</v>
      </c>
      <c r="C11" s="337"/>
      <c r="D11" s="231">
        <v>437155</v>
      </c>
      <c r="E11" s="337">
        <v>304404</v>
      </c>
      <c r="F11" s="337"/>
      <c r="G11" s="456">
        <v>132751</v>
      </c>
      <c r="H11" s="19"/>
    </row>
    <row r="12" spans="1:8" ht="21" customHeight="1" thickBot="1">
      <c r="A12" s="459">
        <v>28</v>
      </c>
      <c r="B12" s="460">
        <v>467</v>
      </c>
      <c r="C12" s="461"/>
      <c r="D12" s="462">
        <v>442315</v>
      </c>
      <c r="E12" s="461">
        <v>319196</v>
      </c>
      <c r="F12" s="461"/>
      <c r="G12" s="463">
        <v>123119</v>
      </c>
      <c r="H12" s="19"/>
    </row>
    <row r="13" spans="1:8" ht="15" customHeight="1">
      <c r="A13" s="13" t="s">
        <v>207</v>
      </c>
      <c r="F13" s="464" t="s">
        <v>474</v>
      </c>
      <c r="G13" s="464"/>
    </row>
    <row r="14" spans="1:8" ht="15" customHeight="1"/>
    <row r="15" spans="1:8" ht="15" customHeight="1" thickBot="1">
      <c r="A15" s="13" t="s">
        <v>338</v>
      </c>
      <c r="G15" s="15" t="s">
        <v>202</v>
      </c>
    </row>
    <row r="16" spans="1:8" ht="24.95" customHeight="1" thickBot="1">
      <c r="A16" s="465" t="s">
        <v>208</v>
      </c>
      <c r="B16" s="466" t="s">
        <v>210</v>
      </c>
      <c r="C16" s="467"/>
      <c r="D16" s="468" t="s">
        <v>369</v>
      </c>
      <c r="E16" s="468"/>
      <c r="F16" s="468"/>
      <c r="G16" s="469"/>
    </row>
    <row r="17" spans="1:8" ht="24.95" customHeight="1">
      <c r="A17" s="465"/>
      <c r="B17" s="470"/>
      <c r="C17" s="471"/>
      <c r="D17" s="472" t="s">
        <v>211</v>
      </c>
      <c r="E17" s="331"/>
      <c r="F17" s="311" t="s">
        <v>212</v>
      </c>
      <c r="G17" s="473"/>
    </row>
    <row r="18" spans="1:8" ht="21" customHeight="1">
      <c r="A18" s="458" t="s">
        <v>412</v>
      </c>
      <c r="B18" s="474">
        <f t="shared" ref="B18:B22" si="0">SUM(D18,F18)</f>
        <v>5091775</v>
      </c>
      <c r="C18" s="339"/>
      <c r="D18" s="339">
        <v>607033</v>
      </c>
      <c r="E18" s="339"/>
      <c r="F18" s="339">
        <v>4484742</v>
      </c>
      <c r="G18" s="354"/>
    </row>
    <row r="19" spans="1:8" ht="21" customHeight="1">
      <c r="A19" s="458">
        <v>24</v>
      </c>
      <c r="B19" s="475">
        <f t="shared" si="0"/>
        <v>5300216</v>
      </c>
      <c r="C19" s="333"/>
      <c r="D19" s="333">
        <v>631609</v>
      </c>
      <c r="E19" s="333"/>
      <c r="F19" s="333">
        <v>4668607</v>
      </c>
      <c r="G19" s="476"/>
    </row>
    <row r="20" spans="1:8" ht="21" customHeight="1">
      <c r="A20" s="458">
        <v>25</v>
      </c>
      <c r="B20" s="475">
        <f t="shared" si="0"/>
        <v>5809707</v>
      </c>
      <c r="C20" s="333"/>
      <c r="D20" s="333">
        <v>1248240</v>
      </c>
      <c r="E20" s="333"/>
      <c r="F20" s="333">
        <v>4561467</v>
      </c>
      <c r="G20" s="476"/>
    </row>
    <row r="21" spans="1:8" ht="21" customHeight="1">
      <c r="A21" s="458">
        <v>26</v>
      </c>
      <c r="B21" s="475">
        <f t="shared" si="0"/>
        <v>5572728</v>
      </c>
      <c r="C21" s="333"/>
      <c r="D21" s="333">
        <v>1318339</v>
      </c>
      <c r="E21" s="333"/>
      <c r="F21" s="477">
        <v>4254389</v>
      </c>
      <c r="G21" s="476"/>
      <c r="H21" s="478"/>
    </row>
    <row r="22" spans="1:8" ht="21" customHeight="1">
      <c r="A22" s="458">
        <v>27</v>
      </c>
      <c r="B22" s="475">
        <f t="shared" si="0"/>
        <v>4765897</v>
      </c>
      <c r="C22" s="333"/>
      <c r="D22" s="333">
        <v>795988</v>
      </c>
      <c r="E22" s="333"/>
      <c r="F22" s="477">
        <v>3969909</v>
      </c>
      <c r="G22" s="476"/>
      <c r="H22" s="478"/>
    </row>
    <row r="23" spans="1:8" ht="21" customHeight="1">
      <c r="A23" s="479">
        <v>28</v>
      </c>
      <c r="B23" s="480">
        <f>SUM(D23,F23)</f>
        <v>4765897</v>
      </c>
      <c r="C23" s="347"/>
      <c r="D23" s="347">
        <f>D26+D31+D32</f>
        <v>795988</v>
      </c>
      <c r="E23" s="347"/>
      <c r="F23" s="481">
        <f>F26+F31+F32</f>
        <v>3969909</v>
      </c>
      <c r="G23" s="482"/>
      <c r="H23" s="478"/>
    </row>
    <row r="24" spans="1:8" ht="21" customHeight="1">
      <c r="A24" s="479"/>
      <c r="B24" s="475"/>
      <c r="C24" s="333"/>
      <c r="D24" s="333"/>
      <c r="E24" s="333"/>
      <c r="F24" s="477"/>
      <c r="G24" s="476"/>
      <c r="H24" s="478"/>
    </row>
    <row r="25" spans="1:8" ht="21" customHeight="1">
      <c r="A25" s="458"/>
      <c r="B25" s="475"/>
      <c r="C25" s="333"/>
      <c r="D25" s="333"/>
      <c r="E25" s="333"/>
      <c r="F25" s="477"/>
      <c r="G25" s="476"/>
    </row>
    <row r="26" spans="1:8" ht="21" customHeight="1">
      <c r="A26" s="479" t="s">
        <v>213</v>
      </c>
      <c r="B26" s="480">
        <f>SUM(B27:B29)</f>
        <v>3192356</v>
      </c>
      <c r="C26" s="347"/>
      <c r="D26" s="347">
        <f>SUM(D27:D29)</f>
        <v>640604</v>
      </c>
      <c r="E26" s="347"/>
      <c r="F26" s="481">
        <f>SUM(F27:F29)</f>
        <v>2551752</v>
      </c>
      <c r="G26" s="482"/>
    </row>
    <row r="27" spans="1:8" ht="21" customHeight="1">
      <c r="A27" s="483" t="s">
        <v>214</v>
      </c>
      <c r="B27" s="484">
        <f>SUM(D27,F27)</f>
        <v>436322</v>
      </c>
      <c r="C27" s="485"/>
      <c r="D27" s="485">
        <v>22361</v>
      </c>
      <c r="E27" s="485"/>
      <c r="F27" s="486">
        <v>413961</v>
      </c>
      <c r="G27" s="487"/>
    </row>
    <row r="28" spans="1:8" ht="21" customHeight="1">
      <c r="A28" s="483" t="s">
        <v>215</v>
      </c>
      <c r="B28" s="484">
        <f>SUM(D28,F28)</f>
        <v>1859475</v>
      </c>
      <c r="C28" s="485"/>
      <c r="D28" s="485">
        <v>516123</v>
      </c>
      <c r="E28" s="485"/>
      <c r="F28" s="486">
        <v>1343352</v>
      </c>
      <c r="G28" s="487"/>
    </row>
    <row r="29" spans="1:8" ht="21" customHeight="1">
      <c r="A29" s="483" t="s">
        <v>216</v>
      </c>
      <c r="B29" s="484">
        <f>SUM(D29,F29)</f>
        <v>896559</v>
      </c>
      <c r="C29" s="485"/>
      <c r="D29" s="485">
        <v>102120</v>
      </c>
      <c r="E29" s="485"/>
      <c r="F29" s="486">
        <v>794439</v>
      </c>
      <c r="G29" s="487"/>
    </row>
    <row r="30" spans="1:8" ht="21" customHeight="1">
      <c r="A30" s="488"/>
      <c r="B30" s="475"/>
      <c r="C30" s="333"/>
      <c r="D30" s="333"/>
      <c r="E30" s="333"/>
      <c r="F30" s="477"/>
      <c r="G30" s="476"/>
    </row>
    <row r="31" spans="1:8" s="489" customFormat="1" ht="21" customHeight="1">
      <c r="A31" s="479" t="s">
        <v>217</v>
      </c>
      <c r="B31" s="480">
        <f>D31+F31</f>
        <v>701662</v>
      </c>
      <c r="C31" s="347"/>
      <c r="D31" s="347">
        <v>147415</v>
      </c>
      <c r="E31" s="347"/>
      <c r="F31" s="481">
        <v>554247</v>
      </c>
      <c r="G31" s="482"/>
    </row>
    <row r="32" spans="1:8" s="489" customFormat="1" ht="21" customHeight="1" thickBot="1">
      <c r="A32" s="490" t="s">
        <v>218</v>
      </c>
      <c r="B32" s="491">
        <f>D32+F32</f>
        <v>871879</v>
      </c>
      <c r="C32" s="492"/>
      <c r="D32" s="493">
        <v>7969</v>
      </c>
      <c r="E32" s="493"/>
      <c r="F32" s="494">
        <v>863910</v>
      </c>
      <c r="G32" s="495"/>
    </row>
    <row r="33" spans="1:7" ht="17.100000000000001" customHeight="1">
      <c r="A33" s="13" t="s">
        <v>219</v>
      </c>
      <c r="G33" s="15" t="s">
        <v>345</v>
      </c>
    </row>
    <row r="34" spans="1:7" ht="17.100000000000001" customHeight="1">
      <c r="A34" s="13" t="s">
        <v>370</v>
      </c>
      <c r="G34" s="13" t="s">
        <v>422</v>
      </c>
    </row>
    <row r="35" spans="1:7" ht="17.100000000000001" customHeight="1">
      <c r="A35" s="13" t="s">
        <v>371</v>
      </c>
    </row>
    <row r="36" spans="1:7" ht="15" customHeight="1">
      <c r="A36" s="13" t="s">
        <v>421</v>
      </c>
    </row>
  </sheetData>
  <sheetProtection sheet="1" objects="1" scenarios="1"/>
  <mergeCells count="71">
    <mergeCell ref="F27:G27"/>
    <mergeCell ref="F28:G28"/>
    <mergeCell ref="F29:G29"/>
    <mergeCell ref="F23:G23"/>
    <mergeCell ref="F24:G24"/>
    <mergeCell ref="F25:G25"/>
    <mergeCell ref="F32:G32"/>
    <mergeCell ref="B3:C3"/>
    <mergeCell ref="B4:C4"/>
    <mergeCell ref="B5:C5"/>
    <mergeCell ref="B6:C6"/>
    <mergeCell ref="B7:C7"/>
    <mergeCell ref="B8:C8"/>
    <mergeCell ref="B9:C9"/>
    <mergeCell ref="B10:C10"/>
    <mergeCell ref="B11:C11"/>
    <mergeCell ref="B12:C12"/>
    <mergeCell ref="D16:G16"/>
    <mergeCell ref="B16:C17"/>
    <mergeCell ref="F18:G18"/>
    <mergeCell ref="F19:G19"/>
    <mergeCell ref="F20:G20"/>
    <mergeCell ref="F21:G21"/>
    <mergeCell ref="F22:G22"/>
    <mergeCell ref="F26:G26"/>
    <mergeCell ref="B32:C32"/>
    <mergeCell ref="D17:E17"/>
    <mergeCell ref="D18:E18"/>
    <mergeCell ref="D19:E19"/>
    <mergeCell ref="D20:E20"/>
    <mergeCell ref="D21:E21"/>
    <mergeCell ref="D22:E22"/>
    <mergeCell ref="D23:E23"/>
    <mergeCell ref="D24:E24"/>
    <mergeCell ref="D25:E25"/>
    <mergeCell ref="D26:E26"/>
    <mergeCell ref="F30:G30"/>
    <mergeCell ref="F31:G31"/>
    <mergeCell ref="D32:E32"/>
    <mergeCell ref="F17:G17"/>
    <mergeCell ref="D27:E27"/>
    <mergeCell ref="B18:C18"/>
    <mergeCell ref="B19:C19"/>
    <mergeCell ref="B20:C20"/>
    <mergeCell ref="B21:C21"/>
    <mergeCell ref="B22:C22"/>
    <mergeCell ref="B23:C23"/>
    <mergeCell ref="B24:C24"/>
    <mergeCell ref="B25:C25"/>
    <mergeCell ref="B26:C26"/>
    <mergeCell ref="B27:C27"/>
    <mergeCell ref="B28:C28"/>
    <mergeCell ref="B29:C29"/>
    <mergeCell ref="B30:C30"/>
    <mergeCell ref="B31:C31"/>
    <mergeCell ref="D28:E28"/>
    <mergeCell ref="D29:E29"/>
    <mergeCell ref="D30:E30"/>
    <mergeCell ref="D31:E31"/>
    <mergeCell ref="E3:F3"/>
    <mergeCell ref="E4:F4"/>
    <mergeCell ref="E5:F5"/>
    <mergeCell ref="E6:F6"/>
    <mergeCell ref="A16:A17"/>
    <mergeCell ref="E7:F7"/>
    <mergeCell ref="E8:F8"/>
    <mergeCell ref="E12:F12"/>
    <mergeCell ref="E9:F9"/>
    <mergeCell ref="E10:F10"/>
    <mergeCell ref="E11:F11"/>
    <mergeCell ref="F13:G13"/>
  </mergeCells>
  <phoneticPr fontId="2"/>
  <printOptions horizontalCentered="1"/>
  <pageMargins left="0.59055118110236227" right="0.59055118110236227" top="0.59055118110236227" bottom="0.59055118110236227" header="0.39370078740157483" footer="0.39370078740157483"/>
  <pageSetup paperSize="9" firstPageNumber="143" orientation="portrait" useFirstPageNumber="1" r:id="rId1"/>
  <headerFooter scaleWithDoc="0" alignWithMargins="0">
    <oddHeader>&amp;R教　育</oddHeader>
    <oddFooter>&amp;C&amp;12&amp;A</oddFooter>
  </headerFooter>
  <extLst>
    <ext xmlns:mx="http://schemas.microsoft.com/office/mac/excel/2008/main" uri="{64002731-A6B0-56B0-2670-7721B7C09600}">
      <mx:PLV Mode="0" OnePage="0" WScale="100"/>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J45"/>
  <sheetViews>
    <sheetView view="pageBreakPreview" zoomScaleNormal="100" zoomScaleSheetLayoutView="100" workbookViewId="0">
      <selection activeCell="J36" sqref="J36"/>
    </sheetView>
  </sheetViews>
  <sheetFormatPr defaultColWidth="8.85546875" defaultRowHeight="18.95" customHeight="1"/>
  <cols>
    <col min="1" max="1" width="3.42578125" style="2" customWidth="1"/>
    <col min="2" max="2" width="5.42578125" style="2" customWidth="1"/>
    <col min="3" max="3" width="0.42578125" style="2" customWidth="1"/>
    <col min="4" max="4" width="12.42578125" style="2" customWidth="1"/>
    <col min="5" max="10" width="12.7109375" style="2" customWidth="1"/>
    <col min="11" max="16384" width="8.85546875" style="2"/>
  </cols>
  <sheetData>
    <row r="1" spans="1:10" ht="5.0999999999999996" customHeight="1"/>
    <row r="2" spans="1:10" ht="20.100000000000001" customHeight="1" thickBot="1">
      <c r="A2" s="2" t="s">
        <v>465</v>
      </c>
    </row>
    <row r="3" spans="1:10" ht="20.100000000000001" customHeight="1" thickBot="1">
      <c r="A3" s="254" t="s">
        <v>220</v>
      </c>
      <c r="B3" s="425"/>
      <c r="C3" s="425"/>
      <c r="D3" s="425"/>
      <c r="E3" s="256" t="s">
        <v>221</v>
      </c>
      <c r="F3" s="256"/>
      <c r="G3" s="256" t="s">
        <v>222</v>
      </c>
      <c r="H3" s="256"/>
      <c r="I3" s="423" t="s">
        <v>223</v>
      </c>
      <c r="J3" s="424"/>
    </row>
    <row r="4" spans="1:10" ht="20.100000000000001" customHeight="1" thickBot="1">
      <c r="A4" s="255"/>
      <c r="B4" s="257"/>
      <c r="C4" s="257"/>
      <c r="D4" s="257"/>
      <c r="E4" s="3" t="s">
        <v>224</v>
      </c>
      <c r="F4" s="3" t="s">
        <v>225</v>
      </c>
      <c r="G4" s="3" t="s">
        <v>224</v>
      </c>
      <c r="H4" s="3" t="s">
        <v>225</v>
      </c>
      <c r="I4" s="208" t="s">
        <v>224</v>
      </c>
      <c r="J4" s="243" t="s">
        <v>225</v>
      </c>
    </row>
    <row r="5" spans="1:10" ht="20.100000000000001" customHeight="1">
      <c r="A5" s="255"/>
      <c r="B5" s="257"/>
      <c r="C5" s="257"/>
      <c r="D5" s="257"/>
      <c r="E5" s="180" t="s">
        <v>226</v>
      </c>
      <c r="F5" s="180" t="s">
        <v>227</v>
      </c>
      <c r="G5" s="180" t="s">
        <v>226</v>
      </c>
      <c r="H5" s="180" t="s">
        <v>227</v>
      </c>
      <c r="I5" s="207" t="s">
        <v>226</v>
      </c>
      <c r="J5" s="244" t="s">
        <v>227</v>
      </c>
    </row>
    <row r="6" spans="1:10" ht="20.100000000000001" customHeight="1">
      <c r="A6" s="86"/>
      <c r="B6" s="4" t="s">
        <v>228</v>
      </c>
      <c r="C6" s="3"/>
      <c r="D6" s="101" t="s">
        <v>415</v>
      </c>
      <c r="E6" s="181">
        <v>116</v>
      </c>
      <c r="F6" s="181">
        <v>21.2</v>
      </c>
      <c r="G6" s="181">
        <v>115.7</v>
      </c>
      <c r="H6" s="181">
        <v>21.2</v>
      </c>
      <c r="I6" s="181">
        <v>116.7</v>
      </c>
      <c r="J6" s="245">
        <v>21.5</v>
      </c>
    </row>
    <row r="7" spans="1:10" ht="20.100000000000001" customHeight="1">
      <c r="A7" s="86"/>
      <c r="B7" s="4"/>
      <c r="C7" s="4"/>
      <c r="D7" s="102" t="s">
        <v>372</v>
      </c>
      <c r="E7" s="182">
        <v>115.4</v>
      </c>
      <c r="F7" s="182">
        <v>21.1</v>
      </c>
      <c r="G7" s="182">
        <v>115.5</v>
      </c>
      <c r="H7" s="182">
        <v>21.1</v>
      </c>
      <c r="I7" s="182">
        <v>116.5</v>
      </c>
      <c r="J7" s="246">
        <v>21.4</v>
      </c>
    </row>
    <row r="8" spans="1:10" ht="20.100000000000001" customHeight="1">
      <c r="A8" s="86" t="s">
        <v>229</v>
      </c>
      <c r="B8" s="85" t="s">
        <v>230</v>
      </c>
      <c r="C8" s="85"/>
      <c r="D8" s="12" t="s">
        <v>231</v>
      </c>
      <c r="E8" s="139">
        <f>E7-E6</f>
        <v>-0.59999999999999432</v>
      </c>
      <c r="F8" s="139">
        <f>F7-F6</f>
        <v>-9.9999999999997868E-2</v>
      </c>
      <c r="G8" s="139">
        <f t="shared" ref="G8:J8" si="0">G7-G6</f>
        <v>-0.20000000000000284</v>
      </c>
      <c r="H8" s="139">
        <f t="shared" si="0"/>
        <v>-9.9999999999997868E-2</v>
      </c>
      <c r="I8" s="139">
        <f t="shared" si="0"/>
        <v>-0.20000000000000284</v>
      </c>
      <c r="J8" s="247">
        <f t="shared" si="0"/>
        <v>-0.10000000000000142</v>
      </c>
    </row>
    <row r="9" spans="1:10" ht="20.100000000000001" customHeight="1">
      <c r="A9" s="86"/>
      <c r="B9" s="4" t="s">
        <v>232</v>
      </c>
      <c r="C9" s="4"/>
      <c r="D9" s="101" t="s">
        <v>414</v>
      </c>
      <c r="E9" s="183">
        <v>126.9</v>
      </c>
      <c r="F9" s="183">
        <v>26.7</v>
      </c>
      <c r="G9" s="183">
        <v>126.9</v>
      </c>
      <c r="H9" s="183">
        <v>26.9</v>
      </c>
      <c r="I9" s="183">
        <v>128.30000000000001</v>
      </c>
      <c r="J9" s="248">
        <v>27.2</v>
      </c>
    </row>
    <row r="10" spans="1:10" ht="20.100000000000001" customHeight="1">
      <c r="A10" s="86" t="s">
        <v>233</v>
      </c>
      <c r="B10" s="4"/>
      <c r="C10" s="4"/>
      <c r="D10" s="102" t="s">
        <v>416</v>
      </c>
      <c r="E10" s="184">
        <v>127.2</v>
      </c>
      <c r="F10" s="185">
        <v>27</v>
      </c>
      <c r="G10" s="182">
        <v>126.8</v>
      </c>
      <c r="H10" s="182">
        <v>26.8</v>
      </c>
      <c r="I10" s="182">
        <v>128.1</v>
      </c>
      <c r="J10" s="246">
        <v>27.2</v>
      </c>
    </row>
    <row r="11" spans="1:10" ht="20.100000000000001" customHeight="1">
      <c r="A11" s="86"/>
      <c r="B11" s="85" t="s">
        <v>234</v>
      </c>
      <c r="C11" s="85"/>
      <c r="D11" s="12" t="s">
        <v>231</v>
      </c>
      <c r="E11" s="139">
        <f>E10-E9</f>
        <v>0.29999999999999716</v>
      </c>
      <c r="F11" s="139">
        <f>F10-F9</f>
        <v>0.30000000000000071</v>
      </c>
      <c r="G11" s="139">
        <f t="shared" ref="G11:J11" si="1">G10-G9</f>
        <v>-0.10000000000000853</v>
      </c>
      <c r="H11" s="139">
        <f t="shared" si="1"/>
        <v>-9.9999999999997868E-2</v>
      </c>
      <c r="I11" s="139">
        <f t="shared" si="1"/>
        <v>-0.20000000000001705</v>
      </c>
      <c r="J11" s="247">
        <f t="shared" si="1"/>
        <v>0</v>
      </c>
    </row>
    <row r="12" spans="1:10" ht="20.100000000000001" customHeight="1">
      <c r="A12" s="86" t="s">
        <v>235</v>
      </c>
      <c r="B12" s="4" t="s">
        <v>236</v>
      </c>
      <c r="C12" s="3"/>
      <c r="D12" s="101" t="s">
        <v>414</v>
      </c>
      <c r="E12" s="183">
        <v>137.6</v>
      </c>
      <c r="F12" s="183">
        <v>33.5</v>
      </c>
      <c r="G12" s="183">
        <v>137.6</v>
      </c>
      <c r="H12" s="183">
        <v>33.799999999999997</v>
      </c>
      <c r="I12" s="183">
        <v>138.9</v>
      </c>
      <c r="J12" s="248">
        <v>34.200000000000003</v>
      </c>
    </row>
    <row r="13" spans="1:10" ht="20.100000000000001" customHeight="1">
      <c r="A13" s="86"/>
      <c r="B13" s="4"/>
      <c r="C13" s="4"/>
      <c r="D13" s="102" t="s">
        <v>416</v>
      </c>
      <c r="E13" s="182">
        <v>137.4</v>
      </c>
      <c r="F13" s="182">
        <v>33.299999999999997</v>
      </c>
      <c r="G13" s="182">
        <v>137.80000000000001</v>
      </c>
      <c r="H13" s="182">
        <v>33.9</v>
      </c>
      <c r="I13" s="182">
        <v>138.80000000000001</v>
      </c>
      <c r="J13" s="246">
        <v>34</v>
      </c>
    </row>
    <row r="14" spans="1:10" ht="20.100000000000001" customHeight="1">
      <c r="A14" s="88"/>
      <c r="B14" s="85" t="s">
        <v>237</v>
      </c>
      <c r="C14" s="85"/>
      <c r="D14" s="12" t="s">
        <v>231</v>
      </c>
      <c r="E14" s="139">
        <f t="shared" ref="E14:J14" si="2">E13-E12</f>
        <v>-0.19999999999998863</v>
      </c>
      <c r="F14" s="139">
        <f t="shared" si="2"/>
        <v>-0.20000000000000284</v>
      </c>
      <c r="G14" s="139">
        <f t="shared" si="2"/>
        <v>0.20000000000001705</v>
      </c>
      <c r="H14" s="139">
        <f t="shared" si="2"/>
        <v>0.10000000000000142</v>
      </c>
      <c r="I14" s="139">
        <f t="shared" si="2"/>
        <v>-9.9999999999994316E-2</v>
      </c>
      <c r="J14" s="247">
        <f t="shared" si="2"/>
        <v>-0.20000000000000284</v>
      </c>
    </row>
    <row r="15" spans="1:10" ht="20.100000000000001" customHeight="1">
      <c r="A15" s="86"/>
      <c r="B15" s="4" t="s">
        <v>228</v>
      </c>
      <c r="C15" s="4"/>
      <c r="D15" s="101" t="s">
        <v>414</v>
      </c>
      <c r="E15" s="183">
        <v>152.30000000000001</v>
      </c>
      <c r="F15" s="183">
        <v>43.6</v>
      </c>
      <c r="G15" s="183">
        <v>151.69999999999999</v>
      </c>
      <c r="H15" s="183">
        <v>44</v>
      </c>
      <c r="I15" s="183">
        <v>152.5</v>
      </c>
      <c r="J15" s="248">
        <v>44.2</v>
      </c>
    </row>
    <row r="16" spans="1:10" ht="20.100000000000001" customHeight="1">
      <c r="A16" s="86" t="s">
        <v>238</v>
      </c>
      <c r="B16" s="4"/>
      <c r="C16" s="4"/>
      <c r="D16" s="102" t="s">
        <v>416</v>
      </c>
      <c r="E16" s="182">
        <v>152.30000000000001</v>
      </c>
      <c r="F16" s="182">
        <v>45</v>
      </c>
      <c r="G16" s="185">
        <v>152</v>
      </c>
      <c r="H16" s="185">
        <v>44.1</v>
      </c>
      <c r="I16" s="185">
        <v>152.69999999999999</v>
      </c>
      <c r="J16" s="249">
        <v>44</v>
      </c>
    </row>
    <row r="17" spans="1:10" ht="20.100000000000001" customHeight="1">
      <c r="A17" s="422" t="s">
        <v>233</v>
      </c>
      <c r="B17" s="85" t="s">
        <v>239</v>
      </c>
      <c r="C17" s="85"/>
      <c r="D17" s="12" t="s">
        <v>231</v>
      </c>
      <c r="E17" s="139">
        <f>E16-E15</f>
        <v>0</v>
      </c>
      <c r="F17" s="139">
        <f t="shared" ref="F17:J17" si="3">F16-F15</f>
        <v>1.3999999999999986</v>
      </c>
      <c r="G17" s="139">
        <f t="shared" si="3"/>
        <v>0.30000000000001137</v>
      </c>
      <c r="H17" s="139">
        <f t="shared" si="3"/>
        <v>0.10000000000000142</v>
      </c>
      <c r="I17" s="139">
        <f t="shared" si="3"/>
        <v>0.19999999999998863</v>
      </c>
      <c r="J17" s="247">
        <f t="shared" si="3"/>
        <v>-0.20000000000000284</v>
      </c>
    </row>
    <row r="18" spans="1:10" ht="20.100000000000001" customHeight="1">
      <c r="A18" s="422"/>
      <c r="B18" s="4" t="s">
        <v>232</v>
      </c>
      <c r="C18" s="4"/>
      <c r="D18" s="101" t="s">
        <v>414</v>
      </c>
      <c r="E18" s="183">
        <v>164.5</v>
      </c>
      <c r="F18" s="183">
        <v>54.2</v>
      </c>
      <c r="G18" s="183">
        <v>164</v>
      </c>
      <c r="H18" s="183">
        <v>54.2</v>
      </c>
      <c r="I18" s="183">
        <v>165.2</v>
      </c>
      <c r="J18" s="248">
        <v>54.3</v>
      </c>
    </row>
    <row r="19" spans="1:10" ht="20.100000000000001" customHeight="1">
      <c r="A19" s="86" t="s">
        <v>235</v>
      </c>
      <c r="B19" s="4"/>
      <c r="C19" s="4"/>
      <c r="D19" s="102" t="s">
        <v>416</v>
      </c>
      <c r="E19" s="182">
        <v>164.6</v>
      </c>
      <c r="F19" s="182">
        <v>54</v>
      </c>
      <c r="G19" s="182">
        <v>164.1</v>
      </c>
      <c r="H19" s="182">
        <v>54</v>
      </c>
      <c r="I19" s="182">
        <v>165.2</v>
      </c>
      <c r="J19" s="246">
        <v>53.9</v>
      </c>
    </row>
    <row r="20" spans="1:10" ht="20.100000000000001" customHeight="1" thickBot="1">
      <c r="A20" s="89"/>
      <c r="B20" s="10" t="s">
        <v>240</v>
      </c>
      <c r="C20" s="10"/>
      <c r="D20" s="90" t="s">
        <v>231</v>
      </c>
      <c r="E20" s="140">
        <f>E19-E18</f>
        <v>9.9999999999994316E-2</v>
      </c>
      <c r="F20" s="141">
        <f>F19-F18</f>
        <v>-0.20000000000000284</v>
      </c>
      <c r="G20" s="141">
        <f t="shared" ref="G20:J20" si="4">G19-G18</f>
        <v>9.9999999999994316E-2</v>
      </c>
      <c r="H20" s="141">
        <f t="shared" si="4"/>
        <v>-0.20000000000000284</v>
      </c>
      <c r="I20" s="141">
        <f t="shared" si="4"/>
        <v>0</v>
      </c>
      <c r="J20" s="250">
        <f t="shared" si="4"/>
        <v>-0.39999999999999858</v>
      </c>
    </row>
    <row r="21" spans="1:10" ht="20.100000000000001" customHeight="1">
      <c r="A21" s="103" t="s">
        <v>339</v>
      </c>
      <c r="C21" s="6"/>
      <c r="H21" s="421" t="s">
        <v>466</v>
      </c>
      <c r="I21" s="421"/>
      <c r="J21" s="421"/>
    </row>
    <row r="22" spans="1:10" ht="16.5" customHeight="1">
      <c r="A22" s="110" t="s">
        <v>359</v>
      </c>
      <c r="B22" s="110"/>
      <c r="C22" s="111"/>
      <c r="D22" s="111"/>
      <c r="E22" s="111"/>
      <c r="F22" s="111"/>
    </row>
    <row r="23" spans="1:10" ht="20.100000000000001" customHeight="1">
      <c r="A23" s="110" t="s">
        <v>413</v>
      </c>
    </row>
    <row r="24" spans="1:10" ht="20.100000000000001" customHeight="1" thickBot="1">
      <c r="A24" s="2" t="s">
        <v>368</v>
      </c>
    </row>
    <row r="25" spans="1:10" ht="20.100000000000001" customHeight="1" thickBot="1">
      <c r="A25" s="254" t="s">
        <v>220</v>
      </c>
      <c r="B25" s="425"/>
      <c r="C25" s="425"/>
      <c r="D25" s="425"/>
      <c r="E25" s="256" t="s">
        <v>221</v>
      </c>
      <c r="F25" s="256"/>
      <c r="G25" s="256" t="s">
        <v>222</v>
      </c>
      <c r="H25" s="256"/>
      <c r="I25" s="423" t="s">
        <v>223</v>
      </c>
      <c r="J25" s="424"/>
    </row>
    <row r="26" spans="1:10" ht="20.100000000000001" customHeight="1" thickBot="1">
      <c r="A26" s="255"/>
      <c r="B26" s="257"/>
      <c r="C26" s="257"/>
      <c r="D26" s="257"/>
      <c r="E26" s="3" t="s">
        <v>224</v>
      </c>
      <c r="F26" s="3" t="s">
        <v>225</v>
      </c>
      <c r="G26" s="3" t="s">
        <v>224</v>
      </c>
      <c r="H26" s="3" t="s">
        <v>225</v>
      </c>
      <c r="I26" s="208" t="s">
        <v>224</v>
      </c>
      <c r="J26" s="243" t="s">
        <v>225</v>
      </c>
    </row>
    <row r="27" spans="1:10" ht="20.100000000000001" customHeight="1">
      <c r="A27" s="255"/>
      <c r="B27" s="257"/>
      <c r="C27" s="257"/>
      <c r="D27" s="257"/>
      <c r="E27" s="180" t="s">
        <v>226</v>
      </c>
      <c r="F27" s="180" t="s">
        <v>227</v>
      </c>
      <c r="G27" s="180" t="s">
        <v>226</v>
      </c>
      <c r="H27" s="180" t="s">
        <v>227</v>
      </c>
      <c r="I27" s="207" t="s">
        <v>226</v>
      </c>
      <c r="J27" s="244" t="s">
        <v>227</v>
      </c>
    </row>
    <row r="28" spans="1:10" ht="20.100000000000001" customHeight="1">
      <c r="A28" s="86"/>
      <c r="B28" s="4" t="s">
        <v>228</v>
      </c>
      <c r="C28" s="3"/>
      <c r="D28" s="101" t="s">
        <v>414</v>
      </c>
      <c r="E28" s="186">
        <v>115.3</v>
      </c>
      <c r="F28" s="187">
        <v>20.9</v>
      </c>
      <c r="G28" s="187">
        <v>115</v>
      </c>
      <c r="H28" s="187">
        <v>20.8</v>
      </c>
      <c r="I28" s="187">
        <v>115.8</v>
      </c>
      <c r="J28" s="251">
        <v>21</v>
      </c>
    </row>
    <row r="29" spans="1:10" ht="20.100000000000001" customHeight="1">
      <c r="A29" s="86"/>
      <c r="B29" s="4"/>
      <c r="C29" s="4"/>
      <c r="D29" s="102" t="s">
        <v>416</v>
      </c>
      <c r="E29" s="184">
        <v>115</v>
      </c>
      <c r="F29" s="185">
        <v>20.8</v>
      </c>
      <c r="G29" s="185">
        <v>114.9</v>
      </c>
      <c r="H29" s="185">
        <v>20.9</v>
      </c>
      <c r="I29" s="185">
        <v>115.6</v>
      </c>
      <c r="J29" s="249">
        <v>20.9</v>
      </c>
    </row>
    <row r="30" spans="1:10" ht="20.100000000000001" customHeight="1">
      <c r="A30" s="86" t="s">
        <v>229</v>
      </c>
      <c r="B30" s="85" t="s">
        <v>230</v>
      </c>
      <c r="C30" s="85"/>
      <c r="D30" s="12" t="s">
        <v>231</v>
      </c>
      <c r="E30" s="139">
        <f>E29-E28</f>
        <v>-0.29999999999999716</v>
      </c>
      <c r="F30" s="139">
        <f>F29-F28</f>
        <v>-9.9999999999997868E-2</v>
      </c>
      <c r="G30" s="139">
        <f t="shared" ref="G30:J30" si="5">G29-G28</f>
        <v>-9.9999999999994316E-2</v>
      </c>
      <c r="H30" s="139">
        <f t="shared" si="5"/>
        <v>9.9999999999997868E-2</v>
      </c>
      <c r="I30" s="139">
        <f t="shared" si="5"/>
        <v>-0.20000000000000284</v>
      </c>
      <c r="J30" s="247">
        <f t="shared" si="5"/>
        <v>-0.10000000000000142</v>
      </c>
    </row>
    <row r="31" spans="1:10" ht="20.100000000000001" customHeight="1">
      <c r="A31" s="86"/>
      <c r="B31" s="4" t="s">
        <v>232</v>
      </c>
      <c r="C31" s="4"/>
      <c r="D31" s="101" t="s">
        <v>414</v>
      </c>
      <c r="E31" s="188">
        <v>126.8</v>
      </c>
      <c r="F31" s="189">
        <v>26.6</v>
      </c>
      <c r="G31" s="189">
        <v>126.7</v>
      </c>
      <c r="H31" s="189">
        <v>26.74</v>
      </c>
      <c r="I31" s="189">
        <v>127.5</v>
      </c>
      <c r="J31" s="252">
        <v>26.5</v>
      </c>
    </row>
    <row r="32" spans="1:10" ht="20.100000000000001" customHeight="1">
      <c r="A32" s="86" t="s">
        <v>233</v>
      </c>
      <c r="B32" s="4"/>
      <c r="C32" s="4"/>
      <c r="D32" s="102" t="s">
        <v>416</v>
      </c>
      <c r="E32" s="184">
        <v>126.7</v>
      </c>
      <c r="F32" s="185">
        <v>26.3</v>
      </c>
      <c r="G32" s="185">
        <v>126.7</v>
      </c>
      <c r="H32" s="185">
        <v>26.4</v>
      </c>
      <c r="I32" s="185">
        <v>127.2</v>
      </c>
      <c r="J32" s="249">
        <v>26.4</v>
      </c>
    </row>
    <row r="33" spans="1:10" ht="20.100000000000001" customHeight="1">
      <c r="A33" s="86"/>
      <c r="B33" s="85" t="s">
        <v>234</v>
      </c>
      <c r="C33" s="85"/>
      <c r="D33" s="12" t="s">
        <v>231</v>
      </c>
      <c r="E33" s="139">
        <f>E32-E31</f>
        <v>-9.9999999999994316E-2</v>
      </c>
      <c r="F33" s="139">
        <f>F32-F31</f>
        <v>-0.30000000000000071</v>
      </c>
      <c r="G33" s="139">
        <f t="shared" ref="G33:J33" si="6">G32-G31</f>
        <v>0</v>
      </c>
      <c r="H33" s="139">
        <f t="shared" si="6"/>
        <v>-0.33999999999999986</v>
      </c>
      <c r="I33" s="139">
        <f t="shared" si="6"/>
        <v>-0.29999999999999716</v>
      </c>
      <c r="J33" s="247">
        <f t="shared" si="6"/>
        <v>-0.10000000000000142</v>
      </c>
    </row>
    <row r="34" spans="1:10" ht="20.100000000000001" customHeight="1">
      <c r="A34" s="86" t="s">
        <v>235</v>
      </c>
      <c r="B34" s="4" t="s">
        <v>236</v>
      </c>
      <c r="C34" s="3"/>
      <c r="D34" s="101" t="s">
        <v>414</v>
      </c>
      <c r="E34" s="188">
        <v>140.19999999999999</v>
      </c>
      <c r="F34" s="189">
        <v>34.5</v>
      </c>
      <c r="G34" s="189">
        <v>139.80000000000001</v>
      </c>
      <c r="H34" s="189">
        <v>34.700000000000003</v>
      </c>
      <c r="I34" s="189">
        <v>140.30000000000001</v>
      </c>
      <c r="J34" s="252">
        <v>34.1</v>
      </c>
    </row>
    <row r="35" spans="1:10" ht="20.100000000000001" customHeight="1">
      <c r="A35" s="86"/>
      <c r="B35" s="4"/>
      <c r="C35" s="4"/>
      <c r="D35" s="102" t="s">
        <v>416</v>
      </c>
      <c r="E35" s="184">
        <v>140.19999999999999</v>
      </c>
      <c r="F35" s="185">
        <v>34.9</v>
      </c>
      <c r="G35" s="185">
        <v>139.80000000000001</v>
      </c>
      <c r="H35" s="185">
        <v>34.6</v>
      </c>
      <c r="I35" s="185">
        <v>140.19999999999999</v>
      </c>
      <c r="J35" s="249">
        <v>34</v>
      </c>
    </row>
    <row r="36" spans="1:10" ht="20.100000000000001" customHeight="1">
      <c r="A36" s="88"/>
      <c r="B36" s="85" t="s">
        <v>237</v>
      </c>
      <c r="C36" s="85"/>
      <c r="D36" s="12" t="s">
        <v>231</v>
      </c>
      <c r="E36" s="139">
        <f>E35-E34</f>
        <v>0</v>
      </c>
      <c r="F36" s="139">
        <f>F35-F34</f>
        <v>0.39999999999999858</v>
      </c>
      <c r="G36" s="139">
        <f t="shared" ref="G36:J36" si="7">G35-G34</f>
        <v>0</v>
      </c>
      <c r="H36" s="139">
        <f t="shared" si="7"/>
        <v>-0.10000000000000142</v>
      </c>
      <c r="I36" s="139">
        <f t="shared" si="7"/>
        <v>-0.10000000000002274</v>
      </c>
      <c r="J36" s="247">
        <f t="shared" si="7"/>
        <v>-0.10000000000000142</v>
      </c>
    </row>
    <row r="37" spans="1:10" ht="20.100000000000001" customHeight="1">
      <c r="A37" s="86"/>
      <c r="B37" s="4" t="s">
        <v>228</v>
      </c>
      <c r="C37" s="4"/>
      <c r="D37" s="101" t="s">
        <v>414</v>
      </c>
      <c r="E37" s="188">
        <v>150.80000000000001</v>
      </c>
      <c r="F37" s="189">
        <v>43.9</v>
      </c>
      <c r="G37" s="189">
        <v>151.1</v>
      </c>
      <c r="H37" s="189">
        <v>44.3</v>
      </c>
      <c r="I37" s="189">
        <v>151.9</v>
      </c>
      <c r="J37" s="252">
        <v>43.8</v>
      </c>
    </row>
    <row r="38" spans="1:10" ht="20.100000000000001" customHeight="1">
      <c r="A38" s="86" t="s">
        <v>238</v>
      </c>
      <c r="B38" s="4"/>
      <c r="C38" s="4"/>
      <c r="D38" s="102" t="s">
        <v>416</v>
      </c>
      <c r="E38" s="184">
        <v>151.6</v>
      </c>
      <c r="F38" s="185">
        <v>44.5</v>
      </c>
      <c r="G38" s="190">
        <v>151.1</v>
      </c>
      <c r="H38" s="190">
        <v>44.6</v>
      </c>
      <c r="I38" s="191">
        <v>151.9</v>
      </c>
      <c r="J38" s="253">
        <v>43.7</v>
      </c>
    </row>
    <row r="39" spans="1:10" ht="20.100000000000001" customHeight="1">
      <c r="A39" s="422" t="s">
        <v>233</v>
      </c>
      <c r="B39" s="85" t="s">
        <v>239</v>
      </c>
      <c r="C39" s="85"/>
      <c r="D39" s="12" t="s">
        <v>231</v>
      </c>
      <c r="E39" s="139">
        <f t="shared" ref="E39:J39" si="8">E38-E37</f>
        <v>0.79999999999998295</v>
      </c>
      <c r="F39" s="139">
        <f t="shared" si="8"/>
        <v>0.60000000000000142</v>
      </c>
      <c r="G39" s="139">
        <f t="shared" si="8"/>
        <v>0</v>
      </c>
      <c r="H39" s="139">
        <f t="shared" si="8"/>
        <v>0.30000000000000426</v>
      </c>
      <c r="I39" s="139">
        <f t="shared" si="8"/>
        <v>0</v>
      </c>
      <c r="J39" s="247">
        <f t="shared" si="8"/>
        <v>-9.9999999999994316E-2</v>
      </c>
    </row>
    <row r="40" spans="1:10" ht="20.100000000000001" customHeight="1">
      <c r="A40" s="422"/>
      <c r="B40" s="4" t="s">
        <v>232</v>
      </c>
      <c r="C40" s="4"/>
      <c r="D40" s="101" t="s">
        <v>414</v>
      </c>
      <c r="E40" s="188">
        <v>155.19999999999999</v>
      </c>
      <c r="F40" s="189">
        <v>49.7</v>
      </c>
      <c r="G40" s="189">
        <v>155</v>
      </c>
      <c r="H40" s="189">
        <v>49.7</v>
      </c>
      <c r="I40" s="189">
        <v>156.69999999999999</v>
      </c>
      <c r="J40" s="252">
        <v>50.2</v>
      </c>
    </row>
    <row r="41" spans="1:10" ht="20.100000000000001" customHeight="1">
      <c r="A41" s="86" t="s">
        <v>235</v>
      </c>
      <c r="B41" s="4"/>
      <c r="C41" s="4"/>
      <c r="D41" s="102" t="s">
        <v>416</v>
      </c>
      <c r="E41" s="184">
        <v>154.80000000000001</v>
      </c>
      <c r="F41" s="185">
        <v>49.9</v>
      </c>
      <c r="G41" s="185">
        <v>154.9</v>
      </c>
      <c r="H41" s="185">
        <v>49.7</v>
      </c>
      <c r="I41" s="185">
        <v>156.5</v>
      </c>
      <c r="J41" s="249">
        <v>50</v>
      </c>
    </row>
    <row r="42" spans="1:10" ht="20.100000000000001" customHeight="1" thickBot="1">
      <c r="A42" s="89"/>
      <c r="B42" s="10" t="s">
        <v>240</v>
      </c>
      <c r="C42" s="10"/>
      <c r="D42" s="90" t="s">
        <v>231</v>
      </c>
      <c r="E42" s="140">
        <f>E41-E40</f>
        <v>-0.39999999999997726</v>
      </c>
      <c r="F42" s="141">
        <f>F41-F40</f>
        <v>0.19999999999999574</v>
      </c>
      <c r="G42" s="141">
        <f t="shared" ref="G42:J42" si="9">G41-G40</f>
        <v>-9.9999999999994316E-2</v>
      </c>
      <c r="H42" s="141">
        <f t="shared" si="9"/>
        <v>0</v>
      </c>
      <c r="I42" s="141">
        <f t="shared" si="9"/>
        <v>-0.19999999999998863</v>
      </c>
      <c r="J42" s="250">
        <f t="shared" si="9"/>
        <v>-0.20000000000000284</v>
      </c>
    </row>
    <row r="43" spans="1:10" ht="16.5" customHeight="1">
      <c r="A43" s="7" t="s">
        <v>339</v>
      </c>
      <c r="C43" s="6"/>
      <c r="H43" s="421" t="s">
        <v>466</v>
      </c>
      <c r="I43" s="421"/>
      <c r="J43" s="421"/>
    </row>
    <row r="44" spans="1:10" ht="16.5" customHeight="1">
      <c r="A44" s="110" t="s">
        <v>360</v>
      </c>
      <c r="B44" s="111"/>
      <c r="C44" s="111"/>
      <c r="D44" s="111"/>
      <c r="E44" s="111"/>
      <c r="F44" s="111"/>
    </row>
    <row r="45" spans="1:10" ht="16.5" customHeight="1">
      <c r="A45" s="110" t="s">
        <v>413</v>
      </c>
    </row>
  </sheetData>
  <sheetProtection sheet="1" objects="1" scenarios="1"/>
  <mergeCells count="12">
    <mergeCell ref="H43:J43"/>
    <mergeCell ref="A39:A40"/>
    <mergeCell ref="G25:H25"/>
    <mergeCell ref="I25:J25"/>
    <mergeCell ref="G3:H3"/>
    <mergeCell ref="I3:J3"/>
    <mergeCell ref="A3:D5"/>
    <mergeCell ref="E3:F3"/>
    <mergeCell ref="A17:A18"/>
    <mergeCell ref="A25:D27"/>
    <mergeCell ref="E25:F25"/>
    <mergeCell ref="H21:J21"/>
  </mergeCells>
  <phoneticPr fontId="2"/>
  <printOptions horizontalCentered="1"/>
  <pageMargins left="0.59055118110236227" right="0.59055118110236227" top="0.59055118110236227" bottom="0.59055118110236227" header="0.39370078740157483" footer="0.39370078740157483"/>
  <pageSetup paperSize="9" scale="93" firstPageNumber="144" orientation="portrait" useFirstPageNumber="1" r:id="rId1"/>
  <headerFooter scaleWithDoc="0" alignWithMargins="0">
    <oddHeader>&amp;L教　育</oddHeader>
    <oddFooter>&amp;C&amp;12&amp;A</oddFooter>
  </headerFooter>
  <extLst>
    <ext xmlns:mx="http://schemas.microsoft.com/office/mac/excel/2008/main" uri="{64002731-A6B0-56B0-2670-7721B7C09600}">
      <mx:PLV Mode="0" OnePage="0" WScale="100"/>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N112"/>
  <sheetViews>
    <sheetView view="pageBreakPreview" zoomScale="90" zoomScaleNormal="90" zoomScaleSheetLayoutView="90" zoomScalePageLayoutView="90" workbookViewId="0">
      <selection activeCell="J36" sqref="J36"/>
    </sheetView>
  </sheetViews>
  <sheetFormatPr defaultColWidth="8.85546875" defaultRowHeight="12"/>
  <cols>
    <col min="1" max="6" width="16.42578125" style="94" customWidth="1"/>
    <col min="7" max="7" width="8.85546875" style="94"/>
    <col min="8" max="8" width="17.42578125" style="428" customWidth="1"/>
    <col min="9" max="13" width="14.7109375" style="429" customWidth="1"/>
    <col min="14" max="16384" width="8.85546875" style="94"/>
  </cols>
  <sheetData>
    <row r="1" spans="1:14" ht="17.25">
      <c r="A1" s="426" t="s">
        <v>241</v>
      </c>
      <c r="B1" s="426"/>
      <c r="C1" s="426"/>
      <c r="D1" s="426"/>
      <c r="E1" s="426"/>
      <c r="F1" s="426"/>
    </row>
    <row r="5" spans="1:14">
      <c r="A5" s="427" t="s">
        <v>305</v>
      </c>
      <c r="B5" s="427"/>
      <c r="C5" s="427"/>
      <c r="D5" s="427" t="s">
        <v>306</v>
      </c>
      <c r="E5" s="427"/>
      <c r="F5" s="427"/>
      <c r="H5" s="428" t="s">
        <v>447</v>
      </c>
      <c r="N5" s="96"/>
    </row>
    <row r="6" spans="1:14">
      <c r="A6" s="97"/>
      <c r="B6" s="98" t="s">
        <v>290</v>
      </c>
      <c r="D6" s="97"/>
      <c r="E6" s="98" t="s">
        <v>291</v>
      </c>
      <c r="I6" s="430" t="s">
        <v>397</v>
      </c>
      <c r="J6" s="430" t="s">
        <v>444</v>
      </c>
      <c r="K6" s="430" t="s">
        <v>445</v>
      </c>
      <c r="L6" s="430" t="s">
        <v>446</v>
      </c>
      <c r="N6" s="96"/>
    </row>
    <row r="7" spans="1:14">
      <c r="A7" s="97"/>
      <c r="H7" s="428" t="s">
        <v>242</v>
      </c>
      <c r="I7" s="431">
        <f>‐133‐!D39</f>
        <v>625</v>
      </c>
      <c r="J7" s="431">
        <f>‐133‐!H39</f>
        <v>627</v>
      </c>
      <c r="K7" s="431">
        <f>‐133‐!D53</f>
        <v>609</v>
      </c>
      <c r="L7" s="431">
        <f>‐133‐!H53</f>
        <v>626</v>
      </c>
      <c r="N7" s="91"/>
    </row>
    <row r="8" spans="1:14">
      <c r="A8" s="97"/>
      <c r="H8" s="428" t="s">
        <v>243</v>
      </c>
      <c r="I8" s="431">
        <f>‐133‐!D40</f>
        <v>672</v>
      </c>
      <c r="J8" s="431">
        <f>‐133‐!H40</f>
        <v>653</v>
      </c>
      <c r="K8" s="431">
        <f>‐133‐!D54</f>
        <v>621</v>
      </c>
      <c r="L8" s="431">
        <f>‐133‐!H54</f>
        <v>630</v>
      </c>
      <c r="N8" s="91"/>
    </row>
    <row r="9" spans="1:14">
      <c r="A9" s="97"/>
      <c r="H9" s="428" t="s">
        <v>244</v>
      </c>
      <c r="I9" s="431">
        <f>‐133‐!D41</f>
        <v>695</v>
      </c>
      <c r="J9" s="431">
        <f>‐133‐!H41</f>
        <v>681</v>
      </c>
      <c r="K9" s="431">
        <f>‐133‐!D55</f>
        <v>677</v>
      </c>
      <c r="L9" s="431">
        <f>‐133‐!H55</f>
        <v>661</v>
      </c>
      <c r="N9" s="91"/>
    </row>
    <row r="10" spans="1:14">
      <c r="A10" s="97"/>
      <c r="H10" s="428" t="s">
        <v>245</v>
      </c>
      <c r="I10" s="431">
        <f>‐133‐!D42</f>
        <v>1036</v>
      </c>
      <c r="J10" s="431">
        <f>‐133‐!H42</f>
        <v>1062</v>
      </c>
      <c r="K10" s="431">
        <f>‐133‐!D56</f>
        <v>1071</v>
      </c>
      <c r="L10" s="431">
        <f>‐133‐!H56</f>
        <v>1034</v>
      </c>
      <c r="N10" s="91"/>
    </row>
    <row r="11" spans="1:14">
      <c r="A11" s="97"/>
      <c r="H11" s="428" t="s">
        <v>246</v>
      </c>
      <c r="I11" s="431">
        <f>‐133‐!D43</f>
        <v>526</v>
      </c>
      <c r="J11" s="431">
        <f>‐133‐!H43</f>
        <v>502</v>
      </c>
      <c r="K11" s="431">
        <f>‐133‐!D57</f>
        <v>499</v>
      </c>
      <c r="L11" s="431">
        <f>‐133‐!H57</f>
        <v>472</v>
      </c>
      <c r="N11" s="91"/>
    </row>
    <row r="12" spans="1:14">
      <c r="A12" s="97"/>
      <c r="H12" s="428" t="s">
        <v>247</v>
      </c>
      <c r="I12" s="431">
        <f>‐133‐!D44</f>
        <v>1069</v>
      </c>
      <c r="J12" s="431">
        <f>‐133‐!H44</f>
        <v>1072</v>
      </c>
      <c r="K12" s="431">
        <f>‐133‐!D58</f>
        <v>1055</v>
      </c>
      <c r="L12" s="431">
        <f>‐133‐!H58</f>
        <v>1091</v>
      </c>
      <c r="N12" s="91"/>
    </row>
    <row r="13" spans="1:14">
      <c r="A13" s="97"/>
      <c r="H13" s="428" t="s">
        <v>248</v>
      </c>
      <c r="I13" s="431">
        <f>‐133‐!D45</f>
        <v>604</v>
      </c>
      <c r="J13" s="431">
        <f>‐133‐!H45</f>
        <v>588</v>
      </c>
      <c r="K13" s="431">
        <f>‐133‐!D59</f>
        <v>581</v>
      </c>
      <c r="L13" s="431">
        <f>‐133‐!H59</f>
        <v>577</v>
      </c>
      <c r="N13" s="91"/>
    </row>
    <row r="14" spans="1:14">
      <c r="A14" s="97"/>
      <c r="H14" s="428" t="s">
        <v>249</v>
      </c>
      <c r="I14" s="431">
        <f>‐133‐!D46</f>
        <v>868</v>
      </c>
      <c r="J14" s="431">
        <f>‐133‐!H46</f>
        <v>884</v>
      </c>
      <c r="K14" s="431">
        <f>‐133‐!D60</f>
        <v>889</v>
      </c>
      <c r="L14" s="431">
        <f>‐133‐!H60</f>
        <v>917</v>
      </c>
      <c r="N14" s="91"/>
    </row>
    <row r="15" spans="1:14">
      <c r="A15" s="97"/>
      <c r="H15" s="428" t="s">
        <v>250</v>
      </c>
      <c r="I15" s="431">
        <f>‐133‐!D47</f>
        <v>789</v>
      </c>
      <c r="J15" s="431">
        <f>‐133‐!H47</f>
        <v>806</v>
      </c>
      <c r="K15" s="431">
        <f>‐133‐!D61</f>
        <v>817</v>
      </c>
      <c r="L15" s="431">
        <f>‐133‐!H61</f>
        <v>808</v>
      </c>
      <c r="N15" s="91"/>
    </row>
    <row r="16" spans="1:14">
      <c r="A16" s="97"/>
      <c r="H16" s="428" t="s">
        <v>251</v>
      </c>
      <c r="I16" s="431">
        <f>‐133‐!D48</f>
        <v>691</v>
      </c>
      <c r="J16" s="431">
        <f>‐133‐!H48</f>
        <v>676</v>
      </c>
      <c r="K16" s="431">
        <f>‐133‐!D62</f>
        <v>700</v>
      </c>
      <c r="L16" s="431">
        <f>‐133‐!H62</f>
        <v>703</v>
      </c>
      <c r="N16" s="91"/>
    </row>
    <row r="17" spans="1:14">
      <c r="A17" s="97"/>
      <c r="H17" s="428" t="s">
        <v>252</v>
      </c>
      <c r="I17" s="431">
        <f>‐133‐!D49</f>
        <v>528</v>
      </c>
      <c r="J17" s="431">
        <f>‐133‐!H49</f>
        <v>511</v>
      </c>
      <c r="K17" s="431">
        <f>‐133‐!D63</f>
        <v>514</v>
      </c>
      <c r="L17" s="431">
        <f>‐133‐!H63</f>
        <v>506</v>
      </c>
      <c r="N17" s="91"/>
    </row>
    <row r="18" spans="1:14">
      <c r="A18" s="97"/>
      <c r="N18" s="96"/>
    </row>
    <row r="19" spans="1:14">
      <c r="A19" s="97"/>
      <c r="H19" s="428" t="s">
        <v>447</v>
      </c>
      <c r="N19" s="96"/>
    </row>
    <row r="20" spans="1:14">
      <c r="A20" s="97"/>
      <c r="I20" s="430" t="s">
        <v>396</v>
      </c>
      <c r="J20" s="430" t="s">
        <v>397</v>
      </c>
      <c r="K20" s="430" t="s">
        <v>444</v>
      </c>
      <c r="L20" s="430" t="s">
        <v>445</v>
      </c>
      <c r="M20" s="430" t="s">
        <v>446</v>
      </c>
      <c r="N20" s="96"/>
    </row>
    <row r="21" spans="1:14">
      <c r="A21" s="97"/>
      <c r="H21" s="428" t="s">
        <v>253</v>
      </c>
      <c r="I21" s="432">
        <f>‐136‐!B46</f>
        <v>742</v>
      </c>
      <c r="J21" s="432">
        <f>‐136‐!F46</f>
        <v>712</v>
      </c>
      <c r="K21" s="432">
        <f>'‐137‐ '!O46</f>
        <v>741</v>
      </c>
      <c r="L21" s="432">
        <f>'‐137‐ '!T46</f>
        <v>730</v>
      </c>
      <c r="M21" s="431">
        <f>'‐137‐ '!X46</f>
        <v>720</v>
      </c>
      <c r="N21" s="8"/>
    </row>
    <row r="22" spans="1:14">
      <c r="A22" s="97"/>
      <c r="H22" s="428" t="s">
        <v>254</v>
      </c>
      <c r="I22" s="432">
        <f>‐136‐!B47</f>
        <v>1007</v>
      </c>
      <c r="J22" s="432">
        <f>‐136‐!F47</f>
        <v>975</v>
      </c>
      <c r="K22" s="432">
        <f>'‐137‐ '!O47</f>
        <v>912</v>
      </c>
      <c r="L22" s="432">
        <f>'‐137‐ '!T47</f>
        <v>930</v>
      </c>
      <c r="M22" s="431">
        <f>'‐137‐ '!X47</f>
        <v>888</v>
      </c>
      <c r="N22" s="8"/>
    </row>
    <row r="23" spans="1:14">
      <c r="A23" s="97"/>
      <c r="H23" s="428" t="s">
        <v>255</v>
      </c>
      <c r="I23" s="432">
        <f>‐136‐!B48</f>
        <v>928</v>
      </c>
      <c r="J23" s="432">
        <f>‐136‐!F48</f>
        <v>947</v>
      </c>
      <c r="K23" s="432">
        <f>'‐137‐ '!O48</f>
        <v>976</v>
      </c>
      <c r="L23" s="432">
        <f>'‐137‐ '!T48</f>
        <v>932</v>
      </c>
      <c r="M23" s="431">
        <f>'‐137‐ '!X48</f>
        <v>888</v>
      </c>
      <c r="N23" s="8"/>
    </row>
    <row r="24" spans="1:14">
      <c r="A24" s="97"/>
      <c r="H24" s="428" t="s">
        <v>256</v>
      </c>
      <c r="I24" s="432">
        <f>‐136‐!B49</f>
        <v>843</v>
      </c>
      <c r="J24" s="432">
        <f>‐136‐!F49</f>
        <v>848</v>
      </c>
      <c r="K24" s="432">
        <f>'‐137‐ '!O49</f>
        <v>858</v>
      </c>
      <c r="L24" s="432">
        <f>'‐137‐ '!T49</f>
        <v>838</v>
      </c>
      <c r="M24" s="431">
        <f>'‐137‐ '!X49</f>
        <v>829</v>
      </c>
      <c r="N24" s="8"/>
    </row>
    <row r="25" spans="1:14">
      <c r="A25" s="97"/>
      <c r="H25" s="428" t="s">
        <v>257</v>
      </c>
      <c r="I25" s="432">
        <f>‐136‐!B50</f>
        <v>503</v>
      </c>
      <c r="J25" s="432">
        <f>‐136‐!F50</f>
        <v>495</v>
      </c>
      <c r="K25" s="432">
        <f>'‐137‐ '!O50</f>
        <v>485</v>
      </c>
      <c r="L25" s="432">
        <f>'‐137‐ '!T50</f>
        <v>449</v>
      </c>
      <c r="M25" s="431">
        <f>'‐137‐ '!X50</f>
        <v>425</v>
      </c>
      <c r="N25" s="8"/>
    </row>
    <row r="26" spans="1:14">
      <c r="A26" s="97"/>
      <c r="H26" s="428" t="s">
        <v>258</v>
      </c>
      <c r="I26" s="432">
        <f>‐136‐!B51</f>
        <v>659</v>
      </c>
      <c r="J26" s="432">
        <f>‐136‐!F51</f>
        <v>650</v>
      </c>
      <c r="K26" s="432">
        <f>'‐137‐ '!O51</f>
        <v>646</v>
      </c>
      <c r="L26" s="432">
        <f>'‐137‐ '!T51</f>
        <v>628</v>
      </c>
      <c r="M26" s="431">
        <f>'‐137‐ '!X51</f>
        <v>629</v>
      </c>
      <c r="N26" s="8"/>
    </row>
    <row r="27" spans="1:14">
      <c r="A27" s="97"/>
      <c r="L27" s="432"/>
      <c r="N27" s="96"/>
    </row>
    <row r="28" spans="1:14">
      <c r="A28" s="97"/>
    </row>
    <row r="29" spans="1:14">
      <c r="A29" s="97"/>
    </row>
    <row r="30" spans="1:14">
      <c r="A30" s="97"/>
    </row>
    <row r="31" spans="1:14">
      <c r="A31" s="97"/>
    </row>
    <row r="32" spans="1:14">
      <c r="A32" s="97"/>
    </row>
    <row r="33" spans="1:14">
      <c r="A33" s="97"/>
    </row>
    <row r="34" spans="1:14">
      <c r="A34" s="97"/>
    </row>
    <row r="35" spans="1:14">
      <c r="A35" s="97"/>
    </row>
    <row r="36" spans="1:14">
      <c r="A36" s="97"/>
      <c r="H36" s="428" t="s">
        <v>447</v>
      </c>
    </row>
    <row r="37" spans="1:14">
      <c r="A37" s="97" t="s">
        <v>340</v>
      </c>
      <c r="E37" s="98" t="s">
        <v>398</v>
      </c>
      <c r="I37" s="430" t="s">
        <v>396</v>
      </c>
      <c r="J37" s="430" t="s">
        <v>397</v>
      </c>
      <c r="K37" s="430" t="s">
        <v>444</v>
      </c>
      <c r="L37" s="430" t="s">
        <v>445</v>
      </c>
      <c r="M37" s="430" t="s">
        <v>446</v>
      </c>
    </row>
    <row r="38" spans="1:14">
      <c r="A38" s="97" t="s">
        <v>341</v>
      </c>
      <c r="B38" s="98" t="s">
        <v>292</v>
      </c>
      <c r="E38" s="95" t="s">
        <v>342</v>
      </c>
      <c r="H38" s="428" t="s">
        <v>259</v>
      </c>
      <c r="I38" s="433">
        <f>'‐138‐ '!B40</f>
        <v>1205</v>
      </c>
      <c r="J38" s="433">
        <f>'‐138‐ '!J40</f>
        <v>1201</v>
      </c>
      <c r="K38" s="433">
        <f>‐139‐!R40</f>
        <v>1197</v>
      </c>
      <c r="L38" s="433">
        <f>‐139‐!Z40</f>
        <v>1200</v>
      </c>
      <c r="M38" s="433">
        <f>‐139‐!AH40</f>
        <v>1199</v>
      </c>
    </row>
    <row r="39" spans="1:14">
      <c r="A39" s="97"/>
      <c r="H39" s="428" t="s">
        <v>260</v>
      </c>
      <c r="I39" s="433">
        <f>'‐138‐ '!B41</f>
        <v>886</v>
      </c>
      <c r="J39" s="433">
        <f>'‐138‐ '!J41</f>
        <v>865</v>
      </c>
      <c r="K39" s="433">
        <f>‐139‐!R41</f>
        <v>837</v>
      </c>
      <c r="L39" s="433">
        <f>‐139‐!Z41</f>
        <v>843</v>
      </c>
      <c r="M39" s="433">
        <f>‐139‐!AH41</f>
        <v>841</v>
      </c>
    </row>
    <row r="40" spans="1:14">
      <c r="A40" s="97"/>
      <c r="H40" s="428" t="s">
        <v>261</v>
      </c>
      <c r="I40" s="433">
        <f>'‐138‐ '!B42</f>
        <v>695</v>
      </c>
      <c r="J40" s="433">
        <f>'‐138‐ '!J42</f>
        <v>725</v>
      </c>
      <c r="K40" s="433">
        <f>‐139‐!R42</f>
        <v>690</v>
      </c>
      <c r="L40" s="433">
        <f>‐139‐!Z42</f>
        <v>699</v>
      </c>
      <c r="M40" s="433">
        <f>‐139‐!AH42</f>
        <v>698</v>
      </c>
    </row>
    <row r="41" spans="1:14">
      <c r="A41" s="97"/>
      <c r="H41" s="428" t="s">
        <v>144</v>
      </c>
      <c r="I41" s="433">
        <f>'‐138‐ '!B43</f>
        <v>673</v>
      </c>
      <c r="J41" s="433">
        <f>'‐138‐ '!J43</f>
        <v>660</v>
      </c>
      <c r="K41" s="433">
        <f>‐139‐!R43</f>
        <v>658</v>
      </c>
      <c r="L41" s="433">
        <f>‐139‐!Z43</f>
        <v>687</v>
      </c>
      <c r="M41" s="433">
        <f>‐139‐!AH43</f>
        <v>731</v>
      </c>
    </row>
    <row r="42" spans="1:14">
      <c r="A42" s="97"/>
      <c r="H42" s="428" t="s">
        <v>262</v>
      </c>
      <c r="I42" s="433">
        <f>'‐138‐ '!B44</f>
        <v>802</v>
      </c>
      <c r="J42" s="433">
        <f>'‐138‐ '!J44</f>
        <v>794</v>
      </c>
      <c r="K42" s="433">
        <f>‐139‐!R44</f>
        <v>786</v>
      </c>
      <c r="L42" s="433">
        <f>‐139‐!Z44</f>
        <v>763</v>
      </c>
      <c r="M42" s="433">
        <f>‐139‐!AH44</f>
        <v>764</v>
      </c>
    </row>
    <row r="43" spans="1:14">
      <c r="A43" s="97"/>
      <c r="H43" s="428" t="s">
        <v>263</v>
      </c>
      <c r="I43" s="433">
        <f>'‐138‐ '!B45</f>
        <v>650</v>
      </c>
      <c r="J43" s="433">
        <f>'‐138‐ '!J45</f>
        <v>648</v>
      </c>
      <c r="K43" s="433">
        <f>‐139‐!R45</f>
        <v>642</v>
      </c>
      <c r="L43" s="433">
        <f>‐139‐!Z45</f>
        <v>651</v>
      </c>
      <c r="M43" s="433">
        <f>‐139‐!AH45</f>
        <v>634</v>
      </c>
    </row>
    <row r="44" spans="1:14">
      <c r="A44" s="97"/>
      <c r="H44" s="428" t="s">
        <v>447</v>
      </c>
      <c r="M44" s="434"/>
    </row>
    <row r="45" spans="1:14">
      <c r="A45" s="97"/>
      <c r="I45" s="430" t="s">
        <v>396</v>
      </c>
      <c r="J45" s="430" t="s">
        <v>397</v>
      </c>
      <c r="K45" s="430" t="s">
        <v>444</v>
      </c>
      <c r="L45" s="430" t="s">
        <v>445</v>
      </c>
      <c r="M45" s="430" t="s">
        <v>446</v>
      </c>
      <c r="N45" s="96"/>
    </row>
    <row r="46" spans="1:14">
      <c r="A46" s="97"/>
      <c r="H46" s="428" t="s">
        <v>264</v>
      </c>
      <c r="I46" s="432">
        <f>‐140‐!B44</f>
        <v>296</v>
      </c>
      <c r="J46" s="432">
        <f>‐140‐!F44</f>
        <v>288</v>
      </c>
      <c r="K46" s="432">
        <f>‐140‐!J44</f>
        <v>276</v>
      </c>
      <c r="L46" s="432">
        <f>‐141‐!N44</f>
        <v>278</v>
      </c>
      <c r="M46" s="431">
        <f>‐141‐!U44</f>
        <v>281</v>
      </c>
      <c r="N46" s="8"/>
    </row>
    <row r="47" spans="1:14">
      <c r="A47" s="97"/>
      <c r="H47" s="428" t="s">
        <v>265</v>
      </c>
      <c r="I47" s="432">
        <f>‐140‐!B45</f>
        <v>144</v>
      </c>
      <c r="J47" s="432">
        <f>‐140‐!F45</f>
        <v>147</v>
      </c>
      <c r="K47" s="432">
        <f>‐140‐!J45</f>
        <v>146</v>
      </c>
      <c r="L47" s="432">
        <f>‐141‐!N45</f>
        <v>130</v>
      </c>
      <c r="M47" s="431">
        <f>‐141‐!U45</f>
        <v>139</v>
      </c>
      <c r="N47" s="8"/>
    </row>
    <row r="48" spans="1:14">
      <c r="A48" s="97"/>
      <c r="H48" s="428" t="s">
        <v>266</v>
      </c>
      <c r="I48" s="432">
        <f>‐140‐!B46</f>
        <v>5</v>
      </c>
      <c r="J48" s="432">
        <f>‐140‐!F46</f>
        <v>5</v>
      </c>
      <c r="K48" s="432">
        <f>‐140‐!J46</f>
        <v>8</v>
      </c>
      <c r="L48" s="432">
        <f>‐141‐!N46</f>
        <v>9</v>
      </c>
      <c r="M48" s="431">
        <f>‐141‐!U46</f>
        <v>9</v>
      </c>
      <c r="N48" s="8"/>
    </row>
    <row r="49" spans="1:14">
      <c r="A49" s="97"/>
      <c r="H49" s="428" t="s">
        <v>472</v>
      </c>
      <c r="I49" s="432">
        <f>‐140‐!B48</f>
        <v>0</v>
      </c>
      <c r="J49" s="432">
        <f>‐140‐!F48</f>
        <v>0</v>
      </c>
      <c r="K49" s="432">
        <f>‐140‐!J48</f>
        <v>0</v>
      </c>
      <c r="L49" s="432" t="str">
        <f>‐141‐!N47</f>
        <v>-</v>
      </c>
      <c r="M49" s="431">
        <f>‐141‐!U47</f>
        <v>20</v>
      </c>
      <c r="N49" s="96"/>
    </row>
    <row r="50" spans="1:14">
      <c r="A50" s="97"/>
    </row>
    <row r="51" spans="1:14">
      <c r="A51" s="97"/>
    </row>
    <row r="52" spans="1:14">
      <c r="A52" s="97"/>
    </row>
    <row r="53" spans="1:14">
      <c r="A53" s="97"/>
    </row>
    <row r="54" spans="1:14">
      <c r="A54" s="97"/>
    </row>
    <row r="55" spans="1:14">
      <c r="A55" s="97"/>
    </row>
    <row r="56" spans="1:14">
      <c r="A56" s="97"/>
    </row>
    <row r="57" spans="1:14">
      <c r="A57" s="97"/>
    </row>
    <row r="58" spans="1:14">
      <c r="A58" s="97"/>
    </row>
    <row r="59" spans="1:14" ht="11.25" customHeight="1">
      <c r="A59" s="97"/>
    </row>
    <row r="60" spans="1:14" ht="11.25" customHeight="1">
      <c r="A60" s="97"/>
    </row>
    <row r="61" spans="1:14">
      <c r="A61" s="97"/>
    </row>
    <row r="62" spans="1:14">
      <c r="A62" s="97"/>
    </row>
    <row r="63" spans="1:14">
      <c r="A63" s="97"/>
    </row>
    <row r="64" spans="1:14">
      <c r="A64" s="97"/>
    </row>
    <row r="65" spans="1:10">
      <c r="A65" s="97"/>
    </row>
    <row r="66" spans="1:10">
      <c r="A66" s="97"/>
    </row>
    <row r="67" spans="1:10">
      <c r="A67" s="97"/>
    </row>
    <row r="68" spans="1:10">
      <c r="A68" s="97"/>
    </row>
    <row r="69" spans="1:10">
      <c r="A69" s="97"/>
    </row>
    <row r="70" spans="1:10">
      <c r="A70" s="97"/>
    </row>
    <row r="71" spans="1:10">
      <c r="A71" s="11" t="s">
        <v>343</v>
      </c>
      <c r="B71" s="11"/>
      <c r="C71" s="11"/>
      <c r="D71" s="11"/>
      <c r="E71" s="11"/>
      <c r="F71" s="11"/>
    </row>
    <row r="72" spans="1:10">
      <c r="A72" s="97"/>
    </row>
    <row r="73" spans="1:10">
      <c r="A73" s="97"/>
    </row>
    <row r="74" spans="1:10">
      <c r="A74" s="97"/>
    </row>
    <row r="75" spans="1:10">
      <c r="A75" s="97"/>
      <c r="G75" s="95"/>
    </row>
    <row r="76" spans="1:10">
      <c r="A76" s="97"/>
    </row>
    <row r="77" spans="1:10">
      <c r="A77" s="97"/>
    </row>
    <row r="78" spans="1:10">
      <c r="A78" s="97"/>
    </row>
    <row r="79" spans="1:10">
      <c r="A79" s="97"/>
      <c r="H79" s="428" t="s">
        <v>449</v>
      </c>
      <c r="J79" s="429" t="s">
        <v>202</v>
      </c>
    </row>
    <row r="80" spans="1:10">
      <c r="A80" s="97"/>
      <c r="H80" s="435" t="s">
        <v>211</v>
      </c>
      <c r="I80" s="435" t="s">
        <v>212</v>
      </c>
      <c r="J80" s="435" t="s">
        <v>209</v>
      </c>
    </row>
    <row r="81" spans="1:12">
      <c r="A81" s="97"/>
      <c r="H81" s="432">
        <f>+‐143‐!D23</f>
        <v>795988</v>
      </c>
      <c r="I81" s="432">
        <f>+‐143‐!F23</f>
        <v>3969909</v>
      </c>
      <c r="J81" s="436">
        <v>0</v>
      </c>
      <c r="K81" s="437">
        <f>SUM(H81:J81)</f>
        <v>4765897</v>
      </c>
    </row>
    <row r="82" spans="1:12">
      <c r="A82" s="97"/>
      <c r="H82" s="438">
        <f>H81/K81</f>
        <v>0.16701745757409361</v>
      </c>
      <c r="I82" s="438">
        <f>I81/K81</f>
        <v>0.83298254242590641</v>
      </c>
      <c r="J82" s="430"/>
      <c r="K82" s="439"/>
    </row>
    <row r="83" spans="1:12">
      <c r="A83" s="97"/>
      <c r="I83" s="434"/>
      <c r="J83" s="430"/>
      <c r="K83" s="439"/>
    </row>
    <row r="84" spans="1:12">
      <c r="A84" s="97"/>
      <c r="H84" s="428" t="s">
        <v>449</v>
      </c>
      <c r="I84" s="434"/>
      <c r="J84" s="440"/>
      <c r="K84" s="439"/>
    </row>
    <row r="85" spans="1:12">
      <c r="A85" s="97"/>
      <c r="H85" s="441" t="s">
        <v>213</v>
      </c>
      <c r="I85" s="442">
        <f>‐143‐!B26</f>
        <v>3192356</v>
      </c>
      <c r="J85" s="443">
        <f>+I85/$I$88</f>
        <v>0.66983319194686752</v>
      </c>
    </row>
    <row r="86" spans="1:12">
      <c r="A86" s="97"/>
      <c r="H86" s="441" t="s">
        <v>217</v>
      </c>
      <c r="I86" s="442">
        <f>‐143‐!B31</f>
        <v>701662</v>
      </c>
      <c r="J86" s="443">
        <f t="shared" ref="J86:J87" si="0">+I86/$I$88</f>
        <v>0.14722559048170786</v>
      </c>
    </row>
    <row r="87" spans="1:12">
      <c r="A87" s="97"/>
      <c r="H87" s="441" t="s">
        <v>218</v>
      </c>
      <c r="I87" s="442">
        <f>‐143‐!B32</f>
        <v>871879</v>
      </c>
      <c r="J87" s="443">
        <f t="shared" si="0"/>
        <v>0.18294121757142465</v>
      </c>
    </row>
    <row r="88" spans="1:12">
      <c r="A88" s="97"/>
      <c r="H88" s="429"/>
      <c r="I88" s="437">
        <f>SUM(I85:I87)</f>
        <v>4765897</v>
      </c>
    </row>
    <row r="89" spans="1:12">
      <c r="A89" s="97"/>
      <c r="L89" s="444"/>
    </row>
    <row r="90" spans="1:12">
      <c r="A90" s="97"/>
    </row>
    <row r="91" spans="1:12">
      <c r="A91" s="97"/>
    </row>
    <row r="92" spans="1:12">
      <c r="A92" s="97"/>
    </row>
    <row r="93" spans="1:12">
      <c r="A93" s="97"/>
    </row>
    <row r="94" spans="1:12">
      <c r="A94" s="97"/>
    </row>
    <row r="95" spans="1:12">
      <c r="A95" s="97"/>
    </row>
    <row r="96" spans="1:12">
      <c r="A96" s="97"/>
    </row>
    <row r="97" spans="1:10">
      <c r="A97" s="97"/>
    </row>
    <row r="98" spans="1:10">
      <c r="A98" s="97"/>
    </row>
    <row r="99" spans="1:10">
      <c r="A99" s="97"/>
    </row>
    <row r="100" spans="1:10">
      <c r="A100" s="97"/>
      <c r="H100" s="428" t="s">
        <v>449</v>
      </c>
    </row>
    <row r="101" spans="1:10">
      <c r="A101" s="95" t="s">
        <v>344</v>
      </c>
      <c r="H101" s="445"/>
      <c r="I101" s="446" t="s">
        <v>287</v>
      </c>
      <c r="J101" s="447" t="s">
        <v>288</v>
      </c>
    </row>
    <row r="102" spans="1:10">
      <c r="A102" s="97"/>
      <c r="H102" s="445" t="s">
        <v>242</v>
      </c>
      <c r="I102" s="448">
        <f>‐132‐!E20</f>
        <v>40.723642172523959</v>
      </c>
      <c r="J102" s="448">
        <f>‐132‐!F20</f>
        <v>10.05591054313099</v>
      </c>
    </row>
    <row r="103" spans="1:10">
      <c r="A103" s="97"/>
      <c r="H103" s="445" t="s">
        <v>243</v>
      </c>
      <c r="I103" s="448">
        <f>‐132‐!E21</f>
        <v>28.534920634920635</v>
      </c>
      <c r="J103" s="448">
        <f>‐132‐!F21</f>
        <v>10.480952380952381</v>
      </c>
    </row>
    <row r="104" spans="1:10">
      <c r="A104" s="97"/>
      <c r="H104" s="445" t="s">
        <v>244</v>
      </c>
      <c r="I104" s="448">
        <f>‐132‐!E22</f>
        <v>33.706505295007567</v>
      </c>
      <c r="J104" s="448">
        <f>‐132‐!F22</f>
        <v>8.6323751891074139</v>
      </c>
    </row>
    <row r="105" spans="1:10">
      <c r="H105" s="445" t="s">
        <v>245</v>
      </c>
      <c r="I105" s="448">
        <f>‐132‐!E23</f>
        <v>28.327852998065765</v>
      </c>
      <c r="J105" s="448">
        <f>‐132‐!F23</f>
        <v>7.0918762088974852</v>
      </c>
    </row>
    <row r="106" spans="1:10">
      <c r="H106" s="445" t="s">
        <v>246</v>
      </c>
      <c r="I106" s="448">
        <f>‐132‐!E24</f>
        <v>49.885593220338983</v>
      </c>
      <c r="J106" s="448">
        <f>‐132‐!F24</f>
        <v>13.258474576271187</v>
      </c>
    </row>
    <row r="107" spans="1:10">
      <c r="H107" s="445" t="s">
        <v>247</v>
      </c>
      <c r="I107" s="448">
        <f>‐132‐!E25</f>
        <v>19.312557286892758</v>
      </c>
      <c r="J107" s="448">
        <f>‐132‐!F25</f>
        <v>7.5747021081576538</v>
      </c>
    </row>
    <row r="108" spans="1:10">
      <c r="H108" s="445" t="s">
        <v>248</v>
      </c>
      <c r="I108" s="448">
        <f>‐132‐!E26</f>
        <v>31.412478336221838</v>
      </c>
      <c r="J108" s="448">
        <f>‐132‐!F26</f>
        <v>10.922010398613518</v>
      </c>
    </row>
    <row r="109" spans="1:10">
      <c r="H109" s="445" t="s">
        <v>249</v>
      </c>
      <c r="I109" s="448">
        <f>‐132‐!E27</f>
        <v>19.285714285714285</v>
      </c>
      <c r="J109" s="448">
        <f>‐132‐!F27</f>
        <v>8.6695747001090506</v>
      </c>
    </row>
    <row r="110" spans="1:10">
      <c r="H110" s="445" t="s">
        <v>250</v>
      </c>
      <c r="I110" s="448">
        <f>‐132‐!E28</f>
        <v>26.209158415841586</v>
      </c>
      <c r="J110" s="448">
        <f>‐132‐!F28</f>
        <v>7.7537128712871288</v>
      </c>
    </row>
    <row r="111" spans="1:10">
      <c r="H111" s="445" t="s">
        <v>251</v>
      </c>
      <c r="I111" s="448">
        <f>‐132‐!E29</f>
        <v>29.157894736842106</v>
      </c>
      <c r="J111" s="448">
        <f>‐132‐!F29</f>
        <v>8.2133712660028451</v>
      </c>
    </row>
    <row r="112" spans="1:10">
      <c r="H112" s="445" t="s">
        <v>252</v>
      </c>
      <c r="I112" s="448">
        <f>‐132‐!E30</f>
        <v>58.713438735177867</v>
      </c>
      <c r="J112" s="448">
        <f>‐132‐!F30</f>
        <v>11.494071146245059</v>
      </c>
    </row>
  </sheetData>
  <sheetProtection selectLockedCells="1" selectUnlockedCells="1"/>
  <mergeCells count="3">
    <mergeCell ref="A1:F1"/>
    <mergeCell ref="A5:C5"/>
    <mergeCell ref="D5:F5"/>
  </mergeCells>
  <phoneticPr fontId="2"/>
  <printOptions horizontalCentered="1"/>
  <pageMargins left="0.59055118110236227" right="0.59055118110236227" top="0.59055118110236227" bottom="0.59055118110236227" header="0.51181102362204722" footer="0.39370078740157483"/>
  <pageSetup paperSize="9" scale="98" firstPageNumber="23" orientation="portrait" useFirstPageNumber="1" r:id="rId1"/>
  <headerFooter scaleWithDoc="0" alignWithMargins="0">
    <oddFooter>&amp;C&amp;11－&amp;12&amp;P&amp;11－</oddFooter>
  </headerFooter>
  <rowBreaks count="1" manualBreakCount="1">
    <brk id="65" max="5" man="1"/>
  </rowBreaks>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R65"/>
  <sheetViews>
    <sheetView view="pageBreakPreview" zoomScaleSheetLayoutView="130" workbookViewId="0">
      <selection activeCell="J36" sqref="J36"/>
    </sheetView>
  </sheetViews>
  <sheetFormatPr defaultColWidth="8.85546875" defaultRowHeight="15.6" customHeight="1"/>
  <cols>
    <col min="1" max="1" width="3.7109375" style="14" customWidth="1"/>
    <col min="2" max="2" width="12.7109375" style="14" customWidth="1"/>
    <col min="3" max="4" width="7.7109375" style="14" customWidth="1"/>
    <col min="5" max="5" width="8.28515625" style="14" customWidth="1"/>
    <col min="6" max="11" width="8.7109375" style="14" customWidth="1"/>
    <col min="12" max="12" width="9.7109375" style="14" customWidth="1"/>
    <col min="13" max="14" width="8.85546875" style="14"/>
    <col min="15" max="16384" width="8.85546875" style="1"/>
  </cols>
  <sheetData>
    <row r="1" spans="1:17" ht="5.0999999999999996" customHeight="1">
      <c r="B1" s="13"/>
      <c r="C1" s="13"/>
      <c r="D1" s="13"/>
      <c r="E1" s="13"/>
      <c r="F1" s="13"/>
      <c r="G1" s="13"/>
      <c r="H1" s="13"/>
      <c r="I1" s="13"/>
      <c r="J1" s="13"/>
      <c r="K1" s="13"/>
      <c r="L1" s="15"/>
      <c r="M1" s="13"/>
      <c r="N1" s="13"/>
      <c r="O1" s="2"/>
      <c r="P1" s="2"/>
      <c r="Q1" s="2"/>
    </row>
    <row r="2" spans="1:17" ht="15" customHeight="1" thickBot="1">
      <c r="A2" s="14" t="s">
        <v>300</v>
      </c>
      <c r="B2" s="13"/>
      <c r="C2" s="13"/>
      <c r="D2" s="13"/>
      <c r="E2" s="13"/>
      <c r="F2" s="13"/>
      <c r="G2" s="13"/>
      <c r="H2" s="13"/>
      <c r="I2" s="13"/>
      <c r="J2" s="13"/>
      <c r="K2" s="13"/>
      <c r="L2" s="15" t="s">
        <v>49</v>
      </c>
      <c r="M2" s="13"/>
      <c r="N2" s="13"/>
      <c r="O2" s="2"/>
      <c r="P2" s="2"/>
      <c r="Q2" s="2"/>
    </row>
    <row r="3" spans="1:17" ht="15" customHeight="1">
      <c r="A3" s="937" t="s">
        <v>293</v>
      </c>
      <c r="B3" s="938"/>
      <c r="C3" s="318" t="s">
        <v>273</v>
      </c>
      <c r="D3" s="318" t="s">
        <v>52</v>
      </c>
      <c r="E3" s="763" t="s">
        <v>50</v>
      </c>
      <c r="F3" s="381"/>
      <c r="G3" s="381"/>
      <c r="H3" s="383"/>
      <c r="I3" s="939" t="s">
        <v>51</v>
      </c>
      <c r="J3" s="939"/>
      <c r="K3" s="467"/>
      <c r="L3" s="940" t="s">
        <v>310</v>
      </c>
      <c r="M3" s="941" t="s">
        <v>283</v>
      </c>
    </row>
    <row r="4" spans="1:17" ht="9" customHeight="1">
      <c r="A4" s="942"/>
      <c r="B4" s="943"/>
      <c r="C4" s="944"/>
      <c r="D4" s="944"/>
      <c r="E4" s="764"/>
      <c r="F4" s="765"/>
      <c r="G4" s="765"/>
      <c r="H4" s="766"/>
      <c r="I4" s="765"/>
      <c r="J4" s="765"/>
      <c r="K4" s="766"/>
      <c r="L4" s="945"/>
      <c r="M4" s="946"/>
      <c r="N4" s="19"/>
    </row>
    <row r="5" spans="1:17" ht="18" customHeight="1">
      <c r="A5" s="947"/>
      <c r="B5" s="948"/>
      <c r="C5" s="366"/>
      <c r="D5" s="366"/>
      <c r="E5" s="215" t="s">
        <v>311</v>
      </c>
      <c r="F5" s="949" t="s">
        <v>417</v>
      </c>
      <c r="G5" s="215" t="s">
        <v>281</v>
      </c>
      <c r="H5" s="215" t="s">
        <v>282</v>
      </c>
      <c r="I5" s="215" t="s">
        <v>311</v>
      </c>
      <c r="J5" s="215" t="s">
        <v>54</v>
      </c>
      <c r="K5" s="213" t="s">
        <v>55</v>
      </c>
      <c r="L5" s="950"/>
      <c r="M5" s="951"/>
      <c r="N5" s="19"/>
      <c r="O5" s="5"/>
    </row>
    <row r="6" spans="1:17" ht="15" customHeight="1">
      <c r="A6" s="952" t="s">
        <v>401</v>
      </c>
      <c r="B6" s="953"/>
      <c r="C6" s="231">
        <v>13</v>
      </c>
      <c r="D6" s="231">
        <v>70</v>
      </c>
      <c r="E6" s="231">
        <f>SUM(F6:H6)</f>
        <v>1298</v>
      </c>
      <c r="F6" s="223">
        <v>0</v>
      </c>
      <c r="G6" s="231">
        <v>436</v>
      </c>
      <c r="H6" s="231">
        <v>862</v>
      </c>
      <c r="I6" s="231">
        <f>SUM(J6:K6)</f>
        <v>96</v>
      </c>
      <c r="J6" s="231">
        <v>4</v>
      </c>
      <c r="K6" s="231">
        <v>92</v>
      </c>
      <c r="L6" s="231">
        <v>19</v>
      </c>
      <c r="M6" s="954">
        <v>10259</v>
      </c>
      <c r="N6" s="19"/>
      <c r="O6" s="87"/>
    </row>
    <row r="7" spans="1:17" ht="15" customHeight="1">
      <c r="A7" s="955">
        <v>26</v>
      </c>
      <c r="B7" s="956"/>
      <c r="C7" s="231">
        <v>13</v>
      </c>
      <c r="D7" s="231">
        <v>67</v>
      </c>
      <c r="E7" s="231">
        <f t="shared" ref="E7:E8" si="0">SUM(F7:H7)</f>
        <v>1386</v>
      </c>
      <c r="F7" s="223">
        <v>0</v>
      </c>
      <c r="G7" s="231">
        <v>446</v>
      </c>
      <c r="H7" s="231">
        <v>940</v>
      </c>
      <c r="I7" s="231">
        <f t="shared" ref="I7:I9" si="1">SUM(J7:K7)</f>
        <v>89</v>
      </c>
      <c r="J7" s="231">
        <v>3</v>
      </c>
      <c r="K7" s="231">
        <v>86</v>
      </c>
      <c r="L7" s="231">
        <v>21</v>
      </c>
      <c r="M7" s="954">
        <v>10304</v>
      </c>
      <c r="N7" s="19"/>
      <c r="O7" s="87"/>
    </row>
    <row r="8" spans="1:17" ht="15" customHeight="1">
      <c r="A8" s="955">
        <v>27</v>
      </c>
      <c r="B8" s="956"/>
      <c r="C8" s="231">
        <v>13</v>
      </c>
      <c r="D8" s="231">
        <v>68</v>
      </c>
      <c r="E8" s="231">
        <f t="shared" si="0"/>
        <v>1419</v>
      </c>
      <c r="F8" s="223">
        <v>0</v>
      </c>
      <c r="G8" s="231">
        <v>507</v>
      </c>
      <c r="H8" s="231">
        <v>912</v>
      </c>
      <c r="I8" s="231">
        <f t="shared" si="1"/>
        <v>75</v>
      </c>
      <c r="J8" s="231">
        <v>2</v>
      </c>
      <c r="K8" s="231">
        <v>73</v>
      </c>
      <c r="L8" s="231">
        <v>21</v>
      </c>
      <c r="M8" s="954">
        <v>10602</v>
      </c>
      <c r="N8" s="19"/>
      <c r="O8" s="87"/>
    </row>
    <row r="9" spans="1:17" ht="15" customHeight="1" thickBot="1">
      <c r="A9" s="955">
        <v>28</v>
      </c>
      <c r="B9" s="956"/>
      <c r="C9" s="231">
        <v>13</v>
      </c>
      <c r="D9" s="231">
        <v>63</v>
      </c>
      <c r="E9" s="231">
        <f>SUM(F9:H9)</f>
        <v>1404</v>
      </c>
      <c r="F9" s="223">
        <v>0</v>
      </c>
      <c r="G9" s="231">
        <v>503</v>
      </c>
      <c r="H9" s="231">
        <v>901</v>
      </c>
      <c r="I9" s="231">
        <f t="shared" si="1"/>
        <v>67</v>
      </c>
      <c r="J9" s="231">
        <v>5</v>
      </c>
      <c r="K9" s="231">
        <v>62</v>
      </c>
      <c r="L9" s="231">
        <v>22.285714285714285</v>
      </c>
      <c r="M9" s="954">
        <v>10602</v>
      </c>
      <c r="N9" s="19"/>
      <c r="O9" s="87"/>
    </row>
    <row r="10" spans="1:17" ht="15" customHeight="1">
      <c r="A10" s="937" t="s">
        <v>293</v>
      </c>
      <c r="B10" s="938"/>
      <c r="C10" s="318" t="s">
        <v>273</v>
      </c>
      <c r="D10" s="318" t="s">
        <v>52</v>
      </c>
      <c r="E10" s="763" t="s">
        <v>50</v>
      </c>
      <c r="F10" s="381"/>
      <c r="G10" s="381"/>
      <c r="H10" s="383"/>
      <c r="I10" s="939" t="s">
        <v>51</v>
      </c>
      <c r="J10" s="939"/>
      <c r="K10" s="467"/>
      <c r="L10" s="940" t="s">
        <v>310</v>
      </c>
      <c r="M10" s="941" t="s">
        <v>283</v>
      </c>
    </row>
    <row r="11" spans="1:17" ht="9" customHeight="1">
      <c r="A11" s="942"/>
      <c r="B11" s="943"/>
      <c r="C11" s="944"/>
      <c r="D11" s="944"/>
      <c r="E11" s="764"/>
      <c r="F11" s="765"/>
      <c r="G11" s="765"/>
      <c r="H11" s="766"/>
      <c r="I11" s="765"/>
      <c r="J11" s="765"/>
      <c r="K11" s="766"/>
      <c r="L11" s="945"/>
      <c r="M11" s="946"/>
      <c r="N11" s="19"/>
    </row>
    <row r="12" spans="1:17" ht="18" customHeight="1">
      <c r="A12" s="947"/>
      <c r="B12" s="948"/>
      <c r="C12" s="366"/>
      <c r="D12" s="366"/>
      <c r="E12" s="215" t="s">
        <v>311</v>
      </c>
      <c r="F12" s="949" t="s">
        <v>417</v>
      </c>
      <c r="G12" s="215" t="s">
        <v>281</v>
      </c>
      <c r="H12" s="215" t="s">
        <v>282</v>
      </c>
      <c r="I12" s="709" t="s">
        <v>311</v>
      </c>
      <c r="J12" s="472"/>
      <c r="K12" s="815"/>
      <c r="L12" s="950"/>
      <c r="M12" s="951"/>
      <c r="N12" s="19"/>
      <c r="O12" s="5"/>
    </row>
    <row r="13" spans="1:17" ht="15" customHeight="1">
      <c r="A13" s="957" t="s">
        <v>462</v>
      </c>
      <c r="B13" s="958"/>
      <c r="C13" s="231">
        <f>SUM(C15:C29)</f>
        <v>13</v>
      </c>
      <c r="D13" s="231">
        <f>SUM(D15:D25,D28:D29)</f>
        <v>73</v>
      </c>
      <c r="E13" s="231">
        <f>SUM(E15:E25,E28:E29)</f>
        <v>1597</v>
      </c>
      <c r="F13" s="231">
        <f>SUM(F15:F25,F28:F29)</f>
        <v>182</v>
      </c>
      <c r="G13" s="231">
        <f>SUM(G15:G25,G28:G29)</f>
        <v>552</v>
      </c>
      <c r="H13" s="231">
        <f>SUM(H15:H25,H28:H29)</f>
        <v>863</v>
      </c>
      <c r="I13" s="758">
        <f>SUM(I15:K29)</f>
        <v>134</v>
      </c>
      <c r="J13" s="758"/>
      <c r="K13" s="758"/>
      <c r="L13" s="231">
        <f>E13/D13</f>
        <v>21.876712328767123</v>
      </c>
      <c r="M13" s="954">
        <f>SUM(M15:M25,M28:M29)</f>
        <v>10948.6</v>
      </c>
      <c r="N13" s="19"/>
      <c r="O13" s="9"/>
    </row>
    <row r="14" spans="1:17" ht="15" customHeight="1">
      <c r="A14" s="959"/>
      <c r="B14" s="960"/>
      <c r="C14" s="240"/>
      <c r="D14" s="240"/>
      <c r="E14" s="240"/>
      <c r="F14" s="240"/>
      <c r="G14" s="240"/>
      <c r="H14" s="240"/>
      <c r="I14" s="961"/>
      <c r="J14" s="961"/>
      <c r="K14" s="961"/>
      <c r="L14" s="240"/>
      <c r="M14" s="962"/>
      <c r="N14" s="19"/>
      <c r="O14" s="9"/>
    </row>
    <row r="15" spans="1:17" ht="15" customHeight="1">
      <c r="A15" s="963"/>
      <c r="B15" s="34" t="s">
        <v>56</v>
      </c>
      <c r="C15" s="886">
        <v>1</v>
      </c>
      <c r="D15" s="232">
        <v>6</v>
      </c>
      <c r="E15" s="231">
        <f>SUM(F15:H15)</f>
        <v>106</v>
      </c>
      <c r="F15" s="231">
        <v>17</v>
      </c>
      <c r="G15" s="231">
        <v>35</v>
      </c>
      <c r="H15" s="231">
        <v>54</v>
      </c>
      <c r="I15" s="931">
        <v>11</v>
      </c>
      <c r="J15" s="964"/>
      <c r="K15" s="964"/>
      <c r="L15" s="231">
        <f>E15/D15</f>
        <v>17.666666666666668</v>
      </c>
      <c r="M15" s="954">
        <v>725</v>
      </c>
      <c r="N15" s="19"/>
      <c r="O15" s="87"/>
    </row>
    <row r="16" spans="1:17" ht="15" customHeight="1">
      <c r="A16" s="965" t="s">
        <v>274</v>
      </c>
      <c r="B16" s="34" t="s">
        <v>57</v>
      </c>
      <c r="C16" s="886">
        <v>1</v>
      </c>
      <c r="D16" s="232">
        <v>4</v>
      </c>
      <c r="E16" s="231">
        <f t="shared" ref="E16:E25" si="2">SUM(F16:H16)</f>
        <v>90</v>
      </c>
      <c r="F16" s="92">
        <v>0</v>
      </c>
      <c r="G16" s="231">
        <v>34</v>
      </c>
      <c r="H16" s="231">
        <v>56</v>
      </c>
      <c r="I16" s="931">
        <v>9</v>
      </c>
      <c r="J16" s="964"/>
      <c r="K16" s="964"/>
      <c r="L16" s="231">
        <f t="shared" ref="L16:L25" si="3">E16/D16</f>
        <v>22.5</v>
      </c>
      <c r="M16" s="954">
        <v>1035</v>
      </c>
      <c r="N16" s="19"/>
      <c r="O16" s="87"/>
    </row>
    <row r="17" spans="1:18" ht="15" customHeight="1">
      <c r="A17" s="965"/>
      <c r="B17" s="34" t="s">
        <v>58</v>
      </c>
      <c r="C17" s="886">
        <v>1</v>
      </c>
      <c r="D17" s="232">
        <v>4</v>
      </c>
      <c r="E17" s="231">
        <f t="shared" si="2"/>
        <v>81</v>
      </c>
      <c r="F17" s="92">
        <v>0</v>
      </c>
      <c r="G17" s="231">
        <v>29</v>
      </c>
      <c r="H17" s="231">
        <v>52</v>
      </c>
      <c r="I17" s="931">
        <v>8</v>
      </c>
      <c r="J17" s="964"/>
      <c r="K17" s="964"/>
      <c r="L17" s="231">
        <f t="shared" si="3"/>
        <v>20.25</v>
      </c>
      <c r="M17" s="954">
        <v>668</v>
      </c>
      <c r="N17" s="19"/>
      <c r="O17" s="87"/>
    </row>
    <row r="18" spans="1:18" ht="15" customHeight="1">
      <c r="A18" s="965"/>
      <c r="B18" s="34" t="s">
        <v>59</v>
      </c>
      <c r="C18" s="886">
        <v>1</v>
      </c>
      <c r="D18" s="232">
        <v>7</v>
      </c>
      <c r="E18" s="231">
        <f t="shared" si="2"/>
        <v>148</v>
      </c>
      <c r="F18" s="92">
        <v>0</v>
      </c>
      <c r="G18" s="231">
        <v>52</v>
      </c>
      <c r="H18" s="231">
        <v>96</v>
      </c>
      <c r="I18" s="931">
        <v>12</v>
      </c>
      <c r="J18" s="964"/>
      <c r="K18" s="964"/>
      <c r="L18" s="231">
        <f t="shared" si="3"/>
        <v>21.142857142857142</v>
      </c>
      <c r="M18" s="954">
        <v>1047</v>
      </c>
      <c r="N18" s="19"/>
      <c r="O18" s="87"/>
    </row>
    <row r="19" spans="1:18" ht="15" customHeight="1">
      <c r="A19" s="965"/>
      <c r="B19" s="34" t="s">
        <v>60</v>
      </c>
      <c r="C19" s="886">
        <v>1</v>
      </c>
      <c r="D19" s="232">
        <v>4</v>
      </c>
      <c r="E19" s="231">
        <f t="shared" si="2"/>
        <v>80</v>
      </c>
      <c r="F19" s="231">
        <v>18</v>
      </c>
      <c r="G19" s="231">
        <v>28</v>
      </c>
      <c r="H19" s="231">
        <v>34</v>
      </c>
      <c r="I19" s="931">
        <v>9</v>
      </c>
      <c r="J19" s="964"/>
      <c r="K19" s="964"/>
      <c r="L19" s="231">
        <f t="shared" si="3"/>
        <v>20</v>
      </c>
      <c r="M19" s="954">
        <v>744</v>
      </c>
      <c r="N19" s="19"/>
      <c r="O19" s="87"/>
    </row>
    <row r="20" spans="1:18" ht="15" customHeight="1">
      <c r="A20" s="965"/>
      <c r="B20" s="34" t="s">
        <v>61</v>
      </c>
      <c r="C20" s="886">
        <v>1</v>
      </c>
      <c r="D20" s="232">
        <v>6</v>
      </c>
      <c r="E20" s="231">
        <f t="shared" si="2"/>
        <v>148</v>
      </c>
      <c r="F20" s="92">
        <v>0</v>
      </c>
      <c r="G20" s="231">
        <v>50</v>
      </c>
      <c r="H20" s="231">
        <v>98</v>
      </c>
      <c r="I20" s="931">
        <v>12</v>
      </c>
      <c r="J20" s="964"/>
      <c r="K20" s="964"/>
      <c r="L20" s="231">
        <f t="shared" si="3"/>
        <v>24.666666666666668</v>
      </c>
      <c r="M20" s="954">
        <v>1047</v>
      </c>
      <c r="N20" s="19"/>
      <c r="O20" s="87"/>
    </row>
    <row r="21" spans="1:18" ht="15" customHeight="1">
      <c r="A21" s="965"/>
      <c r="B21" s="34" t="s">
        <v>62</v>
      </c>
      <c r="C21" s="886">
        <v>1</v>
      </c>
      <c r="D21" s="232">
        <v>4</v>
      </c>
      <c r="E21" s="231">
        <f t="shared" si="2"/>
        <v>92</v>
      </c>
      <c r="F21" s="92">
        <v>0</v>
      </c>
      <c r="G21" s="231">
        <v>28</v>
      </c>
      <c r="H21" s="231">
        <v>64</v>
      </c>
      <c r="I21" s="931">
        <v>9</v>
      </c>
      <c r="J21" s="964"/>
      <c r="K21" s="964"/>
      <c r="L21" s="231">
        <f t="shared" si="3"/>
        <v>23</v>
      </c>
      <c r="M21" s="954">
        <v>725</v>
      </c>
      <c r="N21" s="19"/>
      <c r="O21" s="87"/>
    </row>
    <row r="22" spans="1:18" ht="15" customHeight="1">
      <c r="A22" s="965"/>
      <c r="B22" s="34" t="s">
        <v>63</v>
      </c>
      <c r="C22" s="886">
        <v>1</v>
      </c>
      <c r="D22" s="232">
        <v>7</v>
      </c>
      <c r="E22" s="231">
        <f t="shared" si="2"/>
        <v>128</v>
      </c>
      <c r="F22" s="92">
        <v>0</v>
      </c>
      <c r="G22" s="231">
        <v>44</v>
      </c>
      <c r="H22" s="231">
        <v>84</v>
      </c>
      <c r="I22" s="931">
        <v>12</v>
      </c>
      <c r="J22" s="964"/>
      <c r="K22" s="964"/>
      <c r="L22" s="231">
        <f t="shared" si="3"/>
        <v>18.285714285714285</v>
      </c>
      <c r="M22" s="954">
        <v>886</v>
      </c>
      <c r="N22" s="19"/>
      <c r="O22" s="87"/>
    </row>
    <row r="23" spans="1:18" ht="15" customHeight="1">
      <c r="A23" s="965"/>
      <c r="B23" s="34" t="s">
        <v>64</v>
      </c>
      <c r="C23" s="886">
        <v>1</v>
      </c>
      <c r="D23" s="232">
        <v>6</v>
      </c>
      <c r="E23" s="231">
        <f t="shared" si="2"/>
        <v>99</v>
      </c>
      <c r="F23" s="92">
        <v>0</v>
      </c>
      <c r="G23" s="231">
        <v>31</v>
      </c>
      <c r="H23" s="231">
        <v>68</v>
      </c>
      <c r="I23" s="931">
        <v>11</v>
      </c>
      <c r="J23" s="964"/>
      <c r="K23" s="964"/>
      <c r="L23" s="231">
        <f t="shared" si="3"/>
        <v>16.5</v>
      </c>
      <c r="M23" s="954">
        <v>578</v>
      </c>
      <c r="N23" s="19"/>
      <c r="O23" s="87"/>
    </row>
    <row r="24" spans="1:18" ht="15" customHeight="1">
      <c r="A24" s="965"/>
      <c r="B24" s="34" t="s">
        <v>65</v>
      </c>
      <c r="C24" s="886">
        <v>1</v>
      </c>
      <c r="D24" s="232">
        <v>5</v>
      </c>
      <c r="E24" s="231">
        <f t="shared" si="2"/>
        <v>113</v>
      </c>
      <c r="F24" s="92">
        <v>0</v>
      </c>
      <c r="G24" s="231">
        <v>43</v>
      </c>
      <c r="H24" s="231">
        <v>70</v>
      </c>
      <c r="I24" s="931">
        <v>10</v>
      </c>
      <c r="J24" s="964"/>
      <c r="K24" s="964"/>
      <c r="L24" s="231">
        <f t="shared" si="3"/>
        <v>22.6</v>
      </c>
      <c r="M24" s="954">
        <v>602</v>
      </c>
      <c r="N24" s="19"/>
      <c r="O24" s="87"/>
    </row>
    <row r="25" spans="1:18" ht="15" customHeight="1">
      <c r="A25" s="966"/>
      <c r="B25" s="34" t="s">
        <v>66</v>
      </c>
      <c r="C25" s="886">
        <v>1</v>
      </c>
      <c r="D25" s="232">
        <v>4</v>
      </c>
      <c r="E25" s="231">
        <f t="shared" si="2"/>
        <v>75</v>
      </c>
      <c r="F25" s="92">
        <v>0</v>
      </c>
      <c r="G25" s="231">
        <v>28</v>
      </c>
      <c r="H25" s="231">
        <v>47</v>
      </c>
      <c r="I25" s="931">
        <v>8</v>
      </c>
      <c r="J25" s="964"/>
      <c r="K25" s="964"/>
      <c r="L25" s="231">
        <f t="shared" si="3"/>
        <v>18.75</v>
      </c>
      <c r="M25" s="954">
        <v>476</v>
      </c>
      <c r="N25" s="19"/>
      <c r="O25" s="87"/>
    </row>
    <row r="26" spans="1:18" ht="5.0999999999999996" customHeight="1">
      <c r="A26" s="966"/>
      <c r="B26" s="967"/>
      <c r="C26" s="231"/>
      <c r="D26" s="232"/>
      <c r="E26" s="231"/>
      <c r="F26" s="231"/>
      <c r="G26" s="231"/>
      <c r="H26" s="231"/>
      <c r="I26" s="968"/>
      <c r="J26" s="92"/>
      <c r="K26" s="231"/>
      <c r="L26" s="231"/>
      <c r="M26" s="954"/>
      <c r="N26" s="19"/>
      <c r="O26" s="87"/>
    </row>
    <row r="27" spans="1:18" ht="5.0999999999999996" customHeight="1">
      <c r="A27" s="969"/>
      <c r="B27" s="970"/>
      <c r="C27" s="971"/>
      <c r="D27" s="972"/>
      <c r="E27" s="972"/>
      <c r="F27" s="972"/>
      <c r="G27" s="972"/>
      <c r="H27" s="972"/>
      <c r="I27" s="973"/>
      <c r="J27" s="972"/>
      <c r="K27" s="972"/>
      <c r="L27" s="972"/>
      <c r="M27" s="974"/>
      <c r="N27" s="13"/>
      <c r="O27" s="87"/>
      <c r="P27" s="2"/>
      <c r="Q27" s="2"/>
      <c r="R27" s="2"/>
    </row>
    <row r="28" spans="1:18" ht="15" customHeight="1">
      <c r="A28" s="975" t="s">
        <v>275</v>
      </c>
      <c r="B28" s="976" t="s">
        <v>276</v>
      </c>
      <c r="C28" s="977">
        <v>1</v>
      </c>
      <c r="D28" s="232">
        <v>11</v>
      </c>
      <c r="E28" s="231">
        <f>SUM(F28:H28)</f>
        <v>324</v>
      </c>
      <c r="F28" s="231">
        <v>112</v>
      </c>
      <c r="G28" s="231">
        <v>108</v>
      </c>
      <c r="H28" s="231">
        <v>104</v>
      </c>
      <c r="I28" s="931">
        <v>17</v>
      </c>
      <c r="J28" s="964"/>
      <c r="K28" s="964"/>
      <c r="L28" s="231">
        <f>E28/D28</f>
        <v>29.454545454545453</v>
      </c>
      <c r="M28" s="978">
        <v>1785</v>
      </c>
      <c r="N28" s="13"/>
      <c r="O28" s="87"/>
      <c r="P28" s="2"/>
      <c r="Q28" s="2"/>
      <c r="R28" s="2"/>
    </row>
    <row r="29" spans="1:18" ht="24.95" customHeight="1">
      <c r="A29" s="979"/>
      <c r="B29" s="980" t="s">
        <v>280</v>
      </c>
      <c r="C29" s="977">
        <v>1</v>
      </c>
      <c r="D29" s="232">
        <v>5</v>
      </c>
      <c r="E29" s="231">
        <f>SUM(F29:H29)</f>
        <v>113</v>
      </c>
      <c r="F29" s="231">
        <v>35</v>
      </c>
      <c r="G29" s="231">
        <v>42</v>
      </c>
      <c r="H29" s="231">
        <v>36</v>
      </c>
      <c r="I29" s="931">
        <v>6</v>
      </c>
      <c r="J29" s="964"/>
      <c r="K29" s="964"/>
      <c r="L29" s="231">
        <v>22</v>
      </c>
      <c r="M29" s="981">
        <v>630.6</v>
      </c>
      <c r="N29" s="13"/>
      <c r="O29" s="87"/>
      <c r="P29" s="2"/>
      <c r="Q29" s="2"/>
      <c r="R29" s="2"/>
    </row>
    <row r="30" spans="1:18" ht="5.0999999999999996" customHeight="1" thickBot="1">
      <c r="A30" s="982"/>
      <c r="B30" s="983"/>
      <c r="C30" s="984"/>
      <c r="D30" s="985"/>
      <c r="E30" s="986"/>
      <c r="F30" s="986"/>
      <c r="G30" s="986"/>
      <c r="H30" s="987"/>
      <c r="I30" s="988"/>
      <c r="J30" s="986"/>
      <c r="K30" s="986"/>
      <c r="L30" s="986"/>
      <c r="M30" s="989"/>
      <c r="N30" s="34"/>
      <c r="O30" s="2"/>
      <c r="P30" s="2"/>
      <c r="Q30" s="2"/>
    </row>
    <row r="31" spans="1:18" ht="14.1" customHeight="1">
      <c r="A31" s="14" t="s">
        <v>424</v>
      </c>
      <c r="B31" s="26"/>
      <c r="C31" s="26"/>
      <c r="D31" s="26"/>
      <c r="E31" s="26"/>
      <c r="F31" s="13"/>
      <c r="G31" s="13"/>
      <c r="H31" s="13"/>
      <c r="J31" s="13"/>
      <c r="K31" s="13"/>
      <c r="L31" s="13"/>
      <c r="M31" s="13"/>
      <c r="N31" s="15" t="s">
        <v>423</v>
      </c>
      <c r="O31" s="2"/>
      <c r="P31" s="2"/>
      <c r="Q31" s="2"/>
    </row>
    <row r="32" spans="1:18" ht="14.1" customHeight="1">
      <c r="B32" s="19" t="s">
        <v>284</v>
      </c>
      <c r="C32" s="19"/>
      <c r="D32" s="19"/>
      <c r="E32" s="19"/>
      <c r="F32" s="13"/>
      <c r="G32" s="13"/>
      <c r="H32" s="13"/>
      <c r="I32" s="666"/>
      <c r="K32" s="24"/>
      <c r="N32" s="15" t="s">
        <v>453</v>
      </c>
      <c r="O32" s="2"/>
      <c r="P32" s="2"/>
      <c r="Q32" s="2"/>
    </row>
    <row r="33" spans="1:17" ht="14.1" customHeight="1">
      <c r="B33" s="19" t="s">
        <v>312</v>
      </c>
      <c r="C33" s="19"/>
      <c r="D33" s="19"/>
      <c r="E33" s="19"/>
      <c r="F33" s="13"/>
      <c r="G33" s="13"/>
      <c r="H33" s="13"/>
      <c r="I33" s="13"/>
      <c r="K33" s="13"/>
      <c r="N33" s="15" t="s">
        <v>452</v>
      </c>
      <c r="O33" s="2"/>
      <c r="P33" s="2"/>
      <c r="Q33" s="2"/>
    </row>
    <row r="34" spans="1:17" ht="14.1" customHeight="1">
      <c r="B34" s="19" t="s">
        <v>441</v>
      </c>
      <c r="C34" s="19"/>
      <c r="D34" s="19"/>
      <c r="E34" s="19"/>
      <c r="F34" s="13"/>
      <c r="I34" s="13"/>
      <c r="J34" s="13"/>
      <c r="K34" s="13"/>
      <c r="L34" s="13"/>
      <c r="M34" s="13"/>
      <c r="N34" s="13"/>
      <c r="O34" s="2"/>
      <c r="P34" s="2"/>
      <c r="Q34" s="2"/>
    </row>
    <row r="35" spans="1:17" ht="14.1" customHeight="1">
      <c r="C35" s="13"/>
      <c r="D35" s="13"/>
      <c r="E35" s="13"/>
      <c r="F35" s="13"/>
      <c r="G35" s="13"/>
      <c r="H35" s="13"/>
      <c r="I35" s="13"/>
      <c r="J35" s="990"/>
      <c r="K35" s="990"/>
      <c r="L35" s="990"/>
      <c r="M35" s="13"/>
      <c r="N35" s="13"/>
      <c r="O35" s="2"/>
      <c r="P35" s="2"/>
      <c r="Q35" s="2"/>
    </row>
    <row r="36" spans="1:17" ht="15" customHeight="1" thickBot="1">
      <c r="A36" s="14" t="s">
        <v>313</v>
      </c>
      <c r="B36" s="13"/>
      <c r="C36" s="13"/>
      <c r="D36" s="13"/>
      <c r="E36" s="13"/>
      <c r="F36" s="13"/>
      <c r="G36" s="13"/>
      <c r="H36" s="13"/>
      <c r="I36" s="13"/>
      <c r="J36" s="13"/>
      <c r="K36" s="15" t="s">
        <v>68</v>
      </c>
      <c r="L36" s="15"/>
      <c r="M36" s="13"/>
      <c r="N36" s="13"/>
      <c r="O36" s="2"/>
    </row>
    <row r="37" spans="1:17" ht="15" customHeight="1">
      <c r="A37" s="991" t="s">
        <v>69</v>
      </c>
      <c r="B37" s="939"/>
      <c r="C37" s="467"/>
      <c r="D37" s="992" t="s">
        <v>363</v>
      </c>
      <c r="E37" s="468"/>
      <c r="F37" s="468"/>
      <c r="G37" s="993"/>
      <c r="H37" s="994" t="s">
        <v>364</v>
      </c>
      <c r="I37" s="995"/>
      <c r="J37" s="995"/>
      <c r="K37" s="996"/>
      <c r="M37" s="13"/>
      <c r="N37" s="19"/>
      <c r="O37" s="5"/>
      <c r="P37" s="5"/>
    </row>
    <row r="38" spans="1:17" ht="15" customHeight="1">
      <c r="A38" s="997"/>
      <c r="B38" s="831"/>
      <c r="C38" s="471"/>
      <c r="D38" s="311" t="s">
        <v>2</v>
      </c>
      <c r="E38" s="331"/>
      <c r="F38" s="213" t="s">
        <v>54</v>
      </c>
      <c r="G38" s="213" t="s">
        <v>70</v>
      </c>
      <c r="H38" s="311" t="s">
        <v>2</v>
      </c>
      <c r="I38" s="331"/>
      <c r="J38" s="213" t="s">
        <v>54</v>
      </c>
      <c r="K38" s="229" t="s">
        <v>70</v>
      </c>
      <c r="M38" s="13"/>
      <c r="N38" s="19"/>
      <c r="O38" s="5"/>
      <c r="P38" s="5"/>
    </row>
    <row r="39" spans="1:17" ht="15" customHeight="1">
      <c r="A39" s="998" t="s">
        <v>71</v>
      </c>
      <c r="B39" s="861"/>
      <c r="C39" s="862"/>
      <c r="D39" s="324">
        <f t="shared" ref="D39:D49" si="4">SUM(F39:G39)</f>
        <v>625</v>
      </c>
      <c r="E39" s="324"/>
      <c r="F39" s="221">
        <v>321</v>
      </c>
      <c r="G39" s="221">
        <v>304</v>
      </c>
      <c r="H39" s="339">
        <f>SUM(J39:K39)</f>
        <v>627</v>
      </c>
      <c r="I39" s="339"/>
      <c r="J39" s="221">
        <v>328</v>
      </c>
      <c r="K39" s="999">
        <v>299</v>
      </c>
      <c r="M39" s="13"/>
      <c r="N39" s="19"/>
      <c r="O39" s="5"/>
      <c r="P39" s="5"/>
    </row>
    <row r="40" spans="1:17" ht="15" customHeight="1">
      <c r="A40" s="955" t="s">
        <v>72</v>
      </c>
      <c r="B40" s="509"/>
      <c r="C40" s="1000"/>
      <c r="D40" s="337">
        <f>SUM(F40:G40)</f>
        <v>672</v>
      </c>
      <c r="E40" s="337"/>
      <c r="F40" s="222">
        <v>345</v>
      </c>
      <c r="G40" s="222">
        <v>327</v>
      </c>
      <c r="H40" s="333">
        <f t="shared" ref="H40:H41" si="5">SUM(J40:K40)</f>
        <v>653</v>
      </c>
      <c r="I40" s="333"/>
      <c r="J40" s="222">
        <v>330</v>
      </c>
      <c r="K40" s="1001">
        <v>323</v>
      </c>
      <c r="M40" s="13"/>
      <c r="N40" s="19"/>
      <c r="O40" s="5"/>
      <c r="P40" s="5"/>
    </row>
    <row r="41" spans="1:17" ht="15" customHeight="1">
      <c r="A41" s="955" t="s">
        <v>73</v>
      </c>
      <c r="B41" s="509"/>
      <c r="C41" s="1000"/>
      <c r="D41" s="337">
        <f>SUM(F41:G41)</f>
        <v>695</v>
      </c>
      <c r="E41" s="337"/>
      <c r="F41" s="222">
        <v>347</v>
      </c>
      <c r="G41" s="222">
        <v>348</v>
      </c>
      <c r="H41" s="333">
        <f t="shared" si="5"/>
        <v>681</v>
      </c>
      <c r="I41" s="333"/>
      <c r="J41" s="222">
        <v>357</v>
      </c>
      <c r="K41" s="1001">
        <v>324</v>
      </c>
      <c r="M41" s="13"/>
      <c r="N41" s="19"/>
      <c r="O41" s="5"/>
      <c r="P41" s="5"/>
    </row>
    <row r="42" spans="1:17" ht="15" customHeight="1">
      <c r="A42" s="955" t="s">
        <v>74</v>
      </c>
      <c r="B42" s="509"/>
      <c r="C42" s="1000"/>
      <c r="D42" s="337">
        <f t="shared" si="4"/>
        <v>1036</v>
      </c>
      <c r="E42" s="337"/>
      <c r="F42" s="222">
        <v>524</v>
      </c>
      <c r="G42" s="222">
        <v>512</v>
      </c>
      <c r="H42" s="333">
        <f t="shared" ref="H42:H48" si="6">SUM(J42:K42)</f>
        <v>1062</v>
      </c>
      <c r="I42" s="333"/>
      <c r="J42" s="222">
        <v>539</v>
      </c>
      <c r="K42" s="1001">
        <v>523</v>
      </c>
      <c r="M42" s="13"/>
      <c r="N42" s="19"/>
      <c r="O42" s="5"/>
      <c r="P42" s="5"/>
    </row>
    <row r="43" spans="1:17" ht="15" customHeight="1">
      <c r="A43" s="955" t="s">
        <v>75</v>
      </c>
      <c r="B43" s="509"/>
      <c r="C43" s="1000"/>
      <c r="D43" s="337">
        <f t="shared" si="4"/>
        <v>526</v>
      </c>
      <c r="E43" s="337"/>
      <c r="F43" s="222">
        <v>259</v>
      </c>
      <c r="G43" s="222">
        <v>267</v>
      </c>
      <c r="H43" s="333">
        <f t="shared" si="6"/>
        <v>502</v>
      </c>
      <c r="I43" s="333"/>
      <c r="J43" s="222">
        <v>249</v>
      </c>
      <c r="K43" s="1001">
        <v>253</v>
      </c>
      <c r="M43" s="13"/>
      <c r="N43" s="19"/>
      <c r="O43" s="5"/>
      <c r="P43" s="5"/>
    </row>
    <row r="44" spans="1:17" ht="15" customHeight="1">
      <c r="A44" s="955" t="s">
        <v>76</v>
      </c>
      <c r="B44" s="509"/>
      <c r="C44" s="1000"/>
      <c r="D44" s="337">
        <f t="shared" si="4"/>
        <v>1069</v>
      </c>
      <c r="E44" s="337"/>
      <c r="F44" s="222">
        <v>571</v>
      </c>
      <c r="G44" s="222">
        <v>498</v>
      </c>
      <c r="H44" s="333">
        <f t="shared" si="6"/>
        <v>1072</v>
      </c>
      <c r="I44" s="333"/>
      <c r="J44" s="222">
        <v>556</v>
      </c>
      <c r="K44" s="1001">
        <v>516</v>
      </c>
      <c r="M44" s="13"/>
      <c r="N44" s="19"/>
      <c r="O44" s="5"/>
      <c r="P44" s="5"/>
    </row>
    <row r="45" spans="1:17" ht="15" customHeight="1">
      <c r="A45" s="955" t="s">
        <v>77</v>
      </c>
      <c r="B45" s="509"/>
      <c r="C45" s="1000"/>
      <c r="D45" s="337">
        <f t="shared" si="4"/>
        <v>604</v>
      </c>
      <c r="E45" s="337"/>
      <c r="F45" s="222">
        <v>310</v>
      </c>
      <c r="G45" s="222">
        <v>294</v>
      </c>
      <c r="H45" s="333">
        <f t="shared" si="6"/>
        <v>588</v>
      </c>
      <c r="I45" s="333"/>
      <c r="J45" s="222">
        <v>291</v>
      </c>
      <c r="K45" s="1001">
        <v>297</v>
      </c>
      <c r="M45" s="13"/>
      <c r="N45" s="19"/>
      <c r="O45" s="5"/>
      <c r="P45" s="5"/>
    </row>
    <row r="46" spans="1:17" ht="15" customHeight="1">
      <c r="A46" s="955" t="s">
        <v>78</v>
      </c>
      <c r="B46" s="509"/>
      <c r="C46" s="1000"/>
      <c r="D46" s="337">
        <f t="shared" si="4"/>
        <v>868</v>
      </c>
      <c r="E46" s="337"/>
      <c r="F46" s="222">
        <v>464</v>
      </c>
      <c r="G46" s="222">
        <v>404</v>
      </c>
      <c r="H46" s="333">
        <f t="shared" si="6"/>
        <v>884</v>
      </c>
      <c r="I46" s="333"/>
      <c r="J46" s="222">
        <v>472</v>
      </c>
      <c r="K46" s="1001">
        <v>412</v>
      </c>
      <c r="M46" s="13"/>
      <c r="N46" s="19"/>
      <c r="O46" s="5"/>
      <c r="P46" s="5"/>
    </row>
    <row r="47" spans="1:17" ht="15" customHeight="1">
      <c r="A47" s="955" t="s">
        <v>79</v>
      </c>
      <c r="B47" s="509"/>
      <c r="C47" s="1000"/>
      <c r="D47" s="337">
        <f t="shared" si="4"/>
        <v>789</v>
      </c>
      <c r="E47" s="337"/>
      <c r="F47" s="222">
        <v>417</v>
      </c>
      <c r="G47" s="222">
        <v>372</v>
      </c>
      <c r="H47" s="333">
        <f t="shared" si="6"/>
        <v>806</v>
      </c>
      <c r="I47" s="333"/>
      <c r="J47" s="222">
        <v>427</v>
      </c>
      <c r="K47" s="1001">
        <v>379</v>
      </c>
      <c r="M47" s="13"/>
      <c r="N47" s="19"/>
      <c r="O47" s="5"/>
      <c r="P47" s="5"/>
    </row>
    <row r="48" spans="1:17" ht="15" customHeight="1">
      <c r="A48" s="955" t="s">
        <v>80</v>
      </c>
      <c r="B48" s="509"/>
      <c r="C48" s="1000"/>
      <c r="D48" s="337">
        <f t="shared" si="4"/>
        <v>691</v>
      </c>
      <c r="E48" s="337"/>
      <c r="F48" s="222">
        <v>360</v>
      </c>
      <c r="G48" s="222">
        <v>331</v>
      </c>
      <c r="H48" s="333">
        <f t="shared" si="6"/>
        <v>676</v>
      </c>
      <c r="I48" s="333"/>
      <c r="J48" s="222">
        <v>354</v>
      </c>
      <c r="K48" s="1001">
        <v>322</v>
      </c>
      <c r="M48" s="13"/>
      <c r="N48" s="19"/>
      <c r="O48" s="5"/>
      <c r="P48" s="5"/>
    </row>
    <row r="49" spans="1:17" ht="15" customHeight="1" thickBot="1">
      <c r="A49" s="1002" t="s">
        <v>81</v>
      </c>
      <c r="B49" s="1003"/>
      <c r="C49" s="1004"/>
      <c r="D49" s="881">
        <f t="shared" si="4"/>
        <v>528</v>
      </c>
      <c r="E49" s="881"/>
      <c r="F49" s="875">
        <v>275</v>
      </c>
      <c r="G49" s="875">
        <v>253</v>
      </c>
      <c r="H49" s="1005">
        <f>SUM(J49:K49)</f>
        <v>511</v>
      </c>
      <c r="I49" s="1005"/>
      <c r="J49" s="875">
        <v>267</v>
      </c>
      <c r="K49" s="1006">
        <v>244</v>
      </c>
      <c r="M49" s="13"/>
      <c r="N49" s="19"/>
      <c r="O49" s="5"/>
      <c r="P49" s="5"/>
      <c r="Q49" s="2"/>
    </row>
    <row r="50" spans="1:17" ht="12" customHeight="1" thickBot="1">
      <c r="B50" s="13"/>
      <c r="C50" s="13"/>
      <c r="D50" s="13"/>
      <c r="E50" s="13"/>
      <c r="F50" s="13"/>
      <c r="G50" s="13"/>
      <c r="H50" s="13"/>
      <c r="I50" s="13"/>
      <c r="J50" s="13"/>
      <c r="K50" s="13"/>
      <c r="L50" s="13"/>
      <c r="M50" s="13"/>
      <c r="N50" s="13"/>
    </row>
    <row r="51" spans="1:17" ht="15" customHeight="1">
      <c r="A51" s="991" t="s">
        <v>69</v>
      </c>
      <c r="B51" s="939"/>
      <c r="C51" s="467"/>
      <c r="D51" s="995" t="s">
        <v>372</v>
      </c>
      <c r="E51" s="995"/>
      <c r="F51" s="995"/>
      <c r="G51" s="1007"/>
      <c r="H51" s="1008" t="s">
        <v>402</v>
      </c>
      <c r="I51" s="319"/>
      <c r="J51" s="319"/>
      <c r="K51" s="350"/>
      <c r="M51" s="13"/>
    </row>
    <row r="52" spans="1:17" ht="15" customHeight="1">
      <c r="A52" s="997"/>
      <c r="B52" s="831"/>
      <c r="C52" s="471"/>
      <c r="D52" s="309" t="s">
        <v>82</v>
      </c>
      <c r="E52" s="309"/>
      <c r="F52" s="213" t="s">
        <v>54</v>
      </c>
      <c r="G52" s="213" t="s">
        <v>70</v>
      </c>
      <c r="H52" s="709" t="s">
        <v>82</v>
      </c>
      <c r="I52" s="472"/>
      <c r="J52" s="472"/>
      <c r="K52" s="473"/>
      <c r="M52" s="13"/>
    </row>
    <row r="53" spans="1:17" ht="15" customHeight="1">
      <c r="A53" s="998" t="s">
        <v>71</v>
      </c>
      <c r="B53" s="861"/>
      <c r="C53" s="862"/>
      <c r="D53" s="339">
        <f t="shared" ref="D53:D63" si="7">SUM(F53:G53)</f>
        <v>609</v>
      </c>
      <c r="E53" s="339"/>
      <c r="F53" s="221">
        <v>319</v>
      </c>
      <c r="G53" s="221">
        <v>290</v>
      </c>
      <c r="H53" s="1009">
        <f>‐134‐!C40</f>
        <v>626</v>
      </c>
      <c r="I53" s="1009"/>
      <c r="J53" s="1009"/>
      <c r="K53" s="1010"/>
      <c r="M53" s="13"/>
    </row>
    <row r="54" spans="1:17" ht="15" customHeight="1">
      <c r="A54" s="955" t="s">
        <v>72</v>
      </c>
      <c r="B54" s="509"/>
      <c r="C54" s="1000"/>
      <c r="D54" s="333">
        <f t="shared" si="7"/>
        <v>621</v>
      </c>
      <c r="E54" s="333"/>
      <c r="F54" s="222">
        <v>315</v>
      </c>
      <c r="G54" s="222">
        <v>306</v>
      </c>
      <c r="H54" s="1011">
        <f>‐134‐!C41</f>
        <v>630</v>
      </c>
      <c r="I54" s="1011"/>
      <c r="J54" s="1011"/>
      <c r="K54" s="1012"/>
      <c r="M54" s="13"/>
    </row>
    <row r="55" spans="1:17" ht="15" customHeight="1">
      <c r="A55" s="955" t="s">
        <v>73</v>
      </c>
      <c r="B55" s="509"/>
      <c r="C55" s="1000"/>
      <c r="D55" s="333">
        <f t="shared" si="7"/>
        <v>677</v>
      </c>
      <c r="E55" s="333"/>
      <c r="F55" s="222">
        <v>357</v>
      </c>
      <c r="G55" s="222">
        <v>320</v>
      </c>
      <c r="H55" s="1011">
        <f>‐134‐!C42</f>
        <v>661</v>
      </c>
      <c r="I55" s="1011"/>
      <c r="J55" s="1011"/>
      <c r="K55" s="1012"/>
      <c r="M55" s="13"/>
    </row>
    <row r="56" spans="1:17" ht="15" customHeight="1">
      <c r="A56" s="955" t="s">
        <v>74</v>
      </c>
      <c r="B56" s="509"/>
      <c r="C56" s="1000"/>
      <c r="D56" s="333">
        <f t="shared" si="7"/>
        <v>1071</v>
      </c>
      <c r="E56" s="333"/>
      <c r="F56" s="222">
        <v>545</v>
      </c>
      <c r="G56" s="222">
        <v>526</v>
      </c>
      <c r="H56" s="1011">
        <f>‐134‐!C43</f>
        <v>1034</v>
      </c>
      <c r="I56" s="1011"/>
      <c r="J56" s="1011"/>
      <c r="K56" s="1012"/>
      <c r="M56" s="13"/>
      <c r="Q56" s="936">
        <f>SUM(H53:I63)</f>
        <v>8025</v>
      </c>
    </row>
    <row r="57" spans="1:17" ht="15" customHeight="1">
      <c r="A57" s="955" t="s">
        <v>75</v>
      </c>
      <c r="B57" s="509"/>
      <c r="C57" s="1000"/>
      <c r="D57" s="333">
        <f t="shared" si="7"/>
        <v>499</v>
      </c>
      <c r="E57" s="333"/>
      <c r="F57" s="222">
        <v>242</v>
      </c>
      <c r="G57" s="222">
        <v>257</v>
      </c>
      <c r="H57" s="1011">
        <f>‐134‐!C44</f>
        <v>472</v>
      </c>
      <c r="I57" s="1011"/>
      <c r="J57" s="1011"/>
      <c r="K57" s="1012"/>
      <c r="M57" s="13"/>
    </row>
    <row r="58" spans="1:17" ht="15" customHeight="1">
      <c r="A58" s="955" t="s">
        <v>76</v>
      </c>
      <c r="B58" s="509"/>
      <c r="C58" s="1000"/>
      <c r="D58" s="333">
        <f t="shared" si="7"/>
        <v>1055</v>
      </c>
      <c r="E58" s="333"/>
      <c r="F58" s="222">
        <v>545</v>
      </c>
      <c r="G58" s="222">
        <v>510</v>
      </c>
      <c r="H58" s="1011">
        <f>‐134‐!C45</f>
        <v>1091</v>
      </c>
      <c r="I58" s="1011"/>
      <c r="J58" s="1011"/>
      <c r="K58" s="1012"/>
      <c r="M58" s="13"/>
    </row>
    <row r="59" spans="1:17" ht="15" customHeight="1">
      <c r="A59" s="955" t="s">
        <v>77</v>
      </c>
      <c r="B59" s="509"/>
      <c r="C59" s="1000"/>
      <c r="D59" s="333">
        <f t="shared" si="7"/>
        <v>581</v>
      </c>
      <c r="E59" s="333"/>
      <c r="F59" s="222">
        <v>295</v>
      </c>
      <c r="G59" s="222">
        <v>286</v>
      </c>
      <c r="H59" s="1011">
        <f>‐134‐!C46</f>
        <v>577</v>
      </c>
      <c r="I59" s="1011"/>
      <c r="J59" s="1011"/>
      <c r="K59" s="1012"/>
      <c r="M59" s="13"/>
    </row>
    <row r="60" spans="1:17" ht="15" customHeight="1">
      <c r="A60" s="955" t="s">
        <v>78</v>
      </c>
      <c r="B60" s="509"/>
      <c r="C60" s="1000"/>
      <c r="D60" s="333">
        <f t="shared" si="7"/>
        <v>889</v>
      </c>
      <c r="E60" s="333"/>
      <c r="F60" s="222">
        <v>462</v>
      </c>
      <c r="G60" s="222">
        <v>427</v>
      </c>
      <c r="H60" s="1011">
        <f>‐134‐!C47</f>
        <v>917</v>
      </c>
      <c r="I60" s="1011"/>
      <c r="J60" s="1011"/>
      <c r="K60" s="1012"/>
      <c r="M60" s="13"/>
    </row>
    <row r="61" spans="1:17" ht="15" customHeight="1">
      <c r="A61" s="955" t="s">
        <v>79</v>
      </c>
      <c r="B61" s="509"/>
      <c r="C61" s="1000"/>
      <c r="D61" s="333">
        <f t="shared" si="7"/>
        <v>817</v>
      </c>
      <c r="E61" s="333"/>
      <c r="F61" s="222">
        <v>434</v>
      </c>
      <c r="G61" s="222">
        <v>383</v>
      </c>
      <c r="H61" s="1011">
        <f>‐134‐!C48</f>
        <v>808</v>
      </c>
      <c r="I61" s="1011"/>
      <c r="J61" s="1011"/>
      <c r="K61" s="1012"/>
      <c r="M61" s="13"/>
    </row>
    <row r="62" spans="1:17" ht="15" customHeight="1">
      <c r="A62" s="955" t="s">
        <v>80</v>
      </c>
      <c r="B62" s="509"/>
      <c r="C62" s="1000"/>
      <c r="D62" s="333">
        <f t="shared" si="7"/>
        <v>700</v>
      </c>
      <c r="E62" s="333"/>
      <c r="F62" s="222">
        <v>366</v>
      </c>
      <c r="G62" s="222">
        <v>334</v>
      </c>
      <c r="H62" s="1011">
        <f>‐134‐!C49</f>
        <v>703</v>
      </c>
      <c r="I62" s="1011"/>
      <c r="J62" s="1011"/>
      <c r="K62" s="1012"/>
      <c r="M62" s="13"/>
    </row>
    <row r="63" spans="1:17" ht="15" customHeight="1" thickBot="1">
      <c r="A63" s="1002" t="s">
        <v>81</v>
      </c>
      <c r="B63" s="1003"/>
      <c r="C63" s="1004"/>
      <c r="D63" s="1005">
        <f t="shared" si="7"/>
        <v>514</v>
      </c>
      <c r="E63" s="1005"/>
      <c r="F63" s="875">
        <v>276</v>
      </c>
      <c r="G63" s="875">
        <v>238</v>
      </c>
      <c r="H63" s="1013">
        <f>‐134‐!C50</f>
        <v>506</v>
      </c>
      <c r="I63" s="1013"/>
      <c r="J63" s="1013"/>
      <c r="K63" s="1014"/>
    </row>
    <row r="64" spans="1:17" ht="14.25" customHeight="1">
      <c r="A64" s="14" t="s">
        <v>83</v>
      </c>
      <c r="E64" s="760"/>
      <c r="K64" s="15" t="s">
        <v>67</v>
      </c>
      <c r="L64" s="15"/>
    </row>
    <row r="65" spans="1:14" ht="15.6" customHeight="1">
      <c r="A65" s="13" t="s">
        <v>459</v>
      </c>
      <c r="J65" s="1015" t="s">
        <v>460</v>
      </c>
      <c r="K65" s="1016"/>
      <c r="L65" s="1016"/>
      <c r="M65" s="1016"/>
      <c r="N65" s="1016"/>
    </row>
  </sheetData>
  <sheetProtection sheet="1" objects="1" scenarios="1"/>
  <mergeCells count="114">
    <mergeCell ref="A43:C43"/>
    <mergeCell ref="D41:E41"/>
    <mergeCell ref="J65:N65"/>
    <mergeCell ref="A28:A30"/>
    <mergeCell ref="A41:C41"/>
    <mergeCell ref="A42:C42"/>
    <mergeCell ref="D42:E42"/>
    <mergeCell ref="A40:C40"/>
    <mergeCell ref="H38:I38"/>
    <mergeCell ref="J35:L35"/>
    <mergeCell ref="H37:K37"/>
    <mergeCell ref="I28:K28"/>
    <mergeCell ref="I29:K29"/>
    <mergeCell ref="A37:C38"/>
    <mergeCell ref="A39:C39"/>
    <mergeCell ref="D38:E38"/>
    <mergeCell ref="D37:G37"/>
    <mergeCell ref="D39:E39"/>
    <mergeCell ref="A48:C48"/>
    <mergeCell ref="D47:E47"/>
    <mergeCell ref="D48:E48"/>
    <mergeCell ref="D43:E43"/>
    <mergeCell ref="H63:K63"/>
    <mergeCell ref="H62:K62"/>
    <mergeCell ref="A55:C55"/>
    <mergeCell ref="D55:E55"/>
    <mergeCell ref="H43:I43"/>
    <mergeCell ref="H40:I40"/>
    <mergeCell ref="H41:I41"/>
    <mergeCell ref="H42:I42"/>
    <mergeCell ref="A63:C63"/>
    <mergeCell ref="A56:C56"/>
    <mergeCell ref="A57:C57"/>
    <mergeCell ref="A58:C58"/>
    <mergeCell ref="A59:C59"/>
    <mergeCell ref="A60:C60"/>
    <mergeCell ref="A61:C61"/>
    <mergeCell ref="D63:E63"/>
    <mergeCell ref="D56:E56"/>
    <mergeCell ref="D57:E57"/>
    <mergeCell ref="D59:E59"/>
    <mergeCell ref="D62:E62"/>
    <mergeCell ref="D60:E60"/>
    <mergeCell ref="D61:E61"/>
    <mergeCell ref="D58:E58"/>
    <mergeCell ref="A62:C62"/>
    <mergeCell ref="A49:C49"/>
    <mergeCell ref="D40:E40"/>
    <mergeCell ref="A54:C54"/>
    <mergeCell ref="D44:E44"/>
    <mergeCell ref="H51:K51"/>
    <mergeCell ref="D51:G51"/>
    <mergeCell ref="D49:E49"/>
    <mergeCell ref="H44:I44"/>
    <mergeCell ref="H49:I49"/>
    <mergeCell ref="H46:I46"/>
    <mergeCell ref="D53:E53"/>
    <mergeCell ref="A51:C52"/>
    <mergeCell ref="A53:C53"/>
    <mergeCell ref="D54:E54"/>
    <mergeCell ref="H52:K52"/>
    <mergeCell ref="H53:K53"/>
    <mergeCell ref="A46:C46"/>
    <mergeCell ref="A47:C47"/>
    <mergeCell ref="D46:E46"/>
    <mergeCell ref="D45:E45"/>
    <mergeCell ref="A44:C44"/>
    <mergeCell ref="D52:E52"/>
    <mergeCell ref="A45:C45"/>
    <mergeCell ref="A10:B12"/>
    <mergeCell ref="C10:C12"/>
    <mergeCell ref="D10:D12"/>
    <mergeCell ref="E10:H11"/>
    <mergeCell ref="I10:K11"/>
    <mergeCell ref="I22:K22"/>
    <mergeCell ref="I23:K23"/>
    <mergeCell ref="I24:K24"/>
    <mergeCell ref="M3:M5"/>
    <mergeCell ref="I13:K13"/>
    <mergeCell ref="L3:L5"/>
    <mergeCell ref="I3:K4"/>
    <mergeCell ref="I15:K15"/>
    <mergeCell ref="D3:D5"/>
    <mergeCell ref="A9:B9"/>
    <mergeCell ref="C3:C5"/>
    <mergeCell ref="A3:B5"/>
    <mergeCell ref="A6:B6"/>
    <mergeCell ref="A7:B7"/>
    <mergeCell ref="A8:B8"/>
    <mergeCell ref="A13:B13"/>
    <mergeCell ref="E3:H4"/>
    <mergeCell ref="A16:A24"/>
    <mergeCell ref="I16:K16"/>
    <mergeCell ref="L10:L12"/>
    <mergeCell ref="M10:M12"/>
    <mergeCell ref="I12:K12"/>
    <mergeCell ref="H61:K61"/>
    <mergeCell ref="H60:K60"/>
    <mergeCell ref="H59:K59"/>
    <mergeCell ref="H58:K58"/>
    <mergeCell ref="H57:K57"/>
    <mergeCell ref="H56:K56"/>
    <mergeCell ref="H55:K55"/>
    <mergeCell ref="H54:K54"/>
    <mergeCell ref="H39:I39"/>
    <mergeCell ref="I17:K17"/>
    <mergeCell ref="I18:K18"/>
    <mergeCell ref="I19:K19"/>
    <mergeCell ref="I25:K25"/>
    <mergeCell ref="I20:K20"/>
    <mergeCell ref="I21:K21"/>
    <mergeCell ref="H45:I45"/>
    <mergeCell ref="H48:I48"/>
    <mergeCell ref="H47:I47"/>
  </mergeCells>
  <phoneticPr fontId="2"/>
  <printOptions horizontalCentered="1"/>
  <pageMargins left="0.43307086614173229" right="0.39370078740157483" top="0.59055118110236227" bottom="0.59055118110236227" header="0.39370078740157483" footer="0.39370078740157483"/>
  <pageSetup paperSize="9" scale="87" firstPageNumber="133" orientation="portrait" useFirstPageNumber="1" r:id="rId1"/>
  <headerFooter scaleWithDoc="0" alignWithMargins="0">
    <oddHeader>&amp;R教　育</oddHeader>
    <oddFooter>&amp;C&amp;12&amp;A</oddFooter>
  </headerFooter>
  <extLst>
    <ext xmlns:mx="http://schemas.microsoft.com/office/mac/excel/2008/main" uri="{64002731-A6B0-56B0-2670-7721B7C09600}">
      <mx:PLV Mode="0" OnePage="0" WScale="96"/>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AJ52"/>
  <sheetViews>
    <sheetView view="pageBreakPreview" zoomScale="88" zoomScaleNormal="90" zoomScaleSheetLayoutView="88" zoomScalePageLayoutView="90" workbookViewId="0">
      <pane xSplit="1" topLeftCell="B1" activePane="topRight" state="frozen"/>
      <selection activeCell="J36" sqref="J36"/>
      <selection pane="topRight" activeCell="J36" sqref="J36"/>
    </sheetView>
  </sheetViews>
  <sheetFormatPr defaultColWidth="8.85546875" defaultRowHeight="17.45" customHeight="1"/>
  <cols>
    <col min="1" max="1" width="11.28515625" style="13" customWidth="1"/>
    <col min="2" max="2" width="6.7109375" style="13" customWidth="1"/>
    <col min="3" max="3" width="8.28515625" style="13" customWidth="1"/>
    <col min="4" max="5" width="8.42578125" style="13" customWidth="1"/>
    <col min="6" max="6" width="5.42578125" style="13" customWidth="1"/>
    <col min="7" max="7" width="5.42578125" style="666" customWidth="1"/>
    <col min="8" max="9" width="7.7109375" style="13" customWidth="1"/>
    <col min="10" max="10" width="8.140625" style="13" customWidth="1"/>
    <col min="11" max="12" width="2.7109375" style="13" customWidth="1"/>
    <col min="13" max="13" width="2.140625" style="13" customWidth="1"/>
    <col min="14" max="14" width="7.28515625" style="13" customWidth="1"/>
    <col min="15" max="16" width="1.42578125" style="13" customWidth="1"/>
    <col min="17" max="17" width="3.42578125" style="13" customWidth="1"/>
    <col min="18" max="18" width="1.42578125" style="13" customWidth="1"/>
    <col min="19" max="20" width="7.140625" style="13" customWidth="1"/>
    <col min="21" max="21" width="5.28515625" style="13" customWidth="1"/>
    <col min="22" max="22" width="3.85546875" style="13" customWidth="1"/>
    <col min="23" max="23" width="6.7109375" style="13" customWidth="1"/>
    <col min="24" max="24" width="6.85546875" style="13" customWidth="1"/>
    <col min="25" max="25" width="1.85546875" style="13" customWidth="1"/>
    <col min="26" max="26" width="5.42578125" style="13" customWidth="1"/>
    <col min="27" max="27" width="7.42578125" style="13" customWidth="1"/>
    <col min="28" max="28" width="7.140625" style="13" customWidth="1"/>
    <col min="29" max="29" width="6.28515625" style="13" customWidth="1"/>
    <col min="30" max="30" width="9.85546875" style="13" customWidth="1"/>
    <col min="31" max="31" width="8.7109375" style="13" customWidth="1"/>
    <col min="32" max="32" width="9" style="13" customWidth="1"/>
    <col min="33" max="34" width="6.42578125" style="13" customWidth="1"/>
    <col min="35" max="16384" width="8.85546875" style="13"/>
  </cols>
  <sheetData>
    <row r="1" spans="1:34" ht="5.0999999999999996" customHeight="1">
      <c r="AH1" s="15"/>
    </row>
    <row r="2" spans="1:34" ht="20.100000000000001" customHeight="1" thickBot="1">
      <c r="A2" s="13" t="s">
        <v>301</v>
      </c>
      <c r="AH2" s="15" t="s">
        <v>84</v>
      </c>
    </row>
    <row r="3" spans="1:34" ht="20.100000000000001" customHeight="1" thickBot="1">
      <c r="A3" s="606" t="s">
        <v>85</v>
      </c>
      <c r="B3" s="319" t="s">
        <v>86</v>
      </c>
      <c r="C3" s="319" t="s">
        <v>87</v>
      </c>
      <c r="D3" s="319"/>
      <c r="E3" s="319"/>
      <c r="F3" s="319" t="s">
        <v>88</v>
      </c>
      <c r="G3" s="319"/>
      <c r="H3" s="319" t="s">
        <v>89</v>
      </c>
      <c r="I3" s="319"/>
      <c r="J3" s="319"/>
      <c r="K3" s="319"/>
      <c r="L3" s="319"/>
      <c r="M3" s="319"/>
      <c r="N3" s="319"/>
      <c r="O3" s="319"/>
      <c r="P3" s="319"/>
      <c r="Q3" s="319"/>
      <c r="R3" s="319"/>
      <c r="S3" s="56"/>
      <c r="T3" s="742" t="s">
        <v>90</v>
      </c>
      <c r="U3" s="742"/>
      <c r="V3" s="742"/>
      <c r="W3" s="58"/>
      <c r="X3" s="742"/>
      <c r="Y3" s="742"/>
      <c r="Z3" s="59"/>
      <c r="AA3" s="57"/>
      <c r="AB3" s="58" t="s">
        <v>91</v>
      </c>
      <c r="AC3" s="742"/>
      <c r="AD3" s="824" t="s">
        <v>315</v>
      </c>
      <c r="AE3" s="825"/>
      <c r="AF3" s="384" t="s">
        <v>316</v>
      </c>
      <c r="AG3" s="381"/>
      <c r="AH3" s="826"/>
    </row>
    <row r="4" spans="1:34" ht="20.100000000000001" customHeight="1">
      <c r="A4" s="607"/>
      <c r="B4" s="320"/>
      <c r="C4" s="215" t="s">
        <v>92</v>
      </c>
      <c r="D4" s="827" t="s">
        <v>93</v>
      </c>
      <c r="E4" s="827" t="s">
        <v>94</v>
      </c>
      <c r="F4" s="320"/>
      <c r="G4" s="320"/>
      <c r="H4" s="309" t="s">
        <v>95</v>
      </c>
      <c r="I4" s="309"/>
      <c r="J4" s="309" t="s">
        <v>54</v>
      </c>
      <c r="K4" s="309"/>
      <c r="L4" s="309"/>
      <c r="M4" s="309"/>
      <c r="N4" s="309" t="s">
        <v>55</v>
      </c>
      <c r="O4" s="309"/>
      <c r="P4" s="309"/>
      <c r="Q4" s="309"/>
      <c r="R4" s="309"/>
      <c r="S4" s="747" t="s">
        <v>96</v>
      </c>
      <c r="T4" s="828"/>
      <c r="U4" s="309" t="s">
        <v>54</v>
      </c>
      <c r="V4" s="309"/>
      <c r="W4" s="309"/>
      <c r="X4" s="309" t="s">
        <v>55</v>
      </c>
      <c r="Y4" s="309"/>
      <c r="Z4" s="309"/>
      <c r="AA4" s="212" t="s">
        <v>317</v>
      </c>
      <c r="AB4" s="212" t="s">
        <v>54</v>
      </c>
      <c r="AC4" s="212" t="s">
        <v>55</v>
      </c>
      <c r="AD4" s="829"/>
      <c r="AE4" s="830"/>
      <c r="AF4" s="470"/>
      <c r="AG4" s="831"/>
      <c r="AH4" s="832"/>
    </row>
    <row r="5" spans="1:34" ht="20.100000000000001" customHeight="1">
      <c r="A5" s="833" t="s">
        <v>362</v>
      </c>
      <c r="B5" s="834">
        <v>11</v>
      </c>
      <c r="C5" s="222">
        <v>380</v>
      </c>
      <c r="D5" s="835">
        <v>282</v>
      </c>
      <c r="E5" s="222">
        <v>98</v>
      </c>
      <c r="F5" s="222">
        <v>283</v>
      </c>
      <c r="G5" s="836">
        <v>28</v>
      </c>
      <c r="H5" s="222">
        <f>SUM(J5,N5)</f>
        <v>8216</v>
      </c>
      <c r="I5" s="836">
        <v>137</v>
      </c>
      <c r="J5" s="339">
        <v>4279</v>
      </c>
      <c r="K5" s="339"/>
      <c r="L5" s="339"/>
      <c r="M5" s="339"/>
      <c r="N5" s="339">
        <v>3937</v>
      </c>
      <c r="O5" s="339"/>
      <c r="P5" s="339"/>
      <c r="Q5" s="339"/>
      <c r="R5" s="339"/>
      <c r="S5" s="682">
        <f>SUM(U5,X5)</f>
        <v>390</v>
      </c>
      <c r="T5" s="684">
        <f>SUM(W5,Z5)</f>
        <v>15</v>
      </c>
      <c r="U5" s="837">
        <v>123</v>
      </c>
      <c r="V5" s="837"/>
      <c r="W5" s="726" t="s">
        <v>318</v>
      </c>
      <c r="X5" s="339">
        <v>267</v>
      </c>
      <c r="Y5" s="339"/>
      <c r="Z5" s="684">
        <v>15</v>
      </c>
      <c r="AA5" s="682">
        <f>SUM(AB5,AC5)</f>
        <v>59</v>
      </c>
      <c r="AB5" s="682">
        <v>4</v>
      </c>
      <c r="AC5" s="682">
        <v>55</v>
      </c>
      <c r="AD5" s="838">
        <f>H5/F5</f>
        <v>29.031802120141343</v>
      </c>
      <c r="AE5" s="838"/>
      <c r="AF5" s="838">
        <f>H5/S5</f>
        <v>21.066666666666666</v>
      </c>
      <c r="AG5" s="838"/>
      <c r="AH5" s="477"/>
    </row>
    <row r="6" spans="1:34" ht="20.100000000000001" customHeight="1">
      <c r="A6" s="833">
        <v>26</v>
      </c>
      <c r="B6" s="222">
        <v>11</v>
      </c>
      <c r="C6" s="222">
        <v>380</v>
      </c>
      <c r="D6" s="835">
        <v>282</v>
      </c>
      <c r="E6" s="222">
        <v>98</v>
      </c>
      <c r="F6" s="222">
        <v>283</v>
      </c>
      <c r="G6" s="836">
        <v>33</v>
      </c>
      <c r="H6" s="222">
        <f>SUM(J6,N6)</f>
        <v>8103</v>
      </c>
      <c r="I6" s="836">
        <v>170</v>
      </c>
      <c r="J6" s="333">
        <v>4193</v>
      </c>
      <c r="K6" s="333"/>
      <c r="L6" s="333"/>
      <c r="M6" s="333"/>
      <c r="N6" s="333">
        <v>3910</v>
      </c>
      <c r="O6" s="333"/>
      <c r="P6" s="333"/>
      <c r="Q6" s="333"/>
      <c r="R6" s="333"/>
      <c r="S6" s="682">
        <f>SUM(U6,X6)</f>
        <v>393</v>
      </c>
      <c r="T6" s="684">
        <f>SUM(W6,Z6)</f>
        <v>16</v>
      </c>
      <c r="U6" s="839">
        <v>115</v>
      </c>
      <c r="V6" s="839"/>
      <c r="W6" s="726" t="s">
        <v>318</v>
      </c>
      <c r="X6" s="333">
        <v>278</v>
      </c>
      <c r="Y6" s="333"/>
      <c r="Z6" s="684">
        <v>16</v>
      </c>
      <c r="AA6" s="682">
        <f>SUM(AB6,AC6)</f>
        <v>68</v>
      </c>
      <c r="AB6" s="682">
        <v>8</v>
      </c>
      <c r="AC6" s="682">
        <v>60</v>
      </c>
      <c r="AD6" s="838">
        <f>H6/F6</f>
        <v>28.632508833922262</v>
      </c>
      <c r="AE6" s="838"/>
      <c r="AF6" s="838">
        <f>H6/S6</f>
        <v>20.618320610687022</v>
      </c>
      <c r="AG6" s="838"/>
      <c r="AH6" s="477"/>
    </row>
    <row r="7" spans="1:34" ht="20.100000000000001" customHeight="1">
      <c r="A7" s="833">
        <v>27</v>
      </c>
      <c r="B7" s="222">
        <v>11</v>
      </c>
      <c r="C7" s="222">
        <v>380</v>
      </c>
      <c r="D7" s="222">
        <v>282</v>
      </c>
      <c r="E7" s="222">
        <v>98</v>
      </c>
      <c r="F7" s="222">
        <v>292</v>
      </c>
      <c r="G7" s="726">
        <v>40</v>
      </c>
      <c r="H7" s="222">
        <f>SUM(J7,N7)</f>
        <v>8062</v>
      </c>
      <c r="I7" s="836">
        <v>219</v>
      </c>
      <c r="J7" s="698">
        <v>4170</v>
      </c>
      <c r="K7" s="698"/>
      <c r="L7" s="698"/>
      <c r="M7" s="698"/>
      <c r="N7" s="698">
        <v>3892</v>
      </c>
      <c r="O7" s="698"/>
      <c r="P7" s="698"/>
      <c r="Q7" s="698"/>
      <c r="R7" s="698"/>
      <c r="S7" s="682">
        <f>SUM(U7,X7)</f>
        <v>385</v>
      </c>
      <c r="T7" s="684">
        <f>SUM(W7,Z7)</f>
        <v>15</v>
      </c>
      <c r="U7" s="840">
        <v>115</v>
      </c>
      <c r="V7" s="840"/>
      <c r="W7" s="726" t="s">
        <v>318</v>
      </c>
      <c r="X7" s="698">
        <v>270</v>
      </c>
      <c r="Y7" s="698"/>
      <c r="Z7" s="697">
        <v>15</v>
      </c>
      <c r="AA7" s="682">
        <f>SUM(AB7,AC7)</f>
        <v>58</v>
      </c>
      <c r="AB7" s="682">
        <v>2</v>
      </c>
      <c r="AC7" s="681">
        <v>56</v>
      </c>
      <c r="AD7" s="841">
        <f>H7/F7</f>
        <v>27.609589041095891</v>
      </c>
      <c r="AE7" s="841"/>
      <c r="AF7" s="838">
        <f>H7/S7</f>
        <v>20.940259740259741</v>
      </c>
      <c r="AG7" s="838"/>
      <c r="AH7" s="477"/>
    </row>
    <row r="8" spans="1:34" ht="20.100000000000001" customHeight="1">
      <c r="A8" s="833">
        <v>28</v>
      </c>
      <c r="B8" s="834">
        <v>11</v>
      </c>
      <c r="C8" s="222">
        <v>382</v>
      </c>
      <c r="D8" s="222">
        <v>279</v>
      </c>
      <c r="E8" s="222">
        <v>103</v>
      </c>
      <c r="F8" s="222">
        <v>297</v>
      </c>
      <c r="G8" s="726">
        <v>43</v>
      </c>
      <c r="H8" s="842">
        <f>SUM(J8:R8)</f>
        <v>8033</v>
      </c>
      <c r="I8" s="836">
        <v>266</v>
      </c>
      <c r="J8" s="698">
        <v>4156</v>
      </c>
      <c r="K8" s="698"/>
      <c r="L8" s="698"/>
      <c r="M8" s="698"/>
      <c r="N8" s="698">
        <v>3877</v>
      </c>
      <c r="O8" s="698"/>
      <c r="P8" s="698"/>
      <c r="Q8" s="698"/>
      <c r="R8" s="698"/>
      <c r="S8" s="842">
        <v>391</v>
      </c>
      <c r="T8" s="684">
        <v>15</v>
      </c>
      <c r="U8" s="840">
        <v>117</v>
      </c>
      <c r="V8" s="840"/>
      <c r="W8" s="726" t="s">
        <v>365</v>
      </c>
      <c r="X8" s="698">
        <v>274</v>
      </c>
      <c r="Y8" s="698"/>
      <c r="Z8" s="697">
        <v>15</v>
      </c>
      <c r="AA8" s="681">
        <v>62</v>
      </c>
      <c r="AB8" s="682">
        <v>3</v>
      </c>
      <c r="AC8" s="681">
        <v>59</v>
      </c>
      <c r="AD8" s="338">
        <v>28</v>
      </c>
      <c r="AE8" s="338"/>
      <c r="AF8" s="337">
        <v>21</v>
      </c>
      <c r="AG8" s="337"/>
      <c r="AH8" s="694"/>
    </row>
    <row r="9" spans="1:34" ht="20.100000000000001" customHeight="1">
      <c r="A9" s="843">
        <v>29</v>
      </c>
      <c r="B9" s="844">
        <f>SUM(B11:B23)</f>
        <v>11</v>
      </c>
      <c r="C9" s="225">
        <f>SUM(D9:E9)</f>
        <v>385</v>
      </c>
      <c r="D9" s="225">
        <f t="shared" ref="D9:G9" si="0">SUM(D11:D23)</f>
        <v>281</v>
      </c>
      <c r="E9" s="225">
        <f t="shared" si="0"/>
        <v>104</v>
      </c>
      <c r="F9" s="845">
        <f t="shared" si="0"/>
        <v>309</v>
      </c>
      <c r="G9" s="846">
        <f t="shared" si="0"/>
        <v>52</v>
      </c>
      <c r="H9" s="847">
        <f>SUM(H13:H23)</f>
        <v>8025</v>
      </c>
      <c r="I9" s="848">
        <f>SUM(L13:R23)</f>
        <v>291</v>
      </c>
      <c r="J9" s="849" t="s">
        <v>451</v>
      </c>
      <c r="K9" s="849"/>
      <c r="L9" s="849" t="s">
        <v>450</v>
      </c>
      <c r="M9" s="849"/>
      <c r="N9" s="849" t="s">
        <v>451</v>
      </c>
      <c r="O9" s="849"/>
      <c r="P9" s="849"/>
      <c r="Q9" s="849"/>
      <c r="R9" s="849"/>
      <c r="S9" s="847">
        <f>SUM(S11:S23)</f>
        <v>390</v>
      </c>
      <c r="T9" s="850" t="s">
        <v>450</v>
      </c>
      <c r="U9" s="851" t="s">
        <v>379</v>
      </c>
      <c r="V9" s="851"/>
      <c r="W9" s="726" t="s">
        <v>380</v>
      </c>
      <c r="X9" s="849" t="s">
        <v>381</v>
      </c>
      <c r="Y9" s="849"/>
      <c r="Z9" s="852" t="s">
        <v>382</v>
      </c>
      <c r="AA9" s="711">
        <f>SUM(AA11:AA23)</f>
        <v>133</v>
      </c>
      <c r="AB9" s="712" t="s">
        <v>383</v>
      </c>
      <c r="AC9" s="711" t="s">
        <v>378</v>
      </c>
      <c r="AD9" s="348">
        <f>H9/F9</f>
        <v>25.970873786407768</v>
      </c>
      <c r="AE9" s="348"/>
      <c r="AF9" s="853">
        <f>H9/S9</f>
        <v>20.576923076923077</v>
      </c>
      <c r="AG9" s="853"/>
      <c r="AH9" s="854"/>
    </row>
    <row r="10" spans="1:34" ht="20.100000000000001" customHeight="1" thickBot="1">
      <c r="A10" s="855"/>
      <c r="B10" s="834"/>
      <c r="C10" s="222"/>
      <c r="D10" s="222"/>
      <c r="E10" s="222"/>
      <c r="F10" s="856"/>
      <c r="G10" s="726"/>
      <c r="H10" s="856"/>
      <c r="I10" s="726"/>
      <c r="J10" s="857"/>
      <c r="K10" s="857"/>
      <c r="L10" s="19"/>
      <c r="M10" s="858"/>
      <c r="N10" s="857"/>
      <c r="O10" s="857"/>
      <c r="P10" s="857"/>
      <c r="Q10" s="859"/>
      <c r="R10" s="859"/>
      <c r="S10" s="691"/>
      <c r="T10" s="683"/>
      <c r="U10" s="46"/>
      <c r="V10" s="856"/>
      <c r="W10" s="683"/>
      <c r="X10" s="691"/>
      <c r="Y10" s="696"/>
      <c r="Z10" s="683"/>
      <c r="AA10" s="231"/>
      <c r="AB10" s="231"/>
      <c r="AC10" s="231"/>
      <c r="AD10" s="231"/>
      <c r="AE10" s="231"/>
      <c r="AF10" s="231"/>
      <c r="AG10" s="343"/>
      <c r="AH10" s="343"/>
    </row>
    <row r="11" spans="1:34" ht="20.100000000000001" customHeight="1" thickBot="1">
      <c r="A11" s="606" t="s">
        <v>85</v>
      </c>
      <c r="B11" s="319" t="s">
        <v>86</v>
      </c>
      <c r="C11" s="319" t="s">
        <v>87</v>
      </c>
      <c r="D11" s="319"/>
      <c r="E11" s="319"/>
      <c r="F11" s="319" t="s">
        <v>88</v>
      </c>
      <c r="G11" s="319"/>
      <c r="H11" s="319" t="s">
        <v>89</v>
      </c>
      <c r="I11" s="319"/>
      <c r="J11" s="319"/>
      <c r="K11" s="319"/>
      <c r="L11" s="319"/>
      <c r="M11" s="319"/>
      <c r="N11" s="319"/>
      <c r="O11" s="319"/>
      <c r="P11" s="319"/>
      <c r="Q11" s="319"/>
      <c r="R11" s="319"/>
      <c r="S11" s="56"/>
      <c r="T11" s="742" t="s">
        <v>90</v>
      </c>
      <c r="U11" s="742"/>
      <c r="V11" s="742"/>
      <c r="W11" s="58"/>
      <c r="X11" s="742"/>
      <c r="Y11" s="742"/>
      <c r="Z11" s="59"/>
      <c r="AA11" s="57"/>
      <c r="AB11" s="58" t="s">
        <v>91</v>
      </c>
      <c r="AC11" s="742"/>
      <c r="AD11" s="824" t="s">
        <v>315</v>
      </c>
      <c r="AE11" s="825"/>
      <c r="AF11" s="384" t="s">
        <v>316</v>
      </c>
      <c r="AG11" s="381"/>
      <c r="AH11" s="826"/>
    </row>
    <row r="12" spans="1:34" ht="20.100000000000001" customHeight="1">
      <c r="A12" s="607"/>
      <c r="B12" s="320"/>
      <c r="C12" s="215" t="s">
        <v>92</v>
      </c>
      <c r="D12" s="827" t="s">
        <v>93</v>
      </c>
      <c r="E12" s="827" t="s">
        <v>94</v>
      </c>
      <c r="F12" s="320"/>
      <c r="G12" s="320"/>
      <c r="H12" s="860" t="s">
        <v>95</v>
      </c>
      <c r="I12" s="861"/>
      <c r="J12" s="861"/>
      <c r="K12" s="861"/>
      <c r="L12" s="861"/>
      <c r="M12" s="861"/>
      <c r="N12" s="861"/>
      <c r="O12" s="861"/>
      <c r="P12" s="861"/>
      <c r="Q12" s="861"/>
      <c r="R12" s="862"/>
      <c r="S12" s="860" t="s">
        <v>96</v>
      </c>
      <c r="T12" s="861"/>
      <c r="U12" s="861"/>
      <c r="V12" s="861"/>
      <c r="W12" s="861"/>
      <c r="X12" s="861"/>
      <c r="Y12" s="861"/>
      <c r="Z12" s="862"/>
      <c r="AA12" s="863" t="s">
        <v>317</v>
      </c>
      <c r="AB12" s="864"/>
      <c r="AC12" s="865"/>
      <c r="AD12" s="829"/>
      <c r="AE12" s="830"/>
      <c r="AF12" s="470"/>
      <c r="AG12" s="831"/>
      <c r="AH12" s="832"/>
    </row>
    <row r="13" spans="1:34" ht="20.100000000000001" customHeight="1">
      <c r="A13" s="833" t="s">
        <v>442</v>
      </c>
      <c r="B13" s="834">
        <v>1</v>
      </c>
      <c r="C13" s="222">
        <f>D13+E13</f>
        <v>31</v>
      </c>
      <c r="D13" s="222">
        <v>20</v>
      </c>
      <c r="E13" s="222">
        <v>11</v>
      </c>
      <c r="F13" s="866">
        <f>B40</f>
        <v>24</v>
      </c>
      <c r="G13" s="836">
        <f>AF40</f>
        <v>4</v>
      </c>
      <c r="H13" s="916">
        <f>C40</f>
        <v>626</v>
      </c>
      <c r="I13" s="917"/>
      <c r="J13" s="917"/>
      <c r="K13" s="917"/>
      <c r="L13" s="918">
        <v>21</v>
      </c>
      <c r="M13" s="919"/>
      <c r="N13" s="919"/>
      <c r="O13" s="919"/>
      <c r="P13" s="919"/>
      <c r="Q13" s="919"/>
      <c r="R13" s="919"/>
      <c r="S13" s="868">
        <v>31</v>
      </c>
      <c r="T13" s="868"/>
      <c r="U13" s="868"/>
      <c r="V13" s="868"/>
      <c r="W13" s="868"/>
      <c r="X13" s="920">
        <v>1</v>
      </c>
      <c r="Y13" s="920"/>
      <c r="Z13" s="920"/>
      <c r="AA13" s="870">
        <v>12</v>
      </c>
      <c r="AB13" s="870"/>
      <c r="AC13" s="870"/>
      <c r="AD13" s="337">
        <f t="shared" ref="AD13" si="1">H13/F13</f>
        <v>26.083333333333332</v>
      </c>
      <c r="AE13" s="337"/>
      <c r="AF13" s="337">
        <f t="shared" ref="AF13" si="2">H13/S13</f>
        <v>20.193548387096776</v>
      </c>
      <c r="AG13" s="337"/>
      <c r="AH13" s="694"/>
    </row>
    <row r="14" spans="1:34" ht="20.100000000000001" customHeight="1">
      <c r="A14" s="833" t="s">
        <v>443</v>
      </c>
      <c r="B14" s="834">
        <v>1</v>
      </c>
      <c r="C14" s="222">
        <f>D14+E14</f>
        <v>37</v>
      </c>
      <c r="D14" s="222">
        <v>28</v>
      </c>
      <c r="E14" s="222">
        <v>9</v>
      </c>
      <c r="F14" s="866">
        <f t="shared" ref="F14:F23" si="3">B41</f>
        <v>25</v>
      </c>
      <c r="G14" s="836">
        <f t="shared" ref="G14:G23" si="4">AF41</f>
        <v>3</v>
      </c>
      <c r="H14" s="921">
        <f t="shared" ref="H14:H23" si="5">C41</f>
        <v>630</v>
      </c>
      <c r="I14" s="922"/>
      <c r="J14" s="922"/>
      <c r="K14" s="922"/>
      <c r="L14" s="923">
        <v>23</v>
      </c>
      <c r="M14" s="924"/>
      <c r="N14" s="924"/>
      <c r="O14" s="924"/>
      <c r="P14" s="924"/>
      <c r="Q14" s="924"/>
      <c r="R14" s="924"/>
      <c r="S14" s="727">
        <v>32</v>
      </c>
      <c r="T14" s="727"/>
      <c r="U14" s="727"/>
      <c r="V14" s="727"/>
      <c r="W14" s="727"/>
      <c r="X14" s="756">
        <v>1</v>
      </c>
      <c r="Y14" s="756"/>
      <c r="Z14" s="756"/>
      <c r="AA14" s="758">
        <v>12</v>
      </c>
      <c r="AB14" s="758"/>
      <c r="AC14" s="758"/>
      <c r="AD14" s="337">
        <f t="shared" ref="AD14" si="6">H14/F14</f>
        <v>25.2</v>
      </c>
      <c r="AE14" s="337"/>
      <c r="AF14" s="337">
        <f t="shared" ref="AF14" si="7">H14/S14</f>
        <v>19.6875</v>
      </c>
      <c r="AG14" s="337"/>
      <c r="AH14" s="694"/>
    </row>
    <row r="15" spans="1:34" ht="20.100000000000001" customHeight="1">
      <c r="A15" s="833" t="s">
        <v>100</v>
      </c>
      <c r="B15" s="834">
        <v>1</v>
      </c>
      <c r="C15" s="222">
        <f>D15+E15</f>
        <v>32</v>
      </c>
      <c r="D15" s="222">
        <v>25</v>
      </c>
      <c r="E15" s="222">
        <v>7</v>
      </c>
      <c r="F15" s="866">
        <f t="shared" si="3"/>
        <v>27</v>
      </c>
      <c r="G15" s="836">
        <f t="shared" si="4"/>
        <v>6</v>
      </c>
      <c r="H15" s="921">
        <f t="shared" si="5"/>
        <v>661</v>
      </c>
      <c r="I15" s="922"/>
      <c r="J15" s="922"/>
      <c r="K15" s="922"/>
      <c r="L15" s="923">
        <v>38</v>
      </c>
      <c r="M15" s="924"/>
      <c r="N15" s="924"/>
      <c r="O15" s="924"/>
      <c r="P15" s="924"/>
      <c r="Q15" s="924"/>
      <c r="R15" s="924"/>
      <c r="S15" s="727">
        <v>33</v>
      </c>
      <c r="T15" s="727"/>
      <c r="U15" s="727"/>
      <c r="V15" s="727"/>
      <c r="W15" s="727"/>
      <c r="X15" s="756">
        <v>1</v>
      </c>
      <c r="Y15" s="756"/>
      <c r="Z15" s="756"/>
      <c r="AA15" s="758">
        <v>11</v>
      </c>
      <c r="AB15" s="758"/>
      <c r="AC15" s="758"/>
      <c r="AD15" s="337">
        <f t="shared" ref="AD15:AD23" si="8">H15/F15</f>
        <v>24.481481481481481</v>
      </c>
      <c r="AE15" s="337"/>
      <c r="AF15" s="337">
        <f t="shared" ref="AF15:AF23" si="9">H15/S15</f>
        <v>20.030303030303031</v>
      </c>
      <c r="AG15" s="337"/>
      <c r="AH15" s="694"/>
    </row>
    <row r="16" spans="1:34" ht="20.100000000000001" customHeight="1">
      <c r="A16" s="833" t="s">
        <v>101</v>
      </c>
      <c r="B16" s="834">
        <v>1</v>
      </c>
      <c r="C16" s="222">
        <f t="shared" ref="C16:C23" si="10">D16+E16</f>
        <v>43</v>
      </c>
      <c r="D16" s="222">
        <v>31</v>
      </c>
      <c r="E16" s="222">
        <v>12</v>
      </c>
      <c r="F16" s="866">
        <f t="shared" si="3"/>
        <v>37</v>
      </c>
      <c r="G16" s="836">
        <f t="shared" si="4"/>
        <v>4</v>
      </c>
      <c r="H16" s="921">
        <f t="shared" si="5"/>
        <v>1034</v>
      </c>
      <c r="I16" s="922"/>
      <c r="J16" s="922"/>
      <c r="K16" s="922"/>
      <c r="L16" s="923">
        <v>23</v>
      </c>
      <c r="M16" s="924"/>
      <c r="N16" s="924"/>
      <c r="O16" s="924"/>
      <c r="P16" s="924"/>
      <c r="Q16" s="924"/>
      <c r="R16" s="924"/>
      <c r="S16" s="727">
        <v>44</v>
      </c>
      <c r="T16" s="727"/>
      <c r="U16" s="727"/>
      <c r="V16" s="727"/>
      <c r="W16" s="727"/>
      <c r="X16" s="756">
        <v>2</v>
      </c>
      <c r="Y16" s="756"/>
      <c r="Z16" s="756"/>
      <c r="AA16" s="758">
        <v>13</v>
      </c>
      <c r="AB16" s="758"/>
      <c r="AC16" s="758"/>
      <c r="AD16" s="337">
        <f t="shared" si="8"/>
        <v>27.945945945945947</v>
      </c>
      <c r="AE16" s="337"/>
      <c r="AF16" s="337">
        <f t="shared" si="9"/>
        <v>23.5</v>
      </c>
      <c r="AG16" s="337"/>
      <c r="AH16" s="694"/>
    </row>
    <row r="17" spans="1:36" ht="20.100000000000001" customHeight="1">
      <c r="A17" s="833" t="s">
        <v>102</v>
      </c>
      <c r="B17" s="834">
        <v>1</v>
      </c>
      <c r="C17" s="222">
        <f t="shared" si="10"/>
        <v>31</v>
      </c>
      <c r="D17" s="222">
        <v>21</v>
      </c>
      <c r="E17" s="222">
        <v>10</v>
      </c>
      <c r="F17" s="866">
        <f t="shared" si="3"/>
        <v>21</v>
      </c>
      <c r="G17" s="836">
        <f t="shared" si="4"/>
        <v>5</v>
      </c>
      <c r="H17" s="921">
        <f t="shared" si="5"/>
        <v>472</v>
      </c>
      <c r="I17" s="922"/>
      <c r="J17" s="922"/>
      <c r="K17" s="922"/>
      <c r="L17" s="923">
        <v>26</v>
      </c>
      <c r="M17" s="924"/>
      <c r="N17" s="924"/>
      <c r="O17" s="924"/>
      <c r="P17" s="924"/>
      <c r="Q17" s="924"/>
      <c r="R17" s="924"/>
      <c r="S17" s="727">
        <v>27</v>
      </c>
      <c r="T17" s="727"/>
      <c r="U17" s="727"/>
      <c r="V17" s="727"/>
      <c r="W17" s="727"/>
      <c r="X17" s="756">
        <v>1</v>
      </c>
      <c r="Y17" s="756"/>
      <c r="Z17" s="756"/>
      <c r="AA17" s="758">
        <v>14</v>
      </c>
      <c r="AB17" s="758"/>
      <c r="AC17" s="758"/>
      <c r="AD17" s="337">
        <f t="shared" si="8"/>
        <v>22.476190476190474</v>
      </c>
      <c r="AE17" s="337"/>
      <c r="AF17" s="337">
        <f t="shared" si="9"/>
        <v>17.481481481481481</v>
      </c>
      <c r="AG17" s="337"/>
      <c r="AH17" s="694"/>
    </row>
    <row r="18" spans="1:36" ht="20.100000000000001" customHeight="1">
      <c r="A18" s="833" t="s">
        <v>103</v>
      </c>
      <c r="B18" s="834">
        <v>1</v>
      </c>
      <c r="C18" s="222">
        <f t="shared" si="10"/>
        <v>43</v>
      </c>
      <c r="D18" s="222">
        <v>31</v>
      </c>
      <c r="E18" s="222">
        <v>12</v>
      </c>
      <c r="F18" s="866">
        <f t="shared" si="3"/>
        <v>39</v>
      </c>
      <c r="G18" s="836">
        <f t="shared" si="4"/>
        <v>6</v>
      </c>
      <c r="H18" s="921">
        <f t="shared" si="5"/>
        <v>1091</v>
      </c>
      <c r="I18" s="922"/>
      <c r="J18" s="922"/>
      <c r="K18" s="922"/>
      <c r="L18" s="923">
        <v>32</v>
      </c>
      <c r="M18" s="924"/>
      <c r="N18" s="924"/>
      <c r="O18" s="924"/>
      <c r="P18" s="924"/>
      <c r="Q18" s="924"/>
      <c r="R18" s="924"/>
      <c r="S18" s="727">
        <v>49</v>
      </c>
      <c r="T18" s="727"/>
      <c r="U18" s="727"/>
      <c r="V18" s="727"/>
      <c r="W18" s="727"/>
      <c r="X18" s="756">
        <v>2</v>
      </c>
      <c r="Y18" s="756"/>
      <c r="Z18" s="756"/>
      <c r="AA18" s="758">
        <v>13</v>
      </c>
      <c r="AB18" s="758"/>
      <c r="AC18" s="758"/>
      <c r="AD18" s="337">
        <f t="shared" si="8"/>
        <v>27.974358974358974</v>
      </c>
      <c r="AE18" s="337"/>
      <c r="AF18" s="337">
        <f t="shared" si="9"/>
        <v>22.26530612244898</v>
      </c>
      <c r="AG18" s="337"/>
      <c r="AH18" s="694"/>
    </row>
    <row r="19" spans="1:36" ht="20.100000000000001" customHeight="1">
      <c r="A19" s="833" t="s">
        <v>104</v>
      </c>
      <c r="B19" s="834">
        <v>1</v>
      </c>
      <c r="C19" s="222">
        <f t="shared" si="10"/>
        <v>29</v>
      </c>
      <c r="D19" s="222">
        <v>20</v>
      </c>
      <c r="E19" s="222">
        <v>9</v>
      </c>
      <c r="F19" s="866">
        <f t="shared" si="3"/>
        <v>22</v>
      </c>
      <c r="G19" s="836">
        <f t="shared" si="4"/>
        <v>3</v>
      </c>
      <c r="H19" s="921">
        <f t="shared" si="5"/>
        <v>577</v>
      </c>
      <c r="I19" s="922"/>
      <c r="J19" s="922"/>
      <c r="K19" s="922"/>
      <c r="L19" s="923">
        <v>23</v>
      </c>
      <c r="M19" s="924"/>
      <c r="N19" s="924"/>
      <c r="O19" s="924"/>
      <c r="P19" s="924"/>
      <c r="Q19" s="924"/>
      <c r="R19" s="924"/>
      <c r="S19" s="727">
        <v>30</v>
      </c>
      <c r="T19" s="727"/>
      <c r="U19" s="727"/>
      <c r="V19" s="727"/>
      <c r="W19" s="727"/>
      <c r="X19" s="756">
        <v>1</v>
      </c>
      <c r="Y19" s="756"/>
      <c r="Z19" s="756"/>
      <c r="AA19" s="758">
        <v>12</v>
      </c>
      <c r="AB19" s="758"/>
      <c r="AC19" s="758"/>
      <c r="AD19" s="337">
        <f t="shared" si="8"/>
        <v>26.227272727272727</v>
      </c>
      <c r="AE19" s="337"/>
      <c r="AF19" s="337">
        <f t="shared" si="9"/>
        <v>19.233333333333334</v>
      </c>
      <c r="AG19" s="337"/>
      <c r="AH19" s="694"/>
    </row>
    <row r="20" spans="1:36" ht="20.100000000000001" customHeight="1">
      <c r="A20" s="833" t="s">
        <v>105</v>
      </c>
      <c r="B20" s="834">
        <v>1</v>
      </c>
      <c r="C20" s="222">
        <f t="shared" si="10"/>
        <v>39</v>
      </c>
      <c r="D20" s="222">
        <v>28</v>
      </c>
      <c r="E20" s="222">
        <v>11</v>
      </c>
      <c r="F20" s="866">
        <f t="shared" si="3"/>
        <v>32</v>
      </c>
      <c r="G20" s="836">
        <f t="shared" si="4"/>
        <v>4</v>
      </c>
      <c r="H20" s="921">
        <f t="shared" si="5"/>
        <v>917</v>
      </c>
      <c r="I20" s="922"/>
      <c r="J20" s="922"/>
      <c r="K20" s="922"/>
      <c r="L20" s="923">
        <v>20</v>
      </c>
      <c r="M20" s="924"/>
      <c r="N20" s="924"/>
      <c r="O20" s="924"/>
      <c r="P20" s="924"/>
      <c r="Q20" s="924"/>
      <c r="R20" s="924"/>
      <c r="S20" s="727">
        <v>40</v>
      </c>
      <c r="T20" s="727"/>
      <c r="U20" s="727"/>
      <c r="V20" s="727"/>
      <c r="W20" s="727"/>
      <c r="X20" s="756">
        <v>1</v>
      </c>
      <c r="Y20" s="756"/>
      <c r="Z20" s="756"/>
      <c r="AA20" s="758">
        <v>13</v>
      </c>
      <c r="AB20" s="758"/>
      <c r="AC20" s="758"/>
      <c r="AD20" s="337">
        <f t="shared" si="8"/>
        <v>28.65625</v>
      </c>
      <c r="AE20" s="337"/>
      <c r="AF20" s="337">
        <f t="shared" si="9"/>
        <v>22.925000000000001</v>
      </c>
      <c r="AG20" s="337"/>
      <c r="AH20" s="694"/>
    </row>
    <row r="21" spans="1:36" ht="20.100000000000001" customHeight="1">
      <c r="A21" s="833" t="s">
        <v>106</v>
      </c>
      <c r="B21" s="834">
        <v>1</v>
      </c>
      <c r="C21" s="222">
        <f t="shared" si="10"/>
        <v>35</v>
      </c>
      <c r="D21" s="222">
        <v>28</v>
      </c>
      <c r="E21" s="222">
        <v>7</v>
      </c>
      <c r="F21" s="866">
        <f t="shared" si="3"/>
        <v>30</v>
      </c>
      <c r="G21" s="836">
        <f t="shared" si="4"/>
        <v>4</v>
      </c>
      <c r="H21" s="921">
        <f t="shared" si="5"/>
        <v>808</v>
      </c>
      <c r="I21" s="922"/>
      <c r="J21" s="922"/>
      <c r="K21" s="922"/>
      <c r="L21" s="923">
        <v>25</v>
      </c>
      <c r="M21" s="924"/>
      <c r="N21" s="924"/>
      <c r="O21" s="924"/>
      <c r="P21" s="924"/>
      <c r="Q21" s="924"/>
      <c r="R21" s="924"/>
      <c r="S21" s="727">
        <v>37</v>
      </c>
      <c r="T21" s="727"/>
      <c r="U21" s="727"/>
      <c r="V21" s="727"/>
      <c r="W21" s="727"/>
      <c r="X21" s="756">
        <v>1</v>
      </c>
      <c r="Y21" s="756"/>
      <c r="Z21" s="756"/>
      <c r="AA21" s="758">
        <v>11</v>
      </c>
      <c r="AB21" s="758"/>
      <c r="AC21" s="758"/>
      <c r="AD21" s="337">
        <f t="shared" si="8"/>
        <v>26.933333333333334</v>
      </c>
      <c r="AE21" s="337"/>
      <c r="AF21" s="337">
        <f t="shared" si="9"/>
        <v>21.837837837837839</v>
      </c>
      <c r="AG21" s="337"/>
      <c r="AH21" s="694"/>
    </row>
    <row r="22" spans="1:36" ht="20.100000000000001" customHeight="1">
      <c r="A22" s="833" t="s">
        <v>107</v>
      </c>
      <c r="B22" s="834">
        <v>1</v>
      </c>
      <c r="C22" s="222">
        <f t="shared" si="10"/>
        <v>33</v>
      </c>
      <c r="D22" s="222">
        <v>25</v>
      </c>
      <c r="E22" s="222">
        <v>8</v>
      </c>
      <c r="F22" s="866">
        <f t="shared" si="3"/>
        <v>31</v>
      </c>
      <c r="G22" s="836">
        <f t="shared" si="4"/>
        <v>8</v>
      </c>
      <c r="H22" s="921">
        <f t="shared" si="5"/>
        <v>703</v>
      </c>
      <c r="I22" s="922"/>
      <c r="J22" s="922"/>
      <c r="K22" s="922"/>
      <c r="L22" s="923">
        <v>41</v>
      </c>
      <c r="M22" s="924"/>
      <c r="N22" s="924"/>
      <c r="O22" s="924"/>
      <c r="P22" s="924"/>
      <c r="Q22" s="924"/>
      <c r="R22" s="924"/>
      <c r="S22" s="727">
        <v>39</v>
      </c>
      <c r="T22" s="727"/>
      <c r="U22" s="727"/>
      <c r="V22" s="727"/>
      <c r="W22" s="727"/>
      <c r="X22" s="756">
        <v>1</v>
      </c>
      <c r="Y22" s="756"/>
      <c r="Z22" s="756"/>
      <c r="AA22" s="758">
        <v>11</v>
      </c>
      <c r="AB22" s="758"/>
      <c r="AC22" s="758"/>
      <c r="AD22" s="337">
        <f t="shared" si="8"/>
        <v>22.677419354838708</v>
      </c>
      <c r="AE22" s="337"/>
      <c r="AF22" s="337">
        <f>H22/S22</f>
        <v>18.025641025641026</v>
      </c>
      <c r="AG22" s="337"/>
      <c r="AH22" s="694"/>
    </row>
    <row r="23" spans="1:36" ht="20.100000000000001" customHeight="1" thickBot="1">
      <c r="A23" s="873" t="s">
        <v>108</v>
      </c>
      <c r="B23" s="874">
        <v>1</v>
      </c>
      <c r="C23" s="875">
        <f t="shared" si="10"/>
        <v>32</v>
      </c>
      <c r="D23" s="875">
        <v>24</v>
      </c>
      <c r="E23" s="875">
        <v>8</v>
      </c>
      <c r="F23" s="876">
        <f t="shared" si="3"/>
        <v>21</v>
      </c>
      <c r="G23" s="877">
        <f t="shared" si="4"/>
        <v>5</v>
      </c>
      <c r="H23" s="925">
        <f t="shared" si="5"/>
        <v>506</v>
      </c>
      <c r="I23" s="524"/>
      <c r="J23" s="524"/>
      <c r="K23" s="524"/>
      <c r="L23" s="926">
        <v>19</v>
      </c>
      <c r="M23" s="927"/>
      <c r="N23" s="927"/>
      <c r="O23" s="927"/>
      <c r="P23" s="927"/>
      <c r="Q23" s="927"/>
      <c r="R23" s="927"/>
      <c r="S23" s="734">
        <v>28</v>
      </c>
      <c r="T23" s="734"/>
      <c r="U23" s="734"/>
      <c r="V23" s="734"/>
      <c r="W23" s="734"/>
      <c r="X23" s="785">
        <v>1</v>
      </c>
      <c r="Y23" s="785"/>
      <c r="Z23" s="785"/>
      <c r="AA23" s="880">
        <v>11</v>
      </c>
      <c r="AB23" s="880"/>
      <c r="AC23" s="880"/>
      <c r="AD23" s="881">
        <f t="shared" si="8"/>
        <v>24.095238095238095</v>
      </c>
      <c r="AE23" s="881"/>
      <c r="AF23" s="416">
        <f t="shared" si="9"/>
        <v>18.071428571428573</v>
      </c>
      <c r="AG23" s="416"/>
      <c r="AH23" s="882"/>
    </row>
    <row r="24" spans="1:36" ht="20.100000000000001" customHeight="1">
      <c r="A24" s="13" t="s">
        <v>319</v>
      </c>
      <c r="S24" s="19" t="s">
        <v>320</v>
      </c>
      <c r="T24" s="13" t="s">
        <v>321</v>
      </c>
      <c r="AC24" s="15" t="s">
        <v>437</v>
      </c>
      <c r="AD24" s="13" t="s">
        <v>438</v>
      </c>
    </row>
    <row r="25" spans="1:36" ht="20.100000000000001" customHeight="1">
      <c r="A25" s="24" t="s">
        <v>377</v>
      </c>
      <c r="AC25" s="928" t="s">
        <v>439</v>
      </c>
      <c r="AD25" s="928"/>
      <c r="AE25" s="929" t="s">
        <v>428</v>
      </c>
      <c r="AF25" s="929"/>
      <c r="AG25" s="929"/>
      <c r="AH25" s="929"/>
    </row>
    <row r="26" spans="1:36" ht="20.100000000000001" customHeight="1">
      <c r="A26" s="13" t="s">
        <v>429</v>
      </c>
      <c r="AH26" s="15"/>
    </row>
    <row r="27" spans="1:36" ht="20.100000000000001" customHeight="1">
      <c r="AH27" s="15"/>
      <c r="AI27" s="15"/>
    </row>
    <row r="28" spans="1:36" ht="20.100000000000001" customHeight="1" thickBot="1">
      <c r="A28" s="13" t="s">
        <v>322</v>
      </c>
      <c r="S28" s="13" t="s">
        <v>109</v>
      </c>
      <c r="AH28" s="15" t="s">
        <v>84</v>
      </c>
    </row>
    <row r="29" spans="1:36" ht="20.100000000000001" customHeight="1" thickBot="1">
      <c r="A29" s="606" t="s">
        <v>110</v>
      </c>
      <c r="B29" s="319" t="s">
        <v>111</v>
      </c>
      <c r="C29" s="319"/>
      <c r="D29" s="319"/>
      <c r="E29" s="319"/>
      <c r="F29" s="319" t="s">
        <v>112</v>
      </c>
      <c r="G29" s="319"/>
      <c r="H29" s="319"/>
      <c r="I29" s="319"/>
      <c r="J29" s="319" t="s">
        <v>113</v>
      </c>
      <c r="K29" s="319"/>
      <c r="L29" s="319"/>
      <c r="M29" s="319"/>
      <c r="N29" s="319"/>
      <c r="O29" s="669" t="s">
        <v>323</v>
      </c>
      <c r="P29" s="670"/>
      <c r="Q29" s="670"/>
      <c r="R29" s="670"/>
      <c r="S29" s="670"/>
      <c r="T29" s="668"/>
      <c r="U29" s="320" t="s">
        <v>114</v>
      </c>
      <c r="V29" s="320"/>
      <c r="W29" s="320"/>
      <c r="X29" s="320"/>
      <c r="Y29" s="320" t="s">
        <v>115</v>
      </c>
      <c r="Z29" s="320"/>
      <c r="AA29" s="320"/>
      <c r="AB29" s="320"/>
      <c r="AC29" s="57" t="s">
        <v>116</v>
      </c>
      <c r="AD29" s="742"/>
      <c r="AE29" s="59"/>
      <c r="AF29" s="743" t="s">
        <v>97</v>
      </c>
      <c r="AG29" s="743"/>
      <c r="AH29" s="743"/>
    </row>
    <row r="30" spans="1:36" ht="20.100000000000001" customHeight="1">
      <c r="A30" s="607"/>
      <c r="B30" s="215" t="s">
        <v>52</v>
      </c>
      <c r="C30" s="215" t="s">
        <v>92</v>
      </c>
      <c r="D30" s="215" t="s">
        <v>54</v>
      </c>
      <c r="E30" s="215" t="s">
        <v>55</v>
      </c>
      <c r="F30" s="309" t="s">
        <v>52</v>
      </c>
      <c r="G30" s="309"/>
      <c r="H30" s="215" t="s">
        <v>54</v>
      </c>
      <c r="I30" s="215" t="s">
        <v>55</v>
      </c>
      <c r="J30" s="215" t="s">
        <v>52</v>
      </c>
      <c r="K30" s="309" t="s">
        <v>54</v>
      </c>
      <c r="L30" s="309"/>
      <c r="M30" s="309"/>
      <c r="N30" s="215" t="s">
        <v>55</v>
      </c>
      <c r="O30" s="311" t="s">
        <v>52</v>
      </c>
      <c r="P30" s="311"/>
      <c r="Q30" s="311"/>
      <c r="R30" s="884"/>
      <c r="S30" s="885" t="s">
        <v>54</v>
      </c>
      <c r="T30" s="215" t="s">
        <v>55</v>
      </c>
      <c r="U30" s="309" t="s">
        <v>52</v>
      </c>
      <c r="V30" s="309"/>
      <c r="W30" s="215" t="s">
        <v>54</v>
      </c>
      <c r="X30" s="215" t="s">
        <v>55</v>
      </c>
      <c r="Y30" s="309" t="s">
        <v>52</v>
      </c>
      <c r="Z30" s="309"/>
      <c r="AA30" s="215" t="s">
        <v>54</v>
      </c>
      <c r="AB30" s="215" t="s">
        <v>55</v>
      </c>
      <c r="AC30" s="215" t="s">
        <v>52</v>
      </c>
      <c r="AD30" s="215" t="s">
        <v>54</v>
      </c>
      <c r="AE30" s="215" t="s">
        <v>55</v>
      </c>
      <c r="AF30" s="215" t="s">
        <v>52</v>
      </c>
      <c r="AG30" s="311" t="s">
        <v>285</v>
      </c>
      <c r="AH30" s="748"/>
    </row>
    <row r="31" spans="1:36" ht="20.100000000000001" customHeight="1">
      <c r="A31" s="833" t="s">
        <v>362</v>
      </c>
      <c r="B31" s="886">
        <f>SUM(F31,J31,O31,U31,Y31,AC31,AF31)</f>
        <v>283</v>
      </c>
      <c r="C31" s="222">
        <f>SUM(D31:E31)</f>
        <v>8216</v>
      </c>
      <c r="D31" s="222">
        <f>SUM(H31,K31,S31,W31,AA31,AD31)</f>
        <v>4279</v>
      </c>
      <c r="E31" s="222">
        <f>SUM(I31,N31,T31,X31,AB31,AE31)</f>
        <v>3937</v>
      </c>
      <c r="F31" s="339">
        <v>50</v>
      </c>
      <c r="G31" s="339"/>
      <c r="H31" s="222">
        <v>734</v>
      </c>
      <c r="I31" s="222">
        <v>690</v>
      </c>
      <c r="J31" s="222">
        <v>44</v>
      </c>
      <c r="K31" s="339">
        <v>681</v>
      </c>
      <c r="L31" s="339"/>
      <c r="M31" s="339"/>
      <c r="N31" s="222">
        <v>591</v>
      </c>
      <c r="O31" s="339">
        <v>40</v>
      </c>
      <c r="P31" s="339"/>
      <c r="Q31" s="339"/>
      <c r="R31" s="339"/>
      <c r="S31" s="682">
        <v>717</v>
      </c>
      <c r="T31" s="682">
        <v>592</v>
      </c>
      <c r="U31" s="339">
        <v>40</v>
      </c>
      <c r="V31" s="339"/>
      <c r="W31" s="682">
        <v>712</v>
      </c>
      <c r="X31" s="682">
        <v>665</v>
      </c>
      <c r="Y31" s="339">
        <v>40</v>
      </c>
      <c r="Z31" s="339"/>
      <c r="AA31" s="682">
        <v>717</v>
      </c>
      <c r="AB31" s="682">
        <v>689</v>
      </c>
      <c r="AC31" s="682">
        <v>41</v>
      </c>
      <c r="AD31" s="682">
        <v>718</v>
      </c>
      <c r="AE31" s="682">
        <v>710</v>
      </c>
      <c r="AF31" s="887">
        <v>28</v>
      </c>
      <c r="AG31" s="888">
        <v>137</v>
      </c>
      <c r="AH31" s="889"/>
    </row>
    <row r="32" spans="1:36" ht="20.100000000000001" customHeight="1">
      <c r="A32" s="833">
        <v>26</v>
      </c>
      <c r="B32" s="222">
        <f t="shared" ref="B32:B34" si="11">SUM(F32,J32,O32,U32,Y32,AC32,AF32)</f>
        <v>283</v>
      </c>
      <c r="C32" s="222">
        <f t="shared" ref="C32:C34" si="12">SUM(D32:E32)</f>
        <v>8103</v>
      </c>
      <c r="D32" s="231">
        <f t="shared" ref="D32:D34" si="13">SUM(H32,K32,S32,W32,AA32,AD32)</f>
        <v>4193</v>
      </c>
      <c r="E32" s="231">
        <f t="shared" ref="E32:E34" si="14">SUM(I32,N32,T32,X32,AB32,AE32)</f>
        <v>3910</v>
      </c>
      <c r="F32" s="337">
        <v>46</v>
      </c>
      <c r="G32" s="337"/>
      <c r="H32" s="231">
        <v>660</v>
      </c>
      <c r="I32" s="231">
        <v>682</v>
      </c>
      <c r="J32" s="231">
        <v>47</v>
      </c>
      <c r="K32" s="337">
        <v>732</v>
      </c>
      <c r="L32" s="337"/>
      <c r="M32" s="337"/>
      <c r="N32" s="231">
        <v>687</v>
      </c>
      <c r="O32" s="337">
        <v>40</v>
      </c>
      <c r="P32" s="337"/>
      <c r="Q32" s="337"/>
      <c r="R32" s="337"/>
      <c r="S32" s="757">
        <v>665</v>
      </c>
      <c r="T32" s="757">
        <v>601</v>
      </c>
      <c r="U32" s="337">
        <v>38</v>
      </c>
      <c r="V32" s="337"/>
      <c r="W32" s="757">
        <v>710</v>
      </c>
      <c r="X32" s="757">
        <v>584</v>
      </c>
      <c r="Y32" s="337">
        <v>40</v>
      </c>
      <c r="Z32" s="337"/>
      <c r="AA32" s="757">
        <v>707</v>
      </c>
      <c r="AB32" s="757">
        <v>660</v>
      </c>
      <c r="AC32" s="757">
        <v>39</v>
      </c>
      <c r="AD32" s="757">
        <v>719</v>
      </c>
      <c r="AE32" s="757">
        <v>696</v>
      </c>
      <c r="AF32" s="887">
        <v>33</v>
      </c>
      <c r="AG32" s="890">
        <v>170</v>
      </c>
      <c r="AH32" s="891"/>
      <c r="AI32" s="883">
        <f>+H32+K32+S32+W32+AA32+AD32</f>
        <v>4193</v>
      </c>
      <c r="AJ32" s="883">
        <f>+I32+N32+T32+X32+AB32+AE32</f>
        <v>3910</v>
      </c>
    </row>
    <row r="33" spans="1:36" ht="20.100000000000001" customHeight="1">
      <c r="A33" s="833">
        <v>27</v>
      </c>
      <c r="B33" s="886">
        <f t="shared" si="11"/>
        <v>292</v>
      </c>
      <c r="C33" s="231">
        <f t="shared" si="12"/>
        <v>8062</v>
      </c>
      <c r="D33" s="231">
        <f t="shared" si="13"/>
        <v>4170</v>
      </c>
      <c r="E33" s="231">
        <f t="shared" si="14"/>
        <v>3892</v>
      </c>
      <c r="F33" s="337">
        <v>49</v>
      </c>
      <c r="G33" s="337"/>
      <c r="H33" s="231">
        <v>702</v>
      </c>
      <c r="I33" s="231">
        <v>679</v>
      </c>
      <c r="J33" s="231">
        <v>44</v>
      </c>
      <c r="K33" s="337">
        <v>660</v>
      </c>
      <c r="L33" s="337"/>
      <c r="M33" s="337"/>
      <c r="N33" s="231">
        <v>673</v>
      </c>
      <c r="O33" s="337">
        <v>45</v>
      </c>
      <c r="P33" s="337"/>
      <c r="Q33" s="337"/>
      <c r="R33" s="337"/>
      <c r="S33" s="757">
        <v>746</v>
      </c>
      <c r="T33" s="757">
        <v>691</v>
      </c>
      <c r="U33" s="803">
        <v>36</v>
      </c>
      <c r="V33" s="803"/>
      <c r="W33" s="757">
        <v>647</v>
      </c>
      <c r="X33" s="757">
        <v>600</v>
      </c>
      <c r="Y33" s="803">
        <v>38</v>
      </c>
      <c r="Z33" s="803"/>
      <c r="AA33" s="757">
        <v>710</v>
      </c>
      <c r="AB33" s="757">
        <v>591</v>
      </c>
      <c r="AC33" s="757">
        <v>40</v>
      </c>
      <c r="AD33" s="757">
        <v>705</v>
      </c>
      <c r="AE33" s="757">
        <v>658</v>
      </c>
      <c r="AF33" s="887">
        <v>40</v>
      </c>
      <c r="AG33" s="890">
        <v>219</v>
      </c>
      <c r="AH33" s="891"/>
      <c r="AI33" s="883">
        <f>+H33+K33+S33+W33+AA33+AD33</f>
        <v>4170</v>
      </c>
      <c r="AJ33" s="883"/>
    </row>
    <row r="34" spans="1:36" ht="20.100000000000001" customHeight="1">
      <c r="A34" s="833">
        <v>28</v>
      </c>
      <c r="B34" s="886">
        <f t="shared" si="11"/>
        <v>297</v>
      </c>
      <c r="C34" s="231">
        <f t="shared" si="12"/>
        <v>8033</v>
      </c>
      <c r="D34" s="231">
        <f t="shared" si="13"/>
        <v>4156</v>
      </c>
      <c r="E34" s="231">
        <f t="shared" si="14"/>
        <v>3877</v>
      </c>
      <c r="F34" s="337">
        <v>48</v>
      </c>
      <c r="G34" s="337"/>
      <c r="H34" s="231">
        <v>716</v>
      </c>
      <c r="I34" s="231">
        <v>646</v>
      </c>
      <c r="J34" s="231">
        <v>47</v>
      </c>
      <c r="K34" s="337">
        <v>702</v>
      </c>
      <c r="L34" s="337"/>
      <c r="M34" s="337"/>
      <c r="N34" s="231">
        <v>672</v>
      </c>
      <c r="O34" s="337">
        <v>41</v>
      </c>
      <c r="P34" s="337"/>
      <c r="Q34" s="337"/>
      <c r="R34" s="337"/>
      <c r="S34" s="757">
        <v>660</v>
      </c>
      <c r="T34" s="757">
        <v>667</v>
      </c>
      <c r="U34" s="803">
        <v>44</v>
      </c>
      <c r="V34" s="803"/>
      <c r="W34" s="757">
        <v>737</v>
      </c>
      <c r="X34" s="757">
        <v>695</v>
      </c>
      <c r="Y34" s="803">
        <v>36</v>
      </c>
      <c r="Z34" s="803"/>
      <c r="AA34" s="757">
        <v>637</v>
      </c>
      <c r="AB34" s="757">
        <v>607</v>
      </c>
      <c r="AC34" s="757">
        <v>38</v>
      </c>
      <c r="AD34" s="757">
        <v>704</v>
      </c>
      <c r="AE34" s="757">
        <v>590</v>
      </c>
      <c r="AF34" s="887">
        <v>43</v>
      </c>
      <c r="AG34" s="890">
        <v>266</v>
      </c>
      <c r="AH34" s="891"/>
      <c r="AI34" s="883"/>
    </row>
    <row r="35" spans="1:36" ht="20.100000000000001" customHeight="1" thickBot="1">
      <c r="A35" s="892"/>
      <c r="B35" s="886"/>
      <c r="C35" s="231"/>
      <c r="D35" s="231"/>
      <c r="E35" s="231"/>
      <c r="F35" s="231"/>
      <c r="G35" s="231"/>
      <c r="H35" s="231"/>
      <c r="I35" s="231"/>
      <c r="J35" s="231"/>
      <c r="K35" s="231"/>
      <c r="L35" s="231"/>
      <c r="M35" s="231"/>
      <c r="N35" s="231"/>
      <c r="O35" s="231"/>
      <c r="P35" s="231"/>
      <c r="Q35" s="231"/>
      <c r="R35" s="231"/>
      <c r="S35" s="757"/>
      <c r="T35" s="757"/>
      <c r="U35" s="757"/>
      <c r="V35" s="757"/>
      <c r="W35" s="757"/>
      <c r="X35" s="757"/>
      <c r="Y35" s="757"/>
      <c r="Z35" s="757"/>
      <c r="AA35" s="757"/>
      <c r="AB35" s="757"/>
      <c r="AC35" s="757"/>
      <c r="AD35" s="757"/>
      <c r="AE35" s="757"/>
      <c r="AF35" s="887"/>
      <c r="AG35" s="893"/>
      <c r="AH35" s="893"/>
      <c r="AI35" s="883"/>
    </row>
    <row r="36" spans="1:36" ht="20.100000000000001" customHeight="1" thickBot="1">
      <c r="A36" s="606" t="s">
        <v>110</v>
      </c>
      <c r="B36" s="319" t="s">
        <v>111</v>
      </c>
      <c r="C36" s="319"/>
      <c r="D36" s="319"/>
      <c r="E36" s="319"/>
      <c r="F36" s="319" t="s">
        <v>112</v>
      </c>
      <c r="G36" s="319"/>
      <c r="H36" s="319"/>
      <c r="I36" s="319"/>
      <c r="J36" s="319" t="s">
        <v>113</v>
      </c>
      <c r="K36" s="319"/>
      <c r="L36" s="319"/>
      <c r="M36" s="319"/>
      <c r="N36" s="319"/>
      <c r="O36" s="669" t="s">
        <v>323</v>
      </c>
      <c r="P36" s="670"/>
      <c r="Q36" s="670"/>
      <c r="R36" s="670"/>
      <c r="S36" s="670"/>
      <c r="T36" s="668"/>
      <c r="U36" s="320" t="s">
        <v>114</v>
      </c>
      <c r="V36" s="320"/>
      <c r="W36" s="320"/>
      <c r="X36" s="320"/>
      <c r="Y36" s="320" t="s">
        <v>115</v>
      </c>
      <c r="Z36" s="320"/>
      <c r="AA36" s="320"/>
      <c r="AB36" s="320"/>
      <c r="AC36" s="57" t="s">
        <v>116</v>
      </c>
      <c r="AD36" s="742"/>
      <c r="AE36" s="59"/>
      <c r="AF36" s="743" t="s">
        <v>97</v>
      </c>
      <c r="AG36" s="743"/>
      <c r="AH36" s="743"/>
    </row>
    <row r="37" spans="1:36" ht="20.100000000000001" customHeight="1">
      <c r="A37" s="607"/>
      <c r="B37" s="215" t="s">
        <v>52</v>
      </c>
      <c r="C37" s="709" t="s">
        <v>92</v>
      </c>
      <c r="D37" s="472"/>
      <c r="E37" s="815"/>
      <c r="F37" s="309" t="s">
        <v>52</v>
      </c>
      <c r="G37" s="309"/>
      <c r="H37" s="709" t="s">
        <v>436</v>
      </c>
      <c r="I37" s="815"/>
      <c r="J37" s="215" t="s">
        <v>52</v>
      </c>
      <c r="K37" s="709" t="s">
        <v>436</v>
      </c>
      <c r="L37" s="472"/>
      <c r="M37" s="472"/>
      <c r="N37" s="815"/>
      <c r="O37" s="311" t="s">
        <v>52</v>
      </c>
      <c r="P37" s="311"/>
      <c r="Q37" s="311"/>
      <c r="R37" s="884"/>
      <c r="S37" s="895" t="s">
        <v>436</v>
      </c>
      <c r="T37" s="815"/>
      <c r="U37" s="309" t="s">
        <v>52</v>
      </c>
      <c r="V37" s="309"/>
      <c r="W37" s="709" t="s">
        <v>436</v>
      </c>
      <c r="X37" s="815"/>
      <c r="Y37" s="709" t="s">
        <v>52</v>
      </c>
      <c r="Z37" s="815"/>
      <c r="AA37" s="709" t="s">
        <v>436</v>
      </c>
      <c r="AB37" s="815"/>
      <c r="AC37" s="215" t="s">
        <v>52</v>
      </c>
      <c r="AD37" s="895" t="s">
        <v>436</v>
      </c>
      <c r="AE37" s="815"/>
      <c r="AF37" s="215" t="s">
        <v>52</v>
      </c>
      <c r="AG37" s="311" t="s">
        <v>285</v>
      </c>
      <c r="AH37" s="748"/>
    </row>
    <row r="38" spans="1:36" ht="20.100000000000001" customHeight="1">
      <c r="A38" s="930" t="s">
        <v>462</v>
      </c>
      <c r="B38" s="896">
        <f>SUM(B40:B50)</f>
        <v>309</v>
      </c>
      <c r="C38" s="258">
        <f>SUM(C40:C50)</f>
        <v>8025</v>
      </c>
      <c r="D38" s="258"/>
      <c r="E38" s="258"/>
      <c r="F38" s="853">
        <f>SUM(F40:G50)</f>
        <v>47</v>
      </c>
      <c r="G38" s="853"/>
      <c r="H38" s="258">
        <f>SUM(H40:H50)</f>
        <v>1269</v>
      </c>
      <c r="I38" s="258"/>
      <c r="J38" s="777">
        <f>SUM(J40:J50)</f>
        <v>47</v>
      </c>
      <c r="K38" s="258">
        <f>SUM(K40:M50)</f>
        <v>1291</v>
      </c>
      <c r="L38" s="258"/>
      <c r="M38" s="258"/>
      <c r="N38" s="258"/>
      <c r="O38" s="853">
        <f>SUM(O40:R50)</f>
        <v>42</v>
      </c>
      <c r="P38" s="853"/>
      <c r="Q38" s="853"/>
      <c r="R38" s="853"/>
      <c r="S38" s="258">
        <f>SUM(S40:S50)</f>
        <v>1321</v>
      </c>
      <c r="T38" s="258"/>
      <c r="U38" s="897">
        <f>SUM(U40:V50)</f>
        <v>41</v>
      </c>
      <c r="V38" s="897"/>
      <c r="W38" s="258">
        <f>SUM(W40:W50)</f>
        <v>1267</v>
      </c>
      <c r="X38" s="258"/>
      <c r="Y38" s="897">
        <f>SUM(Y40:Z50)</f>
        <v>45</v>
      </c>
      <c r="Z38" s="897"/>
      <c r="AA38" s="258">
        <f t="shared" ref="AA38:AF38" si="15">SUM(AA40:AA50)</f>
        <v>1391</v>
      </c>
      <c r="AB38" s="258"/>
      <c r="AC38" s="172">
        <f t="shared" si="15"/>
        <v>35</v>
      </c>
      <c r="AD38" s="258">
        <f t="shared" si="15"/>
        <v>1195</v>
      </c>
      <c r="AE38" s="258"/>
      <c r="AF38" s="898">
        <f t="shared" si="15"/>
        <v>52</v>
      </c>
      <c r="AG38" s="899">
        <f>SUM(AG40:AH50)</f>
        <v>291</v>
      </c>
      <c r="AH38" s="900"/>
    </row>
    <row r="39" spans="1:36" ht="20.100000000000001" customHeight="1">
      <c r="A39" s="901"/>
      <c r="B39" s="169"/>
      <c r="C39" s="902"/>
      <c r="D39" s="757"/>
      <c r="E39" s="757"/>
      <c r="F39" s="803"/>
      <c r="G39" s="803"/>
      <c r="H39" s="757"/>
      <c r="I39" s="757"/>
      <c r="J39" s="757"/>
      <c r="K39" s="897"/>
      <c r="L39" s="897"/>
      <c r="M39" s="897"/>
      <c r="N39" s="757"/>
      <c r="O39" s="897"/>
      <c r="P39" s="897"/>
      <c r="Q39" s="897"/>
      <c r="R39" s="897"/>
      <c r="S39" s="757"/>
      <c r="T39" s="757"/>
      <c r="U39" s="897"/>
      <c r="V39" s="897"/>
      <c r="W39" s="757"/>
      <c r="X39" s="757"/>
      <c r="Y39" s="897"/>
      <c r="Z39" s="897"/>
      <c r="AA39" s="757"/>
      <c r="AB39" s="757"/>
      <c r="AC39" s="757"/>
      <c r="AD39" s="757"/>
      <c r="AE39" s="757"/>
      <c r="AF39" s="887"/>
      <c r="AG39" s="887"/>
      <c r="AH39" s="903"/>
    </row>
    <row r="40" spans="1:36" ht="20.100000000000001" customHeight="1">
      <c r="A40" s="892" t="s">
        <v>98</v>
      </c>
      <c r="B40" s="169">
        <f>F40+J40+O40+U40+Y40+AC40+AF40</f>
        <v>24</v>
      </c>
      <c r="C40" s="904">
        <f>H40+K40+S40+W40+AA40+AD40+AG40</f>
        <v>626</v>
      </c>
      <c r="D40" s="904"/>
      <c r="E40" s="904"/>
      <c r="F40" s="803">
        <v>4</v>
      </c>
      <c r="G40" s="803"/>
      <c r="H40" s="758">
        <v>106</v>
      </c>
      <c r="I40" s="758"/>
      <c r="J40" s="757">
        <v>3</v>
      </c>
      <c r="K40" s="758">
        <v>90</v>
      </c>
      <c r="L40" s="758"/>
      <c r="M40" s="758"/>
      <c r="N40" s="758"/>
      <c r="O40" s="803">
        <v>3</v>
      </c>
      <c r="P40" s="803"/>
      <c r="Q40" s="803"/>
      <c r="R40" s="803"/>
      <c r="S40" s="758">
        <v>101</v>
      </c>
      <c r="T40" s="758"/>
      <c r="U40" s="803">
        <v>3</v>
      </c>
      <c r="V40" s="803"/>
      <c r="W40" s="758">
        <v>102</v>
      </c>
      <c r="X40" s="758"/>
      <c r="Y40" s="803">
        <v>4</v>
      </c>
      <c r="Z40" s="803"/>
      <c r="AA40" s="758">
        <v>110</v>
      </c>
      <c r="AB40" s="758"/>
      <c r="AC40" s="757">
        <v>3</v>
      </c>
      <c r="AD40" s="758">
        <v>96</v>
      </c>
      <c r="AE40" s="758"/>
      <c r="AF40" s="887">
        <v>4</v>
      </c>
      <c r="AG40" s="931">
        <v>21</v>
      </c>
      <c r="AH40" s="932"/>
      <c r="AI40" s="478"/>
    </row>
    <row r="41" spans="1:36" ht="20.100000000000001" customHeight="1">
      <c r="A41" s="833" t="s">
        <v>99</v>
      </c>
      <c r="B41" s="169">
        <f t="shared" ref="B41:B50" si="16">F41+J41+O41+U41+Y41+AC41+AF41</f>
        <v>25</v>
      </c>
      <c r="C41" s="904">
        <f t="shared" ref="C41:C50" si="17">H41+K41+S41+W41+AA41+AD41+AG41</f>
        <v>630</v>
      </c>
      <c r="D41" s="904"/>
      <c r="E41" s="904"/>
      <c r="F41" s="803">
        <v>4</v>
      </c>
      <c r="G41" s="803"/>
      <c r="H41" s="758">
        <v>100</v>
      </c>
      <c r="I41" s="758"/>
      <c r="J41" s="757">
        <v>4</v>
      </c>
      <c r="K41" s="758">
        <v>99</v>
      </c>
      <c r="L41" s="758"/>
      <c r="M41" s="758"/>
      <c r="N41" s="758"/>
      <c r="O41" s="803">
        <v>4</v>
      </c>
      <c r="P41" s="803"/>
      <c r="Q41" s="803"/>
      <c r="R41" s="803"/>
      <c r="S41" s="758">
        <v>108</v>
      </c>
      <c r="T41" s="758"/>
      <c r="U41" s="803">
        <v>3</v>
      </c>
      <c r="V41" s="803"/>
      <c r="W41" s="758">
        <v>90</v>
      </c>
      <c r="X41" s="758"/>
      <c r="Y41" s="803">
        <v>4</v>
      </c>
      <c r="Z41" s="803"/>
      <c r="AA41" s="758">
        <v>125</v>
      </c>
      <c r="AB41" s="758"/>
      <c r="AC41" s="757">
        <v>3</v>
      </c>
      <c r="AD41" s="758">
        <v>85</v>
      </c>
      <c r="AE41" s="758"/>
      <c r="AF41" s="887">
        <v>3</v>
      </c>
      <c r="AG41" s="931">
        <v>23</v>
      </c>
      <c r="AH41" s="933"/>
    </row>
    <row r="42" spans="1:36" ht="20.100000000000001" customHeight="1">
      <c r="A42" s="833" t="s">
        <v>100</v>
      </c>
      <c r="B42" s="169">
        <f t="shared" si="16"/>
        <v>27</v>
      </c>
      <c r="C42" s="904">
        <f t="shared" si="17"/>
        <v>661</v>
      </c>
      <c r="D42" s="904"/>
      <c r="E42" s="904"/>
      <c r="F42" s="803">
        <v>4</v>
      </c>
      <c r="G42" s="803"/>
      <c r="H42" s="758">
        <v>102</v>
      </c>
      <c r="I42" s="758"/>
      <c r="J42" s="757">
        <v>4</v>
      </c>
      <c r="K42" s="758">
        <v>117</v>
      </c>
      <c r="L42" s="758"/>
      <c r="M42" s="758"/>
      <c r="N42" s="758"/>
      <c r="O42" s="803">
        <v>3</v>
      </c>
      <c r="P42" s="803"/>
      <c r="Q42" s="803"/>
      <c r="R42" s="803"/>
      <c r="S42" s="758">
        <v>103</v>
      </c>
      <c r="T42" s="758"/>
      <c r="U42" s="803">
        <v>3</v>
      </c>
      <c r="V42" s="803"/>
      <c r="W42" s="758">
        <v>98</v>
      </c>
      <c r="X42" s="758"/>
      <c r="Y42" s="803">
        <v>4</v>
      </c>
      <c r="Z42" s="803"/>
      <c r="AA42" s="758">
        <v>110</v>
      </c>
      <c r="AB42" s="758"/>
      <c r="AC42" s="757">
        <v>3</v>
      </c>
      <c r="AD42" s="758">
        <v>93</v>
      </c>
      <c r="AE42" s="758"/>
      <c r="AF42" s="887">
        <v>6</v>
      </c>
      <c r="AG42" s="931">
        <v>38</v>
      </c>
      <c r="AH42" s="933"/>
    </row>
    <row r="43" spans="1:36" ht="20.100000000000001" customHeight="1">
      <c r="A43" s="833" t="s">
        <v>101</v>
      </c>
      <c r="B43" s="169">
        <f t="shared" si="16"/>
        <v>37</v>
      </c>
      <c r="C43" s="904">
        <f t="shared" si="17"/>
        <v>1034</v>
      </c>
      <c r="D43" s="904"/>
      <c r="E43" s="904"/>
      <c r="F43" s="803">
        <v>6</v>
      </c>
      <c r="G43" s="803"/>
      <c r="H43" s="758">
        <v>159</v>
      </c>
      <c r="I43" s="758"/>
      <c r="J43" s="757">
        <v>6</v>
      </c>
      <c r="K43" s="758">
        <v>152</v>
      </c>
      <c r="L43" s="758"/>
      <c r="M43" s="758"/>
      <c r="N43" s="758"/>
      <c r="O43" s="803">
        <v>6</v>
      </c>
      <c r="P43" s="803"/>
      <c r="Q43" s="803"/>
      <c r="R43" s="803"/>
      <c r="S43" s="758">
        <v>201</v>
      </c>
      <c r="T43" s="758"/>
      <c r="U43" s="803">
        <v>5</v>
      </c>
      <c r="V43" s="803"/>
      <c r="W43" s="758">
        <v>162</v>
      </c>
      <c r="X43" s="758"/>
      <c r="Y43" s="803">
        <v>6</v>
      </c>
      <c r="Z43" s="803"/>
      <c r="AA43" s="758">
        <v>177</v>
      </c>
      <c r="AB43" s="758"/>
      <c r="AC43" s="757">
        <v>4</v>
      </c>
      <c r="AD43" s="758">
        <v>160</v>
      </c>
      <c r="AE43" s="758"/>
      <c r="AF43" s="887">
        <v>4</v>
      </c>
      <c r="AG43" s="931">
        <v>23</v>
      </c>
      <c r="AH43" s="933"/>
    </row>
    <row r="44" spans="1:36" ht="20.100000000000001" customHeight="1">
      <c r="A44" s="833" t="s">
        <v>102</v>
      </c>
      <c r="B44" s="169">
        <f t="shared" si="16"/>
        <v>21</v>
      </c>
      <c r="C44" s="904">
        <f t="shared" si="17"/>
        <v>472</v>
      </c>
      <c r="D44" s="904"/>
      <c r="E44" s="904"/>
      <c r="F44" s="803">
        <v>2</v>
      </c>
      <c r="G44" s="803"/>
      <c r="H44" s="758">
        <v>69</v>
      </c>
      <c r="I44" s="758"/>
      <c r="J44" s="757">
        <v>3</v>
      </c>
      <c r="K44" s="758">
        <v>71</v>
      </c>
      <c r="L44" s="758"/>
      <c r="M44" s="758"/>
      <c r="N44" s="758"/>
      <c r="O44" s="803">
        <v>3</v>
      </c>
      <c r="P44" s="803"/>
      <c r="Q44" s="803"/>
      <c r="R44" s="803"/>
      <c r="S44" s="758">
        <v>74</v>
      </c>
      <c r="T44" s="758"/>
      <c r="U44" s="803">
        <v>3</v>
      </c>
      <c r="V44" s="803"/>
      <c r="W44" s="758">
        <v>76</v>
      </c>
      <c r="X44" s="758"/>
      <c r="Y44" s="803">
        <v>3</v>
      </c>
      <c r="Z44" s="803"/>
      <c r="AA44" s="758">
        <v>88</v>
      </c>
      <c r="AB44" s="758"/>
      <c r="AC44" s="757">
        <v>2</v>
      </c>
      <c r="AD44" s="758">
        <v>68</v>
      </c>
      <c r="AE44" s="758"/>
      <c r="AF44" s="887">
        <v>5</v>
      </c>
      <c r="AG44" s="931">
        <v>26</v>
      </c>
      <c r="AH44" s="933"/>
    </row>
    <row r="45" spans="1:36" ht="20.100000000000001" customHeight="1">
      <c r="A45" s="833" t="s">
        <v>103</v>
      </c>
      <c r="B45" s="169">
        <f t="shared" si="16"/>
        <v>39</v>
      </c>
      <c r="C45" s="904">
        <f t="shared" si="17"/>
        <v>1091</v>
      </c>
      <c r="D45" s="904"/>
      <c r="E45" s="904"/>
      <c r="F45" s="803">
        <v>6</v>
      </c>
      <c r="G45" s="803"/>
      <c r="H45" s="758">
        <v>175</v>
      </c>
      <c r="I45" s="758"/>
      <c r="J45" s="757">
        <v>6</v>
      </c>
      <c r="K45" s="758">
        <v>164</v>
      </c>
      <c r="L45" s="758"/>
      <c r="M45" s="758"/>
      <c r="N45" s="758"/>
      <c r="O45" s="803">
        <v>5</v>
      </c>
      <c r="P45" s="803"/>
      <c r="Q45" s="803"/>
      <c r="R45" s="803"/>
      <c r="S45" s="758">
        <v>172</v>
      </c>
      <c r="T45" s="758"/>
      <c r="U45" s="803">
        <v>5</v>
      </c>
      <c r="V45" s="803"/>
      <c r="W45" s="758">
        <v>172</v>
      </c>
      <c r="X45" s="758"/>
      <c r="Y45" s="803">
        <v>6</v>
      </c>
      <c r="Z45" s="803"/>
      <c r="AA45" s="758">
        <v>200</v>
      </c>
      <c r="AB45" s="758"/>
      <c r="AC45" s="757">
        <v>5</v>
      </c>
      <c r="AD45" s="758">
        <v>176</v>
      </c>
      <c r="AE45" s="758"/>
      <c r="AF45" s="887">
        <v>6</v>
      </c>
      <c r="AG45" s="931">
        <v>32</v>
      </c>
      <c r="AH45" s="933"/>
    </row>
    <row r="46" spans="1:36" ht="20.100000000000001" customHeight="1">
      <c r="A46" s="833" t="s">
        <v>104</v>
      </c>
      <c r="B46" s="169">
        <f t="shared" si="16"/>
        <v>22</v>
      </c>
      <c r="C46" s="904">
        <f t="shared" si="17"/>
        <v>577</v>
      </c>
      <c r="D46" s="904"/>
      <c r="E46" s="904"/>
      <c r="F46" s="803">
        <v>3</v>
      </c>
      <c r="G46" s="803"/>
      <c r="H46" s="758">
        <v>84</v>
      </c>
      <c r="I46" s="758"/>
      <c r="J46" s="757">
        <v>4</v>
      </c>
      <c r="K46" s="758">
        <v>97</v>
      </c>
      <c r="L46" s="758"/>
      <c r="M46" s="758"/>
      <c r="N46" s="758"/>
      <c r="O46" s="803">
        <v>3</v>
      </c>
      <c r="P46" s="803"/>
      <c r="Q46" s="803"/>
      <c r="R46" s="803"/>
      <c r="S46" s="758">
        <v>88</v>
      </c>
      <c r="T46" s="758"/>
      <c r="U46" s="803">
        <v>3</v>
      </c>
      <c r="V46" s="803"/>
      <c r="W46" s="758">
        <v>93</v>
      </c>
      <c r="X46" s="758"/>
      <c r="Y46" s="803">
        <v>3</v>
      </c>
      <c r="Z46" s="803"/>
      <c r="AA46" s="758">
        <v>103</v>
      </c>
      <c r="AB46" s="758"/>
      <c r="AC46" s="757">
        <v>3</v>
      </c>
      <c r="AD46" s="758">
        <v>89</v>
      </c>
      <c r="AE46" s="758"/>
      <c r="AF46" s="887">
        <v>3</v>
      </c>
      <c r="AG46" s="931">
        <v>23</v>
      </c>
      <c r="AH46" s="933"/>
    </row>
    <row r="47" spans="1:36" ht="20.100000000000001" customHeight="1">
      <c r="A47" s="833" t="s">
        <v>105</v>
      </c>
      <c r="B47" s="169">
        <f t="shared" si="16"/>
        <v>32</v>
      </c>
      <c r="C47" s="904">
        <f t="shared" si="17"/>
        <v>917</v>
      </c>
      <c r="D47" s="904"/>
      <c r="E47" s="904"/>
      <c r="F47" s="803">
        <v>6</v>
      </c>
      <c r="G47" s="803"/>
      <c r="H47" s="758">
        <v>163</v>
      </c>
      <c r="I47" s="758"/>
      <c r="J47" s="757">
        <v>5</v>
      </c>
      <c r="K47" s="758">
        <v>162</v>
      </c>
      <c r="L47" s="758"/>
      <c r="M47" s="758"/>
      <c r="N47" s="758"/>
      <c r="O47" s="803">
        <v>5</v>
      </c>
      <c r="P47" s="803"/>
      <c r="Q47" s="803"/>
      <c r="R47" s="803"/>
      <c r="S47" s="758">
        <v>166</v>
      </c>
      <c r="T47" s="758"/>
      <c r="U47" s="803">
        <v>4</v>
      </c>
      <c r="V47" s="803"/>
      <c r="W47" s="758">
        <v>131</v>
      </c>
      <c r="X47" s="758"/>
      <c r="Y47" s="803">
        <v>4</v>
      </c>
      <c r="Z47" s="803"/>
      <c r="AA47" s="758">
        <v>145</v>
      </c>
      <c r="AB47" s="758"/>
      <c r="AC47" s="757">
        <v>4</v>
      </c>
      <c r="AD47" s="758">
        <v>130</v>
      </c>
      <c r="AE47" s="758"/>
      <c r="AF47" s="887">
        <v>4</v>
      </c>
      <c r="AG47" s="931">
        <v>20</v>
      </c>
      <c r="AH47" s="933"/>
    </row>
    <row r="48" spans="1:36" ht="20.100000000000001" customHeight="1">
      <c r="A48" s="833" t="s">
        <v>106</v>
      </c>
      <c r="B48" s="169">
        <f t="shared" si="16"/>
        <v>30</v>
      </c>
      <c r="C48" s="904">
        <f t="shared" si="17"/>
        <v>808</v>
      </c>
      <c r="D48" s="904"/>
      <c r="E48" s="904"/>
      <c r="F48" s="803">
        <v>5</v>
      </c>
      <c r="G48" s="803"/>
      <c r="H48" s="758">
        <v>124</v>
      </c>
      <c r="I48" s="758"/>
      <c r="J48" s="757">
        <v>5</v>
      </c>
      <c r="K48" s="758">
        <v>136</v>
      </c>
      <c r="L48" s="758"/>
      <c r="M48" s="758"/>
      <c r="N48" s="758"/>
      <c r="O48" s="803">
        <v>4</v>
      </c>
      <c r="P48" s="803"/>
      <c r="Q48" s="803"/>
      <c r="R48" s="803"/>
      <c r="S48" s="758">
        <v>130</v>
      </c>
      <c r="T48" s="758"/>
      <c r="U48" s="803">
        <v>5</v>
      </c>
      <c r="V48" s="803"/>
      <c r="W48" s="758">
        <v>149</v>
      </c>
      <c r="X48" s="758"/>
      <c r="Y48" s="803">
        <v>4</v>
      </c>
      <c r="Z48" s="803"/>
      <c r="AA48" s="758">
        <v>127</v>
      </c>
      <c r="AB48" s="758"/>
      <c r="AC48" s="757">
        <v>3</v>
      </c>
      <c r="AD48" s="758">
        <v>117</v>
      </c>
      <c r="AE48" s="758"/>
      <c r="AF48" s="887">
        <v>4</v>
      </c>
      <c r="AG48" s="931">
        <v>25</v>
      </c>
      <c r="AH48" s="933"/>
    </row>
    <row r="49" spans="1:34" ht="20.100000000000001" customHeight="1">
      <c r="A49" s="833" t="s">
        <v>107</v>
      </c>
      <c r="B49" s="169">
        <f t="shared" si="16"/>
        <v>31</v>
      </c>
      <c r="C49" s="904">
        <f t="shared" si="17"/>
        <v>703</v>
      </c>
      <c r="D49" s="904"/>
      <c r="E49" s="904"/>
      <c r="F49" s="803">
        <v>4</v>
      </c>
      <c r="G49" s="803"/>
      <c r="H49" s="758">
        <v>105</v>
      </c>
      <c r="I49" s="758"/>
      <c r="J49" s="757">
        <v>4</v>
      </c>
      <c r="K49" s="758">
        <v>118</v>
      </c>
      <c r="L49" s="758"/>
      <c r="M49" s="758"/>
      <c r="N49" s="758"/>
      <c r="O49" s="803">
        <v>4</v>
      </c>
      <c r="P49" s="803"/>
      <c r="Q49" s="803"/>
      <c r="R49" s="803"/>
      <c r="S49" s="758">
        <v>108</v>
      </c>
      <c r="T49" s="758"/>
      <c r="U49" s="803">
        <v>4</v>
      </c>
      <c r="V49" s="803"/>
      <c r="W49" s="758">
        <v>109</v>
      </c>
      <c r="X49" s="758"/>
      <c r="Y49" s="803">
        <v>4</v>
      </c>
      <c r="Z49" s="803"/>
      <c r="AA49" s="758">
        <v>118</v>
      </c>
      <c r="AB49" s="758"/>
      <c r="AC49" s="757">
        <v>3</v>
      </c>
      <c r="AD49" s="758">
        <v>104</v>
      </c>
      <c r="AE49" s="758"/>
      <c r="AF49" s="887">
        <v>8</v>
      </c>
      <c r="AG49" s="931">
        <v>41</v>
      </c>
      <c r="AH49" s="933"/>
    </row>
    <row r="50" spans="1:34" ht="20.100000000000001" customHeight="1" thickBot="1">
      <c r="A50" s="873" t="s">
        <v>108</v>
      </c>
      <c r="B50" s="907">
        <f t="shared" si="16"/>
        <v>21</v>
      </c>
      <c r="C50" s="908">
        <f t="shared" si="17"/>
        <v>506</v>
      </c>
      <c r="D50" s="908"/>
      <c r="E50" s="908"/>
      <c r="F50" s="810">
        <v>3</v>
      </c>
      <c r="G50" s="810"/>
      <c r="H50" s="762">
        <v>82</v>
      </c>
      <c r="I50" s="762"/>
      <c r="J50" s="807">
        <v>3</v>
      </c>
      <c r="K50" s="762">
        <v>85</v>
      </c>
      <c r="L50" s="762"/>
      <c r="M50" s="762"/>
      <c r="N50" s="762"/>
      <c r="O50" s="810">
        <v>2</v>
      </c>
      <c r="P50" s="810"/>
      <c r="Q50" s="810"/>
      <c r="R50" s="810"/>
      <c r="S50" s="762">
        <v>70</v>
      </c>
      <c r="T50" s="762"/>
      <c r="U50" s="810">
        <v>3</v>
      </c>
      <c r="V50" s="810"/>
      <c r="W50" s="762">
        <v>85</v>
      </c>
      <c r="X50" s="762"/>
      <c r="Y50" s="810">
        <v>3</v>
      </c>
      <c r="Z50" s="810"/>
      <c r="AA50" s="762">
        <v>88</v>
      </c>
      <c r="AB50" s="762"/>
      <c r="AC50" s="807">
        <v>2</v>
      </c>
      <c r="AD50" s="762">
        <v>77</v>
      </c>
      <c r="AE50" s="762"/>
      <c r="AF50" s="909">
        <v>5</v>
      </c>
      <c r="AG50" s="934">
        <v>19</v>
      </c>
      <c r="AH50" s="935"/>
    </row>
    <row r="51" spans="1:34" ht="20.100000000000001" customHeight="1">
      <c r="A51" s="13" t="s">
        <v>456</v>
      </c>
      <c r="I51" s="478"/>
      <c r="AC51" s="15" t="s">
        <v>437</v>
      </c>
      <c r="AD51" s="13" t="s">
        <v>438</v>
      </c>
    </row>
    <row r="52" spans="1:34" ht="15" customHeight="1">
      <c r="A52" s="13" t="s">
        <v>427</v>
      </c>
      <c r="AC52" s="928" t="s">
        <v>439</v>
      </c>
      <c r="AD52" s="928"/>
      <c r="AE52" s="740" t="s">
        <v>428</v>
      </c>
      <c r="AF52" s="740"/>
      <c r="AG52" s="740"/>
      <c r="AH52" s="740"/>
    </row>
  </sheetData>
  <sheetProtection selectLockedCells="1" selectUnlockedCells="1"/>
  <mergeCells count="343">
    <mergeCell ref="AG38:AH38"/>
    <mergeCell ref="AF22:AH22"/>
    <mergeCell ref="AD21:AE21"/>
    <mergeCell ref="AF29:AH29"/>
    <mergeCell ref="AD17:AE17"/>
    <mergeCell ref="AD18:AE18"/>
    <mergeCell ref="AF21:AH21"/>
    <mergeCell ref="AF17:AH17"/>
    <mergeCell ref="AD23:AE23"/>
    <mergeCell ref="AF20:AH20"/>
    <mergeCell ref="AD19:AE19"/>
    <mergeCell ref="AF19:AH19"/>
    <mergeCell ref="AG30:AH30"/>
    <mergeCell ref="AG31:AH31"/>
    <mergeCell ref="AG32:AH32"/>
    <mergeCell ref="AG33:AH33"/>
    <mergeCell ref="AG34:AH34"/>
    <mergeCell ref="AE25:AH25"/>
    <mergeCell ref="AD22:AE22"/>
    <mergeCell ref="AF23:AH23"/>
    <mergeCell ref="AF18:AH18"/>
    <mergeCell ref="AG50:AH50"/>
    <mergeCell ref="AG40:AH40"/>
    <mergeCell ref="AG41:AH41"/>
    <mergeCell ref="AG42:AH42"/>
    <mergeCell ref="AG43:AH43"/>
    <mergeCell ref="AG44:AH44"/>
    <mergeCell ref="AG45:AH45"/>
    <mergeCell ref="AG46:AH46"/>
    <mergeCell ref="AG47:AH47"/>
    <mergeCell ref="AG48:AH48"/>
    <mergeCell ref="AG49:AH49"/>
    <mergeCell ref="AF3:AH4"/>
    <mergeCell ref="AF5:AH5"/>
    <mergeCell ref="AD7:AE7"/>
    <mergeCell ref="AF16:AH16"/>
    <mergeCell ref="AD6:AE6"/>
    <mergeCell ref="AF6:AH6"/>
    <mergeCell ref="AF8:AH8"/>
    <mergeCell ref="AG10:AH10"/>
    <mergeCell ref="AD9:AE9"/>
    <mergeCell ref="AF9:AH9"/>
    <mergeCell ref="AD15:AE15"/>
    <mergeCell ref="AF7:AH7"/>
    <mergeCell ref="AF15:AH15"/>
    <mergeCell ref="AD16:AE16"/>
    <mergeCell ref="AD11:AE12"/>
    <mergeCell ref="AF11:AH12"/>
    <mergeCell ref="AD13:AE13"/>
    <mergeCell ref="AF13:AH13"/>
    <mergeCell ref="A11:A12"/>
    <mergeCell ref="X4:Z4"/>
    <mergeCell ref="X9:Y9"/>
    <mergeCell ref="U7:V7"/>
    <mergeCell ref="X7:Y7"/>
    <mergeCell ref="U8:V8"/>
    <mergeCell ref="X8:Y8"/>
    <mergeCell ref="J7:M7"/>
    <mergeCell ref="AD20:AE20"/>
    <mergeCell ref="H4:I4"/>
    <mergeCell ref="J4:M4"/>
    <mergeCell ref="N4:R4"/>
    <mergeCell ref="U4:W4"/>
    <mergeCell ref="AD5:AE5"/>
    <mergeCell ref="X5:Y5"/>
    <mergeCell ref="AD8:AE8"/>
    <mergeCell ref="J6:M6"/>
    <mergeCell ref="J5:M5"/>
    <mergeCell ref="N6:R6"/>
    <mergeCell ref="J8:M8"/>
    <mergeCell ref="X6:Y6"/>
    <mergeCell ref="AD3:AE4"/>
    <mergeCell ref="N5:R5"/>
    <mergeCell ref="N10:P10"/>
    <mergeCell ref="N9:R9"/>
    <mergeCell ref="N7:R7"/>
    <mergeCell ref="A3:A4"/>
    <mergeCell ref="B3:B4"/>
    <mergeCell ref="C3:E3"/>
    <mergeCell ref="F3:G4"/>
    <mergeCell ref="U5:V5"/>
    <mergeCell ref="U9:V9"/>
    <mergeCell ref="U6:V6"/>
    <mergeCell ref="J10:K10"/>
    <mergeCell ref="J9:M9"/>
    <mergeCell ref="N8:R8"/>
    <mergeCell ref="H3:R3"/>
    <mergeCell ref="A29:A30"/>
    <mergeCell ref="B29:E29"/>
    <mergeCell ref="F29:I29"/>
    <mergeCell ref="F33:G33"/>
    <mergeCell ref="F32:G32"/>
    <mergeCell ref="K32:M32"/>
    <mergeCell ref="K33:M33"/>
    <mergeCell ref="J29:N29"/>
    <mergeCell ref="F30:G30"/>
    <mergeCell ref="K30:M30"/>
    <mergeCell ref="F31:G31"/>
    <mergeCell ref="K31:M31"/>
    <mergeCell ref="O33:R33"/>
    <mergeCell ref="O31:R31"/>
    <mergeCell ref="O32:R32"/>
    <mergeCell ref="B11:B12"/>
    <mergeCell ref="C11:E11"/>
    <mergeCell ref="F11:G12"/>
    <mergeCell ref="H11:R11"/>
    <mergeCell ref="H12:R12"/>
    <mergeCell ref="U42:V42"/>
    <mergeCell ref="K34:M34"/>
    <mergeCell ref="U43:V43"/>
    <mergeCell ref="F40:G40"/>
    <mergeCell ref="O39:R39"/>
    <mergeCell ref="O40:R40"/>
    <mergeCell ref="F39:G39"/>
    <mergeCell ref="K39:M39"/>
    <mergeCell ref="F38:G38"/>
    <mergeCell ref="O38:R38"/>
    <mergeCell ref="H40:I40"/>
    <mergeCell ref="F41:G41"/>
    <mergeCell ref="O41:R41"/>
    <mergeCell ref="H41:I41"/>
    <mergeCell ref="H38:I38"/>
    <mergeCell ref="U40:V40"/>
    <mergeCell ref="F49:G49"/>
    <mergeCell ref="O44:R44"/>
    <mergeCell ref="F43:G43"/>
    <mergeCell ref="O43:R43"/>
    <mergeCell ref="F42:G42"/>
    <mergeCell ref="O42:R42"/>
    <mergeCell ref="H45:I45"/>
    <mergeCell ref="H44:I44"/>
    <mergeCell ref="H43:I43"/>
    <mergeCell ref="H42:I42"/>
    <mergeCell ref="Y48:Z48"/>
    <mergeCell ref="U48:V48"/>
    <mergeCell ref="F47:G47"/>
    <mergeCell ref="Y50:Z50"/>
    <mergeCell ref="U49:V49"/>
    <mergeCell ref="O49:R49"/>
    <mergeCell ref="Y44:Z44"/>
    <mergeCell ref="Y49:Z49"/>
    <mergeCell ref="U50:V50"/>
    <mergeCell ref="U45:V45"/>
    <mergeCell ref="U46:V46"/>
    <mergeCell ref="Y46:Z46"/>
    <mergeCell ref="Y47:Z47"/>
    <mergeCell ref="U47:V47"/>
    <mergeCell ref="O48:R48"/>
    <mergeCell ref="O46:R46"/>
    <mergeCell ref="O47:R47"/>
    <mergeCell ref="Y45:Z45"/>
    <mergeCell ref="F46:G46"/>
    <mergeCell ref="F48:G48"/>
    <mergeCell ref="F44:G44"/>
    <mergeCell ref="F50:G50"/>
    <mergeCell ref="O50:R50"/>
    <mergeCell ref="F45:G45"/>
    <mergeCell ref="Y40:Z40"/>
    <mergeCell ref="U33:V33"/>
    <mergeCell ref="U34:V34"/>
    <mergeCell ref="U39:V39"/>
    <mergeCell ref="Y34:Z34"/>
    <mergeCell ref="Y38:Z38"/>
    <mergeCell ref="Y29:AB29"/>
    <mergeCell ref="U30:V30"/>
    <mergeCell ref="U32:V32"/>
    <mergeCell ref="S12:Z12"/>
    <mergeCell ref="AA12:AC12"/>
    <mergeCell ref="S23:W23"/>
    <mergeCell ref="S22:W22"/>
    <mergeCell ref="S21:W21"/>
    <mergeCell ref="S20:W20"/>
    <mergeCell ref="S19:W19"/>
    <mergeCell ref="S18:W18"/>
    <mergeCell ref="S17:W17"/>
    <mergeCell ref="S16:W16"/>
    <mergeCell ref="S15:W15"/>
    <mergeCell ref="S13:W13"/>
    <mergeCell ref="X13:Z13"/>
    <mergeCell ref="AA13:AC13"/>
    <mergeCell ref="X23:Z23"/>
    <mergeCell ref="AA23:AC23"/>
    <mergeCell ref="AA22:AC22"/>
    <mergeCell ref="A36:A37"/>
    <mergeCell ref="B36:E36"/>
    <mergeCell ref="F36:I36"/>
    <mergeCell ref="J36:N36"/>
    <mergeCell ref="O36:T36"/>
    <mergeCell ref="U36:X36"/>
    <mergeCell ref="Y36:AB36"/>
    <mergeCell ref="H37:I37"/>
    <mergeCell ref="K37:N37"/>
    <mergeCell ref="C41:E41"/>
    <mergeCell ref="C40:E40"/>
    <mergeCell ref="H50:I50"/>
    <mergeCell ref="H49:I49"/>
    <mergeCell ref="H48:I48"/>
    <mergeCell ref="H47:I47"/>
    <mergeCell ref="H46:I46"/>
    <mergeCell ref="AA21:AC21"/>
    <mergeCell ref="AA20:AC20"/>
    <mergeCell ref="O34:R34"/>
    <mergeCell ref="S43:T43"/>
    <mergeCell ref="S42:T42"/>
    <mergeCell ref="S41:T41"/>
    <mergeCell ref="S40:T40"/>
    <mergeCell ref="S38:T38"/>
    <mergeCell ref="O30:R30"/>
    <mergeCell ref="U31:V31"/>
    <mergeCell ref="Y32:Z32"/>
    <mergeCell ref="Y31:Z31"/>
    <mergeCell ref="Y42:Z42"/>
    <mergeCell ref="Y30:Z30"/>
    <mergeCell ref="O29:T29"/>
    <mergeCell ref="U29:X29"/>
    <mergeCell ref="X22:Z22"/>
    <mergeCell ref="C50:E50"/>
    <mergeCell ref="C49:E49"/>
    <mergeCell ref="C48:E48"/>
    <mergeCell ref="C47:E47"/>
    <mergeCell ref="C46:E46"/>
    <mergeCell ref="C45:E45"/>
    <mergeCell ref="C44:E44"/>
    <mergeCell ref="C43:E43"/>
    <mergeCell ref="C42:E42"/>
    <mergeCell ref="S50:T50"/>
    <mergeCell ref="S49:T49"/>
    <mergeCell ref="S48:T48"/>
    <mergeCell ref="S47:T47"/>
    <mergeCell ref="S46:T46"/>
    <mergeCell ref="S45:T45"/>
    <mergeCell ref="S44:T44"/>
    <mergeCell ref="K50:N50"/>
    <mergeCell ref="K49:N49"/>
    <mergeCell ref="K48:N48"/>
    <mergeCell ref="K47:N47"/>
    <mergeCell ref="K46:N46"/>
    <mergeCell ref="K45:N45"/>
    <mergeCell ref="K44:N44"/>
    <mergeCell ref="O45:R45"/>
    <mergeCell ref="W50:X50"/>
    <mergeCell ref="W49:X49"/>
    <mergeCell ref="W48:X48"/>
    <mergeCell ref="W47:X47"/>
    <mergeCell ref="W46:X46"/>
    <mergeCell ref="W45:X45"/>
    <mergeCell ref="W44:X44"/>
    <mergeCell ref="W43:X43"/>
    <mergeCell ref="W42:X42"/>
    <mergeCell ref="AD45:AE45"/>
    <mergeCell ref="AD44:AE44"/>
    <mergeCell ref="AD43:AE43"/>
    <mergeCell ref="AD42:AE42"/>
    <mergeCell ref="K40:N40"/>
    <mergeCell ref="S37:T37"/>
    <mergeCell ref="W37:X37"/>
    <mergeCell ref="AA37:AB37"/>
    <mergeCell ref="AD37:AE37"/>
    <mergeCell ref="W41:X41"/>
    <mergeCell ref="W40:X40"/>
    <mergeCell ref="K43:N43"/>
    <mergeCell ref="K42:N42"/>
    <mergeCell ref="K41:N41"/>
    <mergeCell ref="O37:R37"/>
    <mergeCell ref="U37:V37"/>
    <mergeCell ref="Y37:Z37"/>
    <mergeCell ref="K38:N38"/>
    <mergeCell ref="Y43:Z43"/>
    <mergeCell ref="U44:V44"/>
    <mergeCell ref="Y39:Z39"/>
    <mergeCell ref="U38:V38"/>
    <mergeCell ref="Y41:Z41"/>
    <mergeCell ref="U41:V41"/>
    <mergeCell ref="AE52:AH52"/>
    <mergeCell ref="AC52:AD52"/>
    <mergeCell ref="AC25:AD25"/>
    <mergeCell ref="AD38:AE38"/>
    <mergeCell ref="AA38:AB38"/>
    <mergeCell ref="W38:X38"/>
    <mergeCell ref="AD41:AE41"/>
    <mergeCell ref="AD40:AE40"/>
    <mergeCell ref="AA50:AB50"/>
    <mergeCell ref="AA49:AB49"/>
    <mergeCell ref="AA48:AB48"/>
    <mergeCell ref="AA47:AB47"/>
    <mergeCell ref="AA46:AB46"/>
    <mergeCell ref="AA45:AB45"/>
    <mergeCell ref="AA44:AB44"/>
    <mergeCell ref="AA43:AB43"/>
    <mergeCell ref="AA42:AB42"/>
    <mergeCell ref="AA41:AB41"/>
    <mergeCell ref="AA40:AB40"/>
    <mergeCell ref="AD50:AE50"/>
    <mergeCell ref="AD49:AE49"/>
    <mergeCell ref="AD48:AE48"/>
    <mergeCell ref="AD47:AE47"/>
    <mergeCell ref="AD46:AE46"/>
    <mergeCell ref="C38:E38"/>
    <mergeCell ref="S14:W14"/>
    <mergeCell ref="X14:Z14"/>
    <mergeCell ref="AA14:AC14"/>
    <mergeCell ref="AD14:AE14"/>
    <mergeCell ref="AF14:AH14"/>
    <mergeCell ref="AF36:AH36"/>
    <mergeCell ref="F37:G37"/>
    <mergeCell ref="AG37:AH37"/>
    <mergeCell ref="C37:E37"/>
    <mergeCell ref="AA19:AC19"/>
    <mergeCell ref="AA18:AC18"/>
    <mergeCell ref="AA17:AC17"/>
    <mergeCell ref="AA16:AC16"/>
    <mergeCell ref="AA15:AC15"/>
    <mergeCell ref="X15:Z15"/>
    <mergeCell ref="X16:Z16"/>
    <mergeCell ref="X17:Z17"/>
    <mergeCell ref="X18:Z18"/>
    <mergeCell ref="X19:Z19"/>
    <mergeCell ref="X20:Z20"/>
    <mergeCell ref="X21:Z21"/>
    <mergeCell ref="Y33:Z33"/>
    <mergeCell ref="F34:G34"/>
    <mergeCell ref="H22:K22"/>
    <mergeCell ref="H23:K23"/>
    <mergeCell ref="L13:R13"/>
    <mergeCell ref="L14:R14"/>
    <mergeCell ref="L15:R15"/>
    <mergeCell ref="L16:R16"/>
    <mergeCell ref="L17:R17"/>
    <mergeCell ref="L18:R18"/>
    <mergeCell ref="L19:R19"/>
    <mergeCell ref="L20:R20"/>
    <mergeCell ref="L21:R21"/>
    <mergeCell ref="L22:R22"/>
    <mergeCell ref="L23:R23"/>
    <mergeCell ref="H13:K13"/>
    <mergeCell ref="H14:K14"/>
    <mergeCell ref="H15:K15"/>
    <mergeCell ref="H16:K16"/>
    <mergeCell ref="H17:K17"/>
    <mergeCell ref="H18:K18"/>
    <mergeCell ref="H19:K19"/>
    <mergeCell ref="H20:K20"/>
    <mergeCell ref="H21:K21"/>
  </mergeCells>
  <phoneticPr fontId="2"/>
  <printOptions horizontalCentered="1"/>
  <pageMargins left="0.59055118110236227" right="0.59055118110236227" top="0.59055118110236227" bottom="0.59055118110236227" header="0.39370078740157483" footer="0.39370078740157483"/>
  <pageSetup paperSize="9" scale="79" firstPageNumber="134" orientation="portrait" useFirstPageNumber="1" r:id="rId1"/>
  <headerFooter scaleWithDoc="0" alignWithMargins="0">
    <oddHeader>&amp;L教　育</oddHeader>
    <oddFooter>&amp;C&amp;12&amp;A</oddFooter>
  </headerFooter>
  <colBreaks count="1" manualBreakCount="1">
    <brk id="18" max="48" man="1"/>
  </colBreaks>
  <ignoredErrors>
    <ignoredError sqref="H8" formulaRange="1"/>
  </ignoredErrors>
  <extLst>
    <ext xmlns:mx="http://schemas.microsoft.com/office/mac/excel/2008/main" uri="{64002731-A6B0-56B0-2670-7721B7C09600}">
      <mx:PLV Mode="0" OnePage="0" WScale="10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AJ54"/>
  <sheetViews>
    <sheetView view="pageBreakPreview" zoomScale="90" zoomScaleNormal="100" zoomScaleSheetLayoutView="90" zoomScalePageLayoutView="90" workbookViewId="0">
      <pane xSplit="1" topLeftCell="B1" activePane="topRight" state="frozen"/>
      <selection activeCell="J36" sqref="J36"/>
      <selection pane="topRight" activeCell="J36" sqref="J36"/>
    </sheetView>
  </sheetViews>
  <sheetFormatPr defaultColWidth="8.85546875" defaultRowHeight="17.45" customHeight="1"/>
  <cols>
    <col min="1" max="1" width="11.28515625" style="13" customWidth="1"/>
    <col min="2" max="2" width="6.7109375" style="13" customWidth="1"/>
    <col min="3" max="3" width="8.28515625" style="13" customWidth="1"/>
    <col min="4" max="5" width="8.42578125" style="13" customWidth="1"/>
    <col min="6" max="6" width="5.42578125" style="13" customWidth="1"/>
    <col min="7" max="7" width="5.42578125" style="666" customWidth="1"/>
    <col min="8" max="9" width="7.7109375" style="13" customWidth="1"/>
    <col min="10" max="10" width="8.140625" style="13" customWidth="1"/>
    <col min="11" max="12" width="2.7109375" style="13" customWidth="1"/>
    <col min="13" max="13" width="2.140625" style="13" customWidth="1"/>
    <col min="14" max="14" width="7.28515625" style="13" customWidth="1"/>
    <col min="15" max="16" width="1.42578125" style="13" customWidth="1"/>
    <col min="17" max="17" width="3.42578125" style="13" customWidth="1"/>
    <col min="18" max="18" width="1.42578125" style="13" customWidth="1"/>
    <col min="19" max="20" width="7.140625" style="13" customWidth="1"/>
    <col min="21" max="21" width="5.28515625" style="13" customWidth="1"/>
    <col min="22" max="22" width="3.85546875" style="13" customWidth="1"/>
    <col min="23" max="23" width="6.7109375" style="13" customWidth="1"/>
    <col min="24" max="24" width="6.85546875" style="13" customWidth="1"/>
    <col min="25" max="25" width="1.85546875" style="13" customWidth="1"/>
    <col min="26" max="26" width="5.42578125" style="13" customWidth="1"/>
    <col min="27" max="27" width="7.42578125" style="13" customWidth="1"/>
    <col min="28" max="28" width="7.140625" style="13" customWidth="1"/>
    <col min="29" max="29" width="7.28515625" style="13" customWidth="1"/>
    <col min="30" max="30" width="9.85546875" style="13" customWidth="1"/>
    <col min="31" max="31" width="8.7109375" style="13" customWidth="1"/>
    <col min="32" max="32" width="7.28515625" style="13" customWidth="1"/>
    <col min="33" max="34" width="6.42578125" style="13" customWidth="1"/>
    <col min="35" max="36" width="8.85546875" style="912"/>
    <col min="37" max="16384" width="8.85546875" style="13"/>
  </cols>
  <sheetData>
    <row r="1" spans="1:34" ht="5.0999999999999996" customHeight="1">
      <c r="AH1" s="15"/>
    </row>
    <row r="2" spans="1:34" ht="3" customHeight="1">
      <c r="AH2" s="15"/>
    </row>
    <row r="3" spans="1:34" ht="8.25" hidden="1" customHeight="1">
      <c r="AH3" s="15"/>
    </row>
    <row r="4" spans="1:34" ht="20.100000000000001" customHeight="1" thickBot="1">
      <c r="A4" s="13" t="s">
        <v>301</v>
      </c>
      <c r="AH4" s="15" t="s">
        <v>84</v>
      </c>
    </row>
    <row r="5" spans="1:34" ht="20.100000000000001" customHeight="1" thickBot="1">
      <c r="A5" s="606" t="s">
        <v>85</v>
      </c>
      <c r="B5" s="319" t="s">
        <v>86</v>
      </c>
      <c r="C5" s="319" t="s">
        <v>87</v>
      </c>
      <c r="D5" s="319"/>
      <c r="E5" s="319"/>
      <c r="F5" s="319" t="s">
        <v>88</v>
      </c>
      <c r="G5" s="319"/>
      <c r="H5" s="319" t="s">
        <v>89</v>
      </c>
      <c r="I5" s="319"/>
      <c r="J5" s="319"/>
      <c r="K5" s="319"/>
      <c r="L5" s="319"/>
      <c r="M5" s="319"/>
      <c r="N5" s="319"/>
      <c r="O5" s="319"/>
      <c r="P5" s="319"/>
      <c r="Q5" s="319"/>
      <c r="R5" s="319"/>
      <c r="S5" s="56"/>
      <c r="T5" s="742" t="s">
        <v>90</v>
      </c>
      <c r="U5" s="742"/>
      <c r="V5" s="742"/>
      <c r="W5" s="58"/>
      <c r="X5" s="742"/>
      <c r="Y5" s="742"/>
      <c r="Z5" s="59"/>
      <c r="AA5" s="57"/>
      <c r="AB5" s="58" t="s">
        <v>91</v>
      </c>
      <c r="AC5" s="742"/>
      <c r="AD5" s="824" t="s">
        <v>315</v>
      </c>
      <c r="AE5" s="825"/>
      <c r="AF5" s="384" t="s">
        <v>316</v>
      </c>
      <c r="AG5" s="381"/>
      <c r="AH5" s="826"/>
    </row>
    <row r="6" spans="1:34" ht="20.100000000000001" customHeight="1">
      <c r="A6" s="607"/>
      <c r="B6" s="320"/>
      <c r="C6" s="215" t="s">
        <v>92</v>
      </c>
      <c r="D6" s="827" t="s">
        <v>93</v>
      </c>
      <c r="E6" s="827" t="s">
        <v>94</v>
      </c>
      <c r="F6" s="320"/>
      <c r="G6" s="320"/>
      <c r="H6" s="309" t="s">
        <v>95</v>
      </c>
      <c r="I6" s="309"/>
      <c r="J6" s="309" t="s">
        <v>54</v>
      </c>
      <c r="K6" s="309"/>
      <c r="L6" s="309"/>
      <c r="M6" s="309"/>
      <c r="N6" s="309" t="s">
        <v>55</v>
      </c>
      <c r="O6" s="309"/>
      <c r="P6" s="309"/>
      <c r="Q6" s="309"/>
      <c r="R6" s="309"/>
      <c r="S6" s="747" t="s">
        <v>96</v>
      </c>
      <c r="T6" s="828"/>
      <c r="U6" s="309" t="s">
        <v>54</v>
      </c>
      <c r="V6" s="309"/>
      <c r="W6" s="309"/>
      <c r="X6" s="309" t="s">
        <v>55</v>
      </c>
      <c r="Y6" s="309"/>
      <c r="Z6" s="309"/>
      <c r="AA6" s="212" t="s">
        <v>317</v>
      </c>
      <c r="AB6" s="212" t="s">
        <v>54</v>
      </c>
      <c r="AC6" s="212" t="s">
        <v>55</v>
      </c>
      <c r="AD6" s="829"/>
      <c r="AE6" s="830"/>
      <c r="AF6" s="470"/>
      <c r="AG6" s="831"/>
      <c r="AH6" s="832"/>
    </row>
    <row r="7" spans="1:34" ht="20.100000000000001" customHeight="1">
      <c r="A7" s="833" t="s">
        <v>362</v>
      </c>
      <c r="B7" s="834">
        <v>11</v>
      </c>
      <c r="C7" s="222">
        <v>380</v>
      </c>
      <c r="D7" s="835">
        <v>282</v>
      </c>
      <c r="E7" s="222">
        <v>98</v>
      </c>
      <c r="F7" s="222">
        <v>283</v>
      </c>
      <c r="G7" s="836">
        <v>28</v>
      </c>
      <c r="H7" s="222">
        <f>SUM(J7,N7)</f>
        <v>8216</v>
      </c>
      <c r="I7" s="836">
        <v>137</v>
      </c>
      <c r="J7" s="339">
        <v>4279</v>
      </c>
      <c r="K7" s="339"/>
      <c r="L7" s="339"/>
      <c r="M7" s="339"/>
      <c r="N7" s="339">
        <v>3937</v>
      </c>
      <c r="O7" s="339"/>
      <c r="P7" s="339"/>
      <c r="Q7" s="339"/>
      <c r="R7" s="339"/>
      <c r="S7" s="682">
        <f>SUM(U7,X7)</f>
        <v>390</v>
      </c>
      <c r="T7" s="684">
        <f>SUM(W7,Z7)</f>
        <v>15</v>
      </c>
      <c r="U7" s="837">
        <v>123</v>
      </c>
      <c r="V7" s="837"/>
      <c r="W7" s="726" t="s">
        <v>318</v>
      </c>
      <c r="X7" s="339">
        <v>267</v>
      </c>
      <c r="Y7" s="339"/>
      <c r="Z7" s="684">
        <v>15</v>
      </c>
      <c r="AA7" s="682">
        <f>SUM(AB7,AC7)</f>
        <v>59</v>
      </c>
      <c r="AB7" s="682">
        <v>4</v>
      </c>
      <c r="AC7" s="682">
        <v>55</v>
      </c>
      <c r="AD7" s="838">
        <f>H7/F7</f>
        <v>29.031802120141343</v>
      </c>
      <c r="AE7" s="838"/>
      <c r="AF7" s="838">
        <f>H7/S7</f>
        <v>21.066666666666666</v>
      </c>
      <c r="AG7" s="838"/>
      <c r="AH7" s="477"/>
    </row>
    <row r="8" spans="1:34" ht="20.100000000000001" customHeight="1">
      <c r="A8" s="833">
        <v>26</v>
      </c>
      <c r="B8" s="222">
        <v>11</v>
      </c>
      <c r="C8" s="222">
        <v>380</v>
      </c>
      <c r="D8" s="835">
        <v>282</v>
      </c>
      <c r="E8" s="222">
        <v>98</v>
      </c>
      <c r="F8" s="222">
        <v>283</v>
      </c>
      <c r="G8" s="836">
        <v>33</v>
      </c>
      <c r="H8" s="222">
        <f>SUM(J8,N8)</f>
        <v>8103</v>
      </c>
      <c r="I8" s="836">
        <v>170</v>
      </c>
      <c r="J8" s="333">
        <v>4193</v>
      </c>
      <c r="K8" s="333"/>
      <c r="L8" s="333"/>
      <c r="M8" s="333"/>
      <c r="N8" s="333">
        <v>3910</v>
      </c>
      <c r="O8" s="333"/>
      <c r="P8" s="333"/>
      <c r="Q8" s="333"/>
      <c r="R8" s="333"/>
      <c r="S8" s="682">
        <f>SUM(U8,X8)</f>
        <v>393</v>
      </c>
      <c r="T8" s="684">
        <f>SUM(W8,Z8)</f>
        <v>16</v>
      </c>
      <c r="U8" s="839">
        <v>115</v>
      </c>
      <c r="V8" s="839"/>
      <c r="W8" s="726" t="s">
        <v>318</v>
      </c>
      <c r="X8" s="333">
        <v>278</v>
      </c>
      <c r="Y8" s="333"/>
      <c r="Z8" s="684">
        <v>16</v>
      </c>
      <c r="AA8" s="682">
        <f>SUM(AB8,AC8)</f>
        <v>68</v>
      </c>
      <c r="AB8" s="682">
        <v>8</v>
      </c>
      <c r="AC8" s="682">
        <v>60</v>
      </c>
      <c r="AD8" s="838">
        <f>H8/F8</f>
        <v>28.632508833922262</v>
      </c>
      <c r="AE8" s="838"/>
      <c r="AF8" s="838">
        <f>H8/S8</f>
        <v>20.618320610687022</v>
      </c>
      <c r="AG8" s="838"/>
      <c r="AH8" s="477"/>
    </row>
    <row r="9" spans="1:34" ht="20.100000000000001" customHeight="1">
      <c r="A9" s="833">
        <v>27</v>
      </c>
      <c r="B9" s="222">
        <v>11</v>
      </c>
      <c r="C9" s="222">
        <v>380</v>
      </c>
      <c r="D9" s="222">
        <v>282</v>
      </c>
      <c r="E9" s="222">
        <v>98</v>
      </c>
      <c r="F9" s="222">
        <v>292</v>
      </c>
      <c r="G9" s="726">
        <v>40</v>
      </c>
      <c r="H9" s="222">
        <f>SUM(J9,N9)</f>
        <v>8062</v>
      </c>
      <c r="I9" s="836">
        <v>219</v>
      </c>
      <c r="J9" s="698">
        <v>4170</v>
      </c>
      <c r="K9" s="698"/>
      <c r="L9" s="698"/>
      <c r="M9" s="698"/>
      <c r="N9" s="698">
        <v>3892</v>
      </c>
      <c r="O9" s="698"/>
      <c r="P9" s="698"/>
      <c r="Q9" s="698"/>
      <c r="R9" s="698"/>
      <c r="S9" s="682">
        <f>SUM(U9,X9)</f>
        <v>385</v>
      </c>
      <c r="T9" s="684">
        <f>SUM(W9,Z9)</f>
        <v>15</v>
      </c>
      <c r="U9" s="840">
        <v>115</v>
      </c>
      <c r="V9" s="840"/>
      <c r="W9" s="726" t="s">
        <v>318</v>
      </c>
      <c r="X9" s="698">
        <v>270</v>
      </c>
      <c r="Y9" s="698"/>
      <c r="Z9" s="697">
        <v>15</v>
      </c>
      <c r="AA9" s="682">
        <f>SUM(AB9,AC9)</f>
        <v>58</v>
      </c>
      <c r="AB9" s="682">
        <v>2</v>
      </c>
      <c r="AC9" s="681">
        <v>56</v>
      </c>
      <c r="AD9" s="841">
        <f>H9/F9</f>
        <v>27.609589041095891</v>
      </c>
      <c r="AE9" s="841"/>
      <c r="AF9" s="838">
        <f>H9/S9</f>
        <v>20.940259740259741</v>
      </c>
      <c r="AG9" s="838"/>
      <c r="AH9" s="477"/>
    </row>
    <row r="10" spans="1:34" ht="20.100000000000001" customHeight="1">
      <c r="A10" s="833">
        <v>28</v>
      </c>
      <c r="B10" s="834">
        <v>11</v>
      </c>
      <c r="C10" s="222">
        <v>382</v>
      </c>
      <c r="D10" s="222">
        <v>279</v>
      </c>
      <c r="E10" s="222">
        <v>103</v>
      </c>
      <c r="F10" s="222">
        <v>297</v>
      </c>
      <c r="G10" s="726">
        <v>43</v>
      </c>
      <c r="H10" s="842">
        <f>SUM(J10:R10)</f>
        <v>8033</v>
      </c>
      <c r="I10" s="836">
        <v>266</v>
      </c>
      <c r="J10" s="698">
        <v>4156</v>
      </c>
      <c r="K10" s="698"/>
      <c r="L10" s="698"/>
      <c r="M10" s="698"/>
      <c r="N10" s="698">
        <v>3877</v>
      </c>
      <c r="O10" s="698"/>
      <c r="P10" s="698"/>
      <c r="Q10" s="698"/>
      <c r="R10" s="698"/>
      <c r="S10" s="842">
        <v>391</v>
      </c>
      <c r="T10" s="684">
        <v>15</v>
      </c>
      <c r="U10" s="840">
        <v>117</v>
      </c>
      <c r="V10" s="840"/>
      <c r="W10" s="726" t="s">
        <v>365</v>
      </c>
      <c r="X10" s="698">
        <v>274</v>
      </c>
      <c r="Y10" s="698"/>
      <c r="Z10" s="697">
        <v>15</v>
      </c>
      <c r="AA10" s="681">
        <v>62</v>
      </c>
      <c r="AB10" s="682">
        <v>3</v>
      </c>
      <c r="AC10" s="681">
        <v>59</v>
      </c>
      <c r="AD10" s="338">
        <v>28</v>
      </c>
      <c r="AE10" s="338"/>
      <c r="AF10" s="337">
        <v>21</v>
      </c>
      <c r="AG10" s="337"/>
      <c r="AH10" s="694"/>
    </row>
    <row r="11" spans="1:34" ht="20.100000000000001" customHeight="1">
      <c r="A11" s="843">
        <v>29</v>
      </c>
      <c r="B11" s="844">
        <f>SUM(B13:B25)</f>
        <v>11</v>
      </c>
      <c r="C11" s="225">
        <f>SUM(D11:E11)</f>
        <v>385</v>
      </c>
      <c r="D11" s="225">
        <f t="shared" ref="D11:G11" si="0">SUM(D13:D25)</f>
        <v>281</v>
      </c>
      <c r="E11" s="225">
        <f t="shared" si="0"/>
        <v>104</v>
      </c>
      <c r="F11" s="845">
        <f t="shared" si="0"/>
        <v>309</v>
      </c>
      <c r="G11" s="846">
        <f t="shared" si="0"/>
        <v>52</v>
      </c>
      <c r="H11" s="847">
        <f>SUM(H13:H25)</f>
        <v>8025</v>
      </c>
      <c r="I11" s="848">
        <f>SUM(AG42:AG52)</f>
        <v>291</v>
      </c>
      <c r="J11" s="849">
        <f>SUM(J13:K25)</f>
        <v>0</v>
      </c>
      <c r="K11" s="849"/>
      <c r="L11" s="849"/>
      <c r="M11" s="849"/>
      <c r="N11" s="849">
        <f>SUM(N13:P25)</f>
        <v>0</v>
      </c>
      <c r="O11" s="849"/>
      <c r="P11" s="849"/>
      <c r="Q11" s="849"/>
      <c r="R11" s="849"/>
      <c r="S11" s="847">
        <f>SUM(S13:S25)</f>
        <v>390</v>
      </c>
      <c r="T11" s="850">
        <f>SUM(X15:Z25)</f>
        <v>13</v>
      </c>
      <c r="U11" s="851" t="s">
        <v>378</v>
      </c>
      <c r="V11" s="851"/>
      <c r="W11" s="726" t="s">
        <v>378</v>
      </c>
      <c r="X11" s="849" t="s">
        <v>378</v>
      </c>
      <c r="Y11" s="849"/>
      <c r="Z11" s="852" t="s">
        <v>382</v>
      </c>
      <c r="AA11" s="711">
        <f>SUM(AA13:AA25)</f>
        <v>133</v>
      </c>
      <c r="AB11" s="712" t="s">
        <v>378</v>
      </c>
      <c r="AC11" s="711" t="s">
        <v>378</v>
      </c>
      <c r="AD11" s="348">
        <f>H11/F11</f>
        <v>25.970873786407768</v>
      </c>
      <c r="AE11" s="348"/>
      <c r="AF11" s="853">
        <f>H11/S11</f>
        <v>20.576923076923077</v>
      </c>
      <c r="AG11" s="853"/>
      <c r="AH11" s="854"/>
    </row>
    <row r="12" spans="1:34" ht="20.100000000000001" customHeight="1" thickBot="1">
      <c r="A12" s="855"/>
      <c r="B12" s="834"/>
      <c r="C12" s="222"/>
      <c r="D12" s="222"/>
      <c r="E12" s="222"/>
      <c r="F12" s="856"/>
      <c r="G12" s="726"/>
      <c r="H12" s="856"/>
      <c r="I12" s="726"/>
      <c r="J12" s="857"/>
      <c r="K12" s="857"/>
      <c r="L12" s="19"/>
      <c r="M12" s="858"/>
      <c r="N12" s="857"/>
      <c r="O12" s="857"/>
      <c r="P12" s="857"/>
      <c r="Q12" s="859"/>
      <c r="R12" s="859"/>
      <c r="S12" s="691"/>
      <c r="T12" s="683"/>
      <c r="U12" s="46"/>
      <c r="V12" s="856"/>
      <c r="W12" s="683"/>
      <c r="X12" s="691"/>
      <c r="Y12" s="696"/>
      <c r="Z12" s="683"/>
      <c r="AA12" s="231"/>
      <c r="AB12" s="231"/>
      <c r="AC12" s="231"/>
      <c r="AD12" s="231"/>
      <c r="AE12" s="231"/>
      <c r="AF12" s="231"/>
      <c r="AG12" s="343"/>
      <c r="AH12" s="343"/>
    </row>
    <row r="13" spans="1:34" ht="20.100000000000001" customHeight="1" thickBot="1">
      <c r="A13" s="606" t="s">
        <v>85</v>
      </c>
      <c r="B13" s="319" t="s">
        <v>86</v>
      </c>
      <c r="C13" s="319" t="s">
        <v>87</v>
      </c>
      <c r="D13" s="319"/>
      <c r="E13" s="319"/>
      <c r="F13" s="319" t="s">
        <v>88</v>
      </c>
      <c r="G13" s="319"/>
      <c r="H13" s="319" t="s">
        <v>89</v>
      </c>
      <c r="I13" s="319"/>
      <c r="J13" s="319"/>
      <c r="K13" s="319"/>
      <c r="L13" s="319"/>
      <c r="M13" s="319"/>
      <c r="N13" s="319"/>
      <c r="O13" s="319"/>
      <c r="P13" s="319"/>
      <c r="Q13" s="319"/>
      <c r="R13" s="319"/>
      <c r="S13" s="56"/>
      <c r="T13" s="742" t="s">
        <v>90</v>
      </c>
      <c r="U13" s="742"/>
      <c r="V13" s="742"/>
      <c r="W13" s="58"/>
      <c r="X13" s="742"/>
      <c r="Y13" s="742"/>
      <c r="Z13" s="59"/>
      <c r="AA13" s="57"/>
      <c r="AB13" s="58" t="s">
        <v>91</v>
      </c>
      <c r="AC13" s="742"/>
      <c r="AD13" s="824" t="s">
        <v>315</v>
      </c>
      <c r="AE13" s="825"/>
      <c r="AF13" s="384" t="s">
        <v>316</v>
      </c>
      <c r="AG13" s="381"/>
      <c r="AH13" s="826"/>
    </row>
    <row r="14" spans="1:34" ht="20.100000000000001" customHeight="1">
      <c r="A14" s="607"/>
      <c r="B14" s="320"/>
      <c r="C14" s="215" t="s">
        <v>92</v>
      </c>
      <c r="D14" s="827" t="s">
        <v>93</v>
      </c>
      <c r="E14" s="827" t="s">
        <v>94</v>
      </c>
      <c r="F14" s="320"/>
      <c r="G14" s="320"/>
      <c r="H14" s="860" t="s">
        <v>95</v>
      </c>
      <c r="I14" s="861"/>
      <c r="J14" s="861"/>
      <c r="K14" s="861"/>
      <c r="L14" s="861"/>
      <c r="M14" s="861"/>
      <c r="N14" s="861"/>
      <c r="O14" s="861"/>
      <c r="P14" s="861"/>
      <c r="Q14" s="861"/>
      <c r="R14" s="862"/>
      <c r="S14" s="860" t="s">
        <v>96</v>
      </c>
      <c r="T14" s="861"/>
      <c r="U14" s="861"/>
      <c r="V14" s="861"/>
      <c r="W14" s="861"/>
      <c r="X14" s="861"/>
      <c r="Y14" s="861"/>
      <c r="Z14" s="862"/>
      <c r="AA14" s="863" t="s">
        <v>317</v>
      </c>
      <c r="AB14" s="864"/>
      <c r="AC14" s="865"/>
      <c r="AD14" s="829"/>
      <c r="AE14" s="830"/>
      <c r="AF14" s="470"/>
      <c r="AG14" s="831"/>
      <c r="AH14" s="832"/>
    </row>
    <row r="15" spans="1:34" ht="20.100000000000001" customHeight="1">
      <c r="A15" s="833" t="s">
        <v>442</v>
      </c>
      <c r="B15" s="834">
        <v>1</v>
      </c>
      <c r="C15" s="222">
        <f>D15+E15</f>
        <v>31</v>
      </c>
      <c r="D15" s="222">
        <v>20</v>
      </c>
      <c r="E15" s="222">
        <v>11</v>
      </c>
      <c r="F15" s="866">
        <f>B42</f>
        <v>24</v>
      </c>
      <c r="G15" s="836">
        <f>AF42</f>
        <v>4</v>
      </c>
      <c r="H15" s="867">
        <f>C42</f>
        <v>626</v>
      </c>
      <c r="I15" s="867"/>
      <c r="J15" s="867"/>
      <c r="K15" s="867"/>
      <c r="L15" s="867"/>
      <c r="M15" s="867"/>
      <c r="N15" s="867"/>
      <c r="O15" s="867"/>
      <c r="P15" s="867"/>
      <c r="Q15" s="867"/>
      <c r="R15" s="867"/>
      <c r="S15" s="868">
        <v>31</v>
      </c>
      <c r="T15" s="868"/>
      <c r="U15" s="868"/>
      <c r="V15" s="868"/>
      <c r="W15" s="868"/>
      <c r="X15" s="869">
        <v>1</v>
      </c>
      <c r="Y15" s="869"/>
      <c r="Z15" s="869"/>
      <c r="AA15" s="870">
        <v>12</v>
      </c>
      <c r="AB15" s="870"/>
      <c r="AC15" s="870"/>
      <c r="AD15" s="337">
        <f>H15/F15</f>
        <v>26.083333333333332</v>
      </c>
      <c r="AE15" s="337"/>
      <c r="AF15" s="337">
        <f t="shared" ref="AF15:AF25" si="1">H15/S15</f>
        <v>20.193548387096776</v>
      </c>
      <c r="AG15" s="337"/>
      <c r="AH15" s="694"/>
    </row>
    <row r="16" spans="1:34" ht="20.100000000000001" customHeight="1">
      <c r="A16" s="833" t="s">
        <v>443</v>
      </c>
      <c r="B16" s="834">
        <v>1</v>
      </c>
      <c r="C16" s="222">
        <f>D16+E16</f>
        <v>37</v>
      </c>
      <c r="D16" s="222">
        <v>28</v>
      </c>
      <c r="E16" s="222">
        <v>9</v>
      </c>
      <c r="F16" s="866">
        <f t="shared" ref="F16:F25" si="2">B43</f>
        <v>25</v>
      </c>
      <c r="G16" s="836">
        <f t="shared" ref="G16:G25" si="3">AF43</f>
        <v>3</v>
      </c>
      <c r="H16" s="871">
        <f t="shared" ref="H16:H25" si="4">C43</f>
        <v>630</v>
      </c>
      <c r="I16" s="871"/>
      <c r="J16" s="871"/>
      <c r="K16" s="871"/>
      <c r="L16" s="871"/>
      <c r="M16" s="871"/>
      <c r="N16" s="871"/>
      <c r="O16" s="871"/>
      <c r="P16" s="871"/>
      <c r="Q16" s="871"/>
      <c r="R16" s="871"/>
      <c r="S16" s="727">
        <v>32</v>
      </c>
      <c r="T16" s="727"/>
      <c r="U16" s="727"/>
      <c r="V16" s="727"/>
      <c r="W16" s="727"/>
      <c r="X16" s="872">
        <v>1</v>
      </c>
      <c r="Y16" s="872"/>
      <c r="Z16" s="872"/>
      <c r="AA16" s="758">
        <v>12</v>
      </c>
      <c r="AB16" s="758"/>
      <c r="AC16" s="758"/>
      <c r="AD16" s="337">
        <f t="shared" ref="AD16:AD25" si="5">H16/F16</f>
        <v>25.2</v>
      </c>
      <c r="AE16" s="337"/>
      <c r="AF16" s="337">
        <f t="shared" si="1"/>
        <v>19.6875</v>
      </c>
      <c r="AG16" s="337"/>
      <c r="AH16" s="694"/>
    </row>
    <row r="17" spans="1:36" ht="20.100000000000001" customHeight="1">
      <c r="A17" s="833" t="s">
        <v>100</v>
      </c>
      <c r="B17" s="834">
        <v>1</v>
      </c>
      <c r="C17" s="222">
        <f>D17+E17</f>
        <v>32</v>
      </c>
      <c r="D17" s="222">
        <v>25</v>
      </c>
      <c r="E17" s="222">
        <v>7</v>
      </c>
      <c r="F17" s="866">
        <f t="shared" si="2"/>
        <v>27</v>
      </c>
      <c r="G17" s="836">
        <f t="shared" si="3"/>
        <v>6</v>
      </c>
      <c r="H17" s="871">
        <f t="shared" si="4"/>
        <v>661</v>
      </c>
      <c r="I17" s="871"/>
      <c r="J17" s="871"/>
      <c r="K17" s="871"/>
      <c r="L17" s="871"/>
      <c r="M17" s="871"/>
      <c r="N17" s="871"/>
      <c r="O17" s="871"/>
      <c r="P17" s="871"/>
      <c r="Q17" s="871"/>
      <c r="R17" s="871"/>
      <c r="S17" s="727">
        <v>33</v>
      </c>
      <c r="T17" s="727"/>
      <c r="U17" s="727"/>
      <c r="V17" s="727"/>
      <c r="W17" s="727"/>
      <c r="X17" s="872">
        <v>1</v>
      </c>
      <c r="Y17" s="872"/>
      <c r="Z17" s="872"/>
      <c r="AA17" s="758">
        <v>11</v>
      </c>
      <c r="AB17" s="758"/>
      <c r="AC17" s="758"/>
      <c r="AD17" s="337">
        <f t="shared" si="5"/>
        <v>24.481481481481481</v>
      </c>
      <c r="AE17" s="337"/>
      <c r="AF17" s="337">
        <f t="shared" si="1"/>
        <v>20.030303030303031</v>
      </c>
      <c r="AG17" s="337"/>
      <c r="AH17" s="694"/>
    </row>
    <row r="18" spans="1:36" ht="20.100000000000001" customHeight="1">
      <c r="A18" s="833" t="s">
        <v>101</v>
      </c>
      <c r="B18" s="834">
        <v>1</v>
      </c>
      <c r="C18" s="222">
        <f t="shared" ref="C18:C25" si="6">D18+E18</f>
        <v>43</v>
      </c>
      <c r="D18" s="222">
        <v>31</v>
      </c>
      <c r="E18" s="222">
        <v>12</v>
      </c>
      <c r="F18" s="866">
        <f t="shared" si="2"/>
        <v>37</v>
      </c>
      <c r="G18" s="836">
        <f t="shared" si="3"/>
        <v>4</v>
      </c>
      <c r="H18" s="871">
        <f t="shared" si="4"/>
        <v>1034</v>
      </c>
      <c r="I18" s="871"/>
      <c r="J18" s="871"/>
      <c r="K18" s="871"/>
      <c r="L18" s="871"/>
      <c r="M18" s="871"/>
      <c r="N18" s="871"/>
      <c r="O18" s="871"/>
      <c r="P18" s="871"/>
      <c r="Q18" s="871"/>
      <c r="R18" s="871"/>
      <c r="S18" s="727">
        <v>44</v>
      </c>
      <c r="T18" s="727"/>
      <c r="U18" s="727"/>
      <c r="V18" s="727"/>
      <c r="W18" s="727"/>
      <c r="X18" s="872">
        <v>2</v>
      </c>
      <c r="Y18" s="872"/>
      <c r="Z18" s="872"/>
      <c r="AA18" s="758">
        <v>13</v>
      </c>
      <c r="AB18" s="758"/>
      <c r="AC18" s="758"/>
      <c r="AD18" s="337">
        <f t="shared" si="5"/>
        <v>27.945945945945947</v>
      </c>
      <c r="AE18" s="337"/>
      <c r="AF18" s="337">
        <f t="shared" si="1"/>
        <v>23.5</v>
      </c>
      <c r="AG18" s="337"/>
      <c r="AH18" s="694"/>
    </row>
    <row r="19" spans="1:36" ht="20.100000000000001" customHeight="1">
      <c r="A19" s="833" t="s">
        <v>102</v>
      </c>
      <c r="B19" s="834">
        <v>1</v>
      </c>
      <c r="C19" s="222">
        <f t="shared" si="6"/>
        <v>31</v>
      </c>
      <c r="D19" s="222">
        <v>21</v>
      </c>
      <c r="E19" s="222">
        <v>10</v>
      </c>
      <c r="F19" s="866">
        <f t="shared" si="2"/>
        <v>21</v>
      </c>
      <c r="G19" s="836">
        <f t="shared" si="3"/>
        <v>5</v>
      </c>
      <c r="H19" s="871">
        <f t="shared" si="4"/>
        <v>472</v>
      </c>
      <c r="I19" s="871"/>
      <c r="J19" s="871"/>
      <c r="K19" s="871"/>
      <c r="L19" s="871"/>
      <c r="M19" s="871"/>
      <c r="N19" s="871"/>
      <c r="O19" s="871"/>
      <c r="P19" s="871"/>
      <c r="Q19" s="871"/>
      <c r="R19" s="871"/>
      <c r="S19" s="727">
        <v>27</v>
      </c>
      <c r="T19" s="727"/>
      <c r="U19" s="727"/>
      <c r="V19" s="727"/>
      <c r="W19" s="727"/>
      <c r="X19" s="872">
        <v>1</v>
      </c>
      <c r="Y19" s="872"/>
      <c r="Z19" s="872"/>
      <c r="AA19" s="758">
        <v>14</v>
      </c>
      <c r="AB19" s="758"/>
      <c r="AC19" s="758"/>
      <c r="AD19" s="337">
        <f t="shared" si="5"/>
        <v>22.476190476190474</v>
      </c>
      <c r="AE19" s="337"/>
      <c r="AF19" s="337">
        <f t="shared" si="1"/>
        <v>17.481481481481481</v>
      </c>
      <c r="AG19" s="337"/>
      <c r="AH19" s="694"/>
    </row>
    <row r="20" spans="1:36" ht="20.100000000000001" customHeight="1">
      <c r="A20" s="833" t="s">
        <v>103</v>
      </c>
      <c r="B20" s="834">
        <v>1</v>
      </c>
      <c r="C20" s="222">
        <f t="shared" si="6"/>
        <v>43</v>
      </c>
      <c r="D20" s="222">
        <v>31</v>
      </c>
      <c r="E20" s="222">
        <v>12</v>
      </c>
      <c r="F20" s="866">
        <f t="shared" si="2"/>
        <v>39</v>
      </c>
      <c r="G20" s="836">
        <f t="shared" si="3"/>
        <v>6</v>
      </c>
      <c r="H20" s="871">
        <f t="shared" si="4"/>
        <v>1091</v>
      </c>
      <c r="I20" s="871"/>
      <c r="J20" s="871"/>
      <c r="K20" s="871"/>
      <c r="L20" s="871"/>
      <c r="M20" s="871"/>
      <c r="N20" s="871"/>
      <c r="O20" s="871"/>
      <c r="P20" s="871"/>
      <c r="Q20" s="871"/>
      <c r="R20" s="871"/>
      <c r="S20" s="727">
        <v>49</v>
      </c>
      <c r="T20" s="727"/>
      <c r="U20" s="727"/>
      <c r="V20" s="727"/>
      <c r="W20" s="727"/>
      <c r="X20" s="872">
        <v>2</v>
      </c>
      <c r="Y20" s="872"/>
      <c r="Z20" s="872"/>
      <c r="AA20" s="758">
        <v>13</v>
      </c>
      <c r="AB20" s="758"/>
      <c r="AC20" s="758"/>
      <c r="AD20" s="337">
        <f t="shared" si="5"/>
        <v>27.974358974358974</v>
      </c>
      <c r="AE20" s="337"/>
      <c r="AF20" s="337">
        <f t="shared" si="1"/>
        <v>22.26530612244898</v>
      </c>
      <c r="AG20" s="337"/>
      <c r="AH20" s="694"/>
    </row>
    <row r="21" spans="1:36" ht="20.100000000000001" customHeight="1">
      <c r="A21" s="833" t="s">
        <v>104</v>
      </c>
      <c r="B21" s="834">
        <v>1</v>
      </c>
      <c r="C21" s="222">
        <f t="shared" si="6"/>
        <v>29</v>
      </c>
      <c r="D21" s="222">
        <v>20</v>
      </c>
      <c r="E21" s="222">
        <v>9</v>
      </c>
      <c r="F21" s="866">
        <f t="shared" si="2"/>
        <v>22</v>
      </c>
      <c r="G21" s="836">
        <f t="shared" si="3"/>
        <v>3</v>
      </c>
      <c r="H21" s="871">
        <f t="shared" si="4"/>
        <v>577</v>
      </c>
      <c r="I21" s="871"/>
      <c r="J21" s="871"/>
      <c r="K21" s="871"/>
      <c r="L21" s="871"/>
      <c r="M21" s="871"/>
      <c r="N21" s="871"/>
      <c r="O21" s="871"/>
      <c r="P21" s="871"/>
      <c r="Q21" s="871"/>
      <c r="R21" s="871"/>
      <c r="S21" s="727">
        <v>30</v>
      </c>
      <c r="T21" s="727"/>
      <c r="U21" s="727"/>
      <c r="V21" s="727"/>
      <c r="W21" s="727"/>
      <c r="X21" s="872">
        <v>1</v>
      </c>
      <c r="Y21" s="872"/>
      <c r="Z21" s="872"/>
      <c r="AA21" s="758">
        <v>12</v>
      </c>
      <c r="AB21" s="758"/>
      <c r="AC21" s="758"/>
      <c r="AD21" s="337">
        <f t="shared" si="5"/>
        <v>26.227272727272727</v>
      </c>
      <c r="AE21" s="337"/>
      <c r="AF21" s="337">
        <f t="shared" si="1"/>
        <v>19.233333333333334</v>
      </c>
      <c r="AG21" s="337"/>
      <c r="AH21" s="694"/>
    </row>
    <row r="22" spans="1:36" ht="20.100000000000001" customHeight="1">
      <c r="A22" s="833" t="s">
        <v>105</v>
      </c>
      <c r="B22" s="834">
        <v>1</v>
      </c>
      <c r="C22" s="222">
        <f t="shared" si="6"/>
        <v>39</v>
      </c>
      <c r="D22" s="222">
        <v>28</v>
      </c>
      <c r="E22" s="222">
        <v>11</v>
      </c>
      <c r="F22" s="866">
        <f t="shared" si="2"/>
        <v>32</v>
      </c>
      <c r="G22" s="836">
        <f t="shared" si="3"/>
        <v>4</v>
      </c>
      <c r="H22" s="871">
        <f t="shared" si="4"/>
        <v>917</v>
      </c>
      <c r="I22" s="871"/>
      <c r="J22" s="871"/>
      <c r="K22" s="871"/>
      <c r="L22" s="871"/>
      <c r="M22" s="871"/>
      <c r="N22" s="871"/>
      <c r="O22" s="871"/>
      <c r="P22" s="871"/>
      <c r="Q22" s="871"/>
      <c r="R22" s="871"/>
      <c r="S22" s="727">
        <v>40</v>
      </c>
      <c r="T22" s="727"/>
      <c r="U22" s="727"/>
      <c r="V22" s="727"/>
      <c r="W22" s="727"/>
      <c r="X22" s="872">
        <v>1</v>
      </c>
      <c r="Y22" s="872"/>
      <c r="Z22" s="872"/>
      <c r="AA22" s="758">
        <v>13</v>
      </c>
      <c r="AB22" s="758"/>
      <c r="AC22" s="758"/>
      <c r="AD22" s="337">
        <f t="shared" si="5"/>
        <v>28.65625</v>
      </c>
      <c r="AE22" s="337"/>
      <c r="AF22" s="337">
        <f t="shared" si="1"/>
        <v>22.925000000000001</v>
      </c>
      <c r="AG22" s="337"/>
      <c r="AH22" s="694"/>
    </row>
    <row r="23" spans="1:36" ht="20.100000000000001" customHeight="1">
      <c r="A23" s="833" t="s">
        <v>106</v>
      </c>
      <c r="B23" s="834">
        <v>1</v>
      </c>
      <c r="C23" s="222">
        <f t="shared" si="6"/>
        <v>35</v>
      </c>
      <c r="D23" s="222">
        <v>28</v>
      </c>
      <c r="E23" s="222">
        <v>7</v>
      </c>
      <c r="F23" s="866">
        <f t="shared" si="2"/>
        <v>30</v>
      </c>
      <c r="G23" s="836">
        <f t="shared" si="3"/>
        <v>4</v>
      </c>
      <c r="H23" s="871">
        <f t="shared" si="4"/>
        <v>808</v>
      </c>
      <c r="I23" s="871"/>
      <c r="J23" s="871"/>
      <c r="K23" s="871"/>
      <c r="L23" s="871"/>
      <c r="M23" s="871"/>
      <c r="N23" s="871"/>
      <c r="O23" s="871"/>
      <c r="P23" s="871"/>
      <c r="Q23" s="871"/>
      <c r="R23" s="871"/>
      <c r="S23" s="727">
        <v>37</v>
      </c>
      <c r="T23" s="727"/>
      <c r="U23" s="727"/>
      <c r="V23" s="727"/>
      <c r="W23" s="727"/>
      <c r="X23" s="872">
        <v>1</v>
      </c>
      <c r="Y23" s="872"/>
      <c r="Z23" s="872"/>
      <c r="AA23" s="758">
        <v>11</v>
      </c>
      <c r="AB23" s="758"/>
      <c r="AC23" s="758"/>
      <c r="AD23" s="337">
        <f t="shared" si="5"/>
        <v>26.933333333333334</v>
      </c>
      <c r="AE23" s="337"/>
      <c r="AF23" s="337">
        <f t="shared" si="1"/>
        <v>21.837837837837839</v>
      </c>
      <c r="AG23" s="337"/>
      <c r="AH23" s="694"/>
    </row>
    <row r="24" spans="1:36" ht="20.100000000000001" customHeight="1">
      <c r="A24" s="833" t="s">
        <v>107</v>
      </c>
      <c r="B24" s="834">
        <v>1</v>
      </c>
      <c r="C24" s="222">
        <f t="shared" si="6"/>
        <v>33</v>
      </c>
      <c r="D24" s="222">
        <v>25</v>
      </c>
      <c r="E24" s="222">
        <v>8</v>
      </c>
      <c r="F24" s="866">
        <f t="shared" si="2"/>
        <v>31</v>
      </c>
      <c r="G24" s="836">
        <f t="shared" si="3"/>
        <v>8</v>
      </c>
      <c r="H24" s="871">
        <f t="shared" si="4"/>
        <v>703</v>
      </c>
      <c r="I24" s="871"/>
      <c r="J24" s="871"/>
      <c r="K24" s="871"/>
      <c r="L24" s="871"/>
      <c r="M24" s="871"/>
      <c r="N24" s="871"/>
      <c r="O24" s="871"/>
      <c r="P24" s="871"/>
      <c r="Q24" s="871"/>
      <c r="R24" s="871"/>
      <c r="S24" s="727">
        <v>39</v>
      </c>
      <c r="T24" s="727"/>
      <c r="U24" s="727"/>
      <c r="V24" s="727"/>
      <c r="W24" s="727"/>
      <c r="X24" s="872">
        <v>1</v>
      </c>
      <c r="Y24" s="872"/>
      <c r="Z24" s="872"/>
      <c r="AA24" s="758">
        <v>11</v>
      </c>
      <c r="AB24" s="758"/>
      <c r="AC24" s="758"/>
      <c r="AD24" s="337">
        <f t="shared" si="5"/>
        <v>22.677419354838708</v>
      </c>
      <c r="AE24" s="337"/>
      <c r="AF24" s="337">
        <f>H24/S24</f>
        <v>18.025641025641026</v>
      </c>
      <c r="AG24" s="337"/>
      <c r="AH24" s="694"/>
    </row>
    <row r="25" spans="1:36" ht="20.100000000000001" customHeight="1" thickBot="1">
      <c r="A25" s="873" t="s">
        <v>108</v>
      </c>
      <c r="B25" s="874">
        <v>1</v>
      </c>
      <c r="C25" s="875">
        <f t="shared" si="6"/>
        <v>32</v>
      </c>
      <c r="D25" s="875">
        <v>24</v>
      </c>
      <c r="E25" s="875">
        <v>8</v>
      </c>
      <c r="F25" s="876">
        <f t="shared" si="2"/>
        <v>21</v>
      </c>
      <c r="G25" s="877">
        <f t="shared" si="3"/>
        <v>5</v>
      </c>
      <c r="H25" s="878">
        <f t="shared" si="4"/>
        <v>506</v>
      </c>
      <c r="I25" s="878"/>
      <c r="J25" s="878"/>
      <c r="K25" s="878"/>
      <c r="L25" s="878"/>
      <c r="M25" s="878"/>
      <c r="N25" s="878"/>
      <c r="O25" s="878"/>
      <c r="P25" s="878"/>
      <c r="Q25" s="878"/>
      <c r="R25" s="878"/>
      <c r="S25" s="734">
        <v>28</v>
      </c>
      <c r="T25" s="734"/>
      <c r="U25" s="734"/>
      <c r="V25" s="734"/>
      <c r="W25" s="734"/>
      <c r="X25" s="879">
        <v>1</v>
      </c>
      <c r="Y25" s="879"/>
      <c r="Z25" s="879"/>
      <c r="AA25" s="880">
        <v>11</v>
      </c>
      <c r="AB25" s="880"/>
      <c r="AC25" s="880"/>
      <c r="AD25" s="881">
        <f t="shared" si="5"/>
        <v>24.095238095238095</v>
      </c>
      <c r="AE25" s="881"/>
      <c r="AF25" s="416">
        <f t="shared" si="1"/>
        <v>18.071428571428573</v>
      </c>
      <c r="AG25" s="416"/>
      <c r="AH25" s="882"/>
      <c r="AI25" s="913"/>
    </row>
    <row r="26" spans="1:36" ht="20.100000000000001" customHeight="1">
      <c r="A26" s="13" t="s">
        <v>319</v>
      </c>
      <c r="S26" s="19" t="s">
        <v>320</v>
      </c>
      <c r="T26" s="13" t="s">
        <v>321</v>
      </c>
      <c r="AC26" s="15"/>
      <c r="AD26" s="666"/>
      <c r="AE26" s="15"/>
      <c r="AH26" s="15" t="s">
        <v>455</v>
      </c>
    </row>
    <row r="27" spans="1:36" ht="20.100000000000001" customHeight="1">
      <c r="A27" s="24" t="s">
        <v>377</v>
      </c>
      <c r="AB27" s="24"/>
      <c r="AF27" s="15"/>
      <c r="AG27" s="15"/>
      <c r="AH27" s="15" t="s">
        <v>454</v>
      </c>
    </row>
    <row r="28" spans="1:36" ht="20.100000000000001" customHeight="1">
      <c r="A28" s="13" t="s">
        <v>429</v>
      </c>
      <c r="AH28" s="15"/>
    </row>
    <row r="29" spans="1:36" ht="17.25" customHeight="1">
      <c r="AH29" s="15"/>
    </row>
    <row r="30" spans="1:36" ht="20.100000000000001" customHeight="1" thickBot="1">
      <c r="A30" s="13" t="s">
        <v>322</v>
      </c>
      <c r="S30" s="13" t="s">
        <v>109</v>
      </c>
      <c r="AH30" s="15" t="s">
        <v>84</v>
      </c>
      <c r="AI30" s="914" t="e">
        <f>+H30+K30+S30+W30+AA30+AD30</f>
        <v>#VALUE!</v>
      </c>
      <c r="AJ30" s="914">
        <f>+I30+N30+T30+X30+AB30+AE30</f>
        <v>0</v>
      </c>
    </row>
    <row r="31" spans="1:36" ht="20.100000000000001" customHeight="1" thickBot="1">
      <c r="A31" s="606" t="s">
        <v>110</v>
      </c>
      <c r="B31" s="319" t="s">
        <v>111</v>
      </c>
      <c r="C31" s="319"/>
      <c r="D31" s="319"/>
      <c r="E31" s="319"/>
      <c r="F31" s="319" t="s">
        <v>112</v>
      </c>
      <c r="G31" s="319"/>
      <c r="H31" s="319"/>
      <c r="I31" s="319"/>
      <c r="J31" s="319" t="s">
        <v>113</v>
      </c>
      <c r="K31" s="319"/>
      <c r="L31" s="319"/>
      <c r="M31" s="319"/>
      <c r="N31" s="319"/>
      <c r="O31" s="669" t="s">
        <v>323</v>
      </c>
      <c r="P31" s="670"/>
      <c r="Q31" s="670"/>
      <c r="R31" s="670"/>
      <c r="S31" s="670"/>
      <c r="T31" s="668"/>
      <c r="U31" s="320" t="s">
        <v>114</v>
      </c>
      <c r="V31" s="320"/>
      <c r="W31" s="320"/>
      <c r="X31" s="320"/>
      <c r="Y31" s="320" t="s">
        <v>115</v>
      </c>
      <c r="Z31" s="320"/>
      <c r="AA31" s="320"/>
      <c r="AB31" s="320"/>
      <c r="AC31" s="57" t="s">
        <v>116</v>
      </c>
      <c r="AD31" s="742"/>
      <c r="AE31" s="59"/>
      <c r="AF31" s="743" t="s">
        <v>97</v>
      </c>
      <c r="AG31" s="743"/>
      <c r="AH31" s="743"/>
      <c r="AI31" s="914">
        <f>+H31+K31+S31+W31+AA31+AD31</f>
        <v>0</v>
      </c>
      <c r="AJ31" s="914"/>
    </row>
    <row r="32" spans="1:36" ht="20.100000000000001" customHeight="1">
      <c r="A32" s="607"/>
      <c r="B32" s="215" t="s">
        <v>52</v>
      </c>
      <c r="C32" s="215" t="s">
        <v>92</v>
      </c>
      <c r="D32" s="215" t="s">
        <v>54</v>
      </c>
      <c r="E32" s="215" t="s">
        <v>55</v>
      </c>
      <c r="F32" s="309" t="s">
        <v>52</v>
      </c>
      <c r="G32" s="309"/>
      <c r="H32" s="215" t="s">
        <v>54</v>
      </c>
      <c r="I32" s="215" t="s">
        <v>55</v>
      </c>
      <c r="J32" s="215" t="s">
        <v>52</v>
      </c>
      <c r="K32" s="309" t="s">
        <v>54</v>
      </c>
      <c r="L32" s="309"/>
      <c r="M32" s="309"/>
      <c r="N32" s="215" t="s">
        <v>55</v>
      </c>
      <c r="O32" s="311" t="s">
        <v>52</v>
      </c>
      <c r="P32" s="311"/>
      <c r="Q32" s="311"/>
      <c r="R32" s="884"/>
      <c r="S32" s="885" t="s">
        <v>54</v>
      </c>
      <c r="T32" s="215" t="s">
        <v>55</v>
      </c>
      <c r="U32" s="309" t="s">
        <v>52</v>
      </c>
      <c r="V32" s="309"/>
      <c r="W32" s="215" t="s">
        <v>54</v>
      </c>
      <c r="X32" s="215" t="s">
        <v>55</v>
      </c>
      <c r="Y32" s="309" t="s">
        <v>52</v>
      </c>
      <c r="Z32" s="309"/>
      <c r="AA32" s="215" t="s">
        <v>54</v>
      </c>
      <c r="AB32" s="215" t="s">
        <v>55</v>
      </c>
      <c r="AC32" s="215" t="s">
        <v>52</v>
      </c>
      <c r="AD32" s="215" t="s">
        <v>54</v>
      </c>
      <c r="AE32" s="215" t="s">
        <v>55</v>
      </c>
      <c r="AF32" s="215" t="s">
        <v>52</v>
      </c>
      <c r="AG32" s="311" t="s">
        <v>285</v>
      </c>
      <c r="AH32" s="748"/>
      <c r="AI32" s="914"/>
    </row>
    <row r="33" spans="1:35" ht="20.100000000000001" customHeight="1">
      <c r="A33" s="833" t="s">
        <v>362</v>
      </c>
      <c r="B33" s="886">
        <f>SUM(F33,J33,O33,U33,Y33,AC33,AF33)</f>
        <v>283</v>
      </c>
      <c r="C33" s="222">
        <f>SUM(D33:E33)</f>
        <v>8216</v>
      </c>
      <c r="D33" s="222">
        <f>SUM(H33,K33,S33,W33,AA33,AD33)</f>
        <v>4279</v>
      </c>
      <c r="E33" s="222">
        <f>SUM(I33,N33,T33,X33,AB33,AE33)</f>
        <v>3937</v>
      </c>
      <c r="F33" s="339">
        <v>50</v>
      </c>
      <c r="G33" s="339"/>
      <c r="H33" s="222">
        <v>734</v>
      </c>
      <c r="I33" s="222">
        <v>690</v>
      </c>
      <c r="J33" s="222">
        <v>44</v>
      </c>
      <c r="K33" s="339">
        <v>681</v>
      </c>
      <c r="L33" s="339"/>
      <c r="M33" s="339"/>
      <c r="N33" s="222">
        <v>591</v>
      </c>
      <c r="O33" s="339">
        <v>40</v>
      </c>
      <c r="P33" s="339"/>
      <c r="Q33" s="339"/>
      <c r="R33" s="339"/>
      <c r="S33" s="682">
        <v>717</v>
      </c>
      <c r="T33" s="682">
        <v>592</v>
      </c>
      <c r="U33" s="339">
        <v>40</v>
      </c>
      <c r="V33" s="339"/>
      <c r="W33" s="682">
        <v>712</v>
      </c>
      <c r="X33" s="682">
        <v>665</v>
      </c>
      <c r="Y33" s="339">
        <v>40</v>
      </c>
      <c r="Z33" s="339"/>
      <c r="AA33" s="682">
        <v>717</v>
      </c>
      <c r="AB33" s="682">
        <v>689</v>
      </c>
      <c r="AC33" s="682">
        <v>41</v>
      </c>
      <c r="AD33" s="682">
        <v>718</v>
      </c>
      <c r="AE33" s="682">
        <v>710</v>
      </c>
      <c r="AF33" s="887">
        <v>28</v>
      </c>
      <c r="AG33" s="888">
        <v>137</v>
      </c>
      <c r="AH33" s="889"/>
    </row>
    <row r="34" spans="1:35" ht="20.100000000000001" customHeight="1">
      <c r="A34" s="833">
        <v>26</v>
      </c>
      <c r="B34" s="222">
        <f t="shared" ref="B34:B36" si="7">SUM(F34,J34,O34,U34,Y34,AC34,AF34)</f>
        <v>283</v>
      </c>
      <c r="C34" s="222">
        <f t="shared" ref="C34:C36" si="8">SUM(D34:E34)</f>
        <v>8103</v>
      </c>
      <c r="D34" s="231">
        <f t="shared" ref="D34:D36" si="9">SUM(H34,K34,S34,W34,AA34,AD34)</f>
        <v>4193</v>
      </c>
      <c r="E34" s="231">
        <f t="shared" ref="E34:E36" si="10">SUM(I34,N34,T34,X34,AB34,AE34)</f>
        <v>3910</v>
      </c>
      <c r="F34" s="337">
        <v>46</v>
      </c>
      <c r="G34" s="337"/>
      <c r="H34" s="231">
        <v>660</v>
      </c>
      <c r="I34" s="231">
        <v>682</v>
      </c>
      <c r="J34" s="231">
        <v>47</v>
      </c>
      <c r="K34" s="337">
        <v>732</v>
      </c>
      <c r="L34" s="337"/>
      <c r="M34" s="337"/>
      <c r="N34" s="231">
        <v>687</v>
      </c>
      <c r="O34" s="337">
        <v>40</v>
      </c>
      <c r="P34" s="337"/>
      <c r="Q34" s="337"/>
      <c r="R34" s="337"/>
      <c r="S34" s="757">
        <v>665</v>
      </c>
      <c r="T34" s="757">
        <v>601</v>
      </c>
      <c r="U34" s="337">
        <v>38</v>
      </c>
      <c r="V34" s="337"/>
      <c r="W34" s="757">
        <v>710</v>
      </c>
      <c r="X34" s="757">
        <v>584</v>
      </c>
      <c r="Y34" s="337">
        <v>40</v>
      </c>
      <c r="Z34" s="337"/>
      <c r="AA34" s="757">
        <v>707</v>
      </c>
      <c r="AB34" s="757">
        <v>660</v>
      </c>
      <c r="AC34" s="757">
        <v>39</v>
      </c>
      <c r="AD34" s="757">
        <v>719</v>
      </c>
      <c r="AE34" s="757">
        <v>696</v>
      </c>
      <c r="AF34" s="887">
        <v>33</v>
      </c>
      <c r="AG34" s="890">
        <v>170</v>
      </c>
      <c r="AH34" s="891"/>
    </row>
    <row r="35" spans="1:35" ht="20.100000000000001" customHeight="1">
      <c r="A35" s="833">
        <v>27</v>
      </c>
      <c r="B35" s="886">
        <f t="shared" si="7"/>
        <v>292</v>
      </c>
      <c r="C35" s="231">
        <f t="shared" si="8"/>
        <v>8062</v>
      </c>
      <c r="D35" s="231">
        <f t="shared" si="9"/>
        <v>4170</v>
      </c>
      <c r="E35" s="231">
        <f t="shared" si="10"/>
        <v>3892</v>
      </c>
      <c r="F35" s="337">
        <v>49</v>
      </c>
      <c r="G35" s="337"/>
      <c r="H35" s="231">
        <v>702</v>
      </c>
      <c r="I35" s="231">
        <v>679</v>
      </c>
      <c r="J35" s="231">
        <v>44</v>
      </c>
      <c r="K35" s="337">
        <v>660</v>
      </c>
      <c r="L35" s="337"/>
      <c r="M35" s="337"/>
      <c r="N35" s="231">
        <v>673</v>
      </c>
      <c r="O35" s="337">
        <v>45</v>
      </c>
      <c r="P35" s="337"/>
      <c r="Q35" s="337"/>
      <c r="R35" s="337"/>
      <c r="S35" s="757">
        <v>746</v>
      </c>
      <c r="T35" s="757">
        <v>691</v>
      </c>
      <c r="U35" s="803">
        <v>36</v>
      </c>
      <c r="V35" s="803"/>
      <c r="W35" s="757">
        <v>647</v>
      </c>
      <c r="X35" s="757">
        <v>600</v>
      </c>
      <c r="Y35" s="803">
        <v>38</v>
      </c>
      <c r="Z35" s="803"/>
      <c r="AA35" s="757">
        <v>710</v>
      </c>
      <c r="AB35" s="757">
        <v>591</v>
      </c>
      <c r="AC35" s="757">
        <v>40</v>
      </c>
      <c r="AD35" s="757">
        <v>705</v>
      </c>
      <c r="AE35" s="757">
        <v>658</v>
      </c>
      <c r="AF35" s="887">
        <v>40</v>
      </c>
      <c r="AG35" s="890">
        <v>219</v>
      </c>
      <c r="AH35" s="891"/>
      <c r="AI35" s="915"/>
    </row>
    <row r="36" spans="1:35" ht="20.100000000000001" customHeight="1">
      <c r="A36" s="833">
        <v>28</v>
      </c>
      <c r="B36" s="886">
        <f t="shared" si="7"/>
        <v>297</v>
      </c>
      <c r="C36" s="231">
        <f t="shared" si="8"/>
        <v>8033</v>
      </c>
      <c r="D36" s="231">
        <f t="shared" si="9"/>
        <v>4156</v>
      </c>
      <c r="E36" s="231">
        <f t="shared" si="10"/>
        <v>3877</v>
      </c>
      <c r="F36" s="337">
        <v>48</v>
      </c>
      <c r="G36" s="337"/>
      <c r="H36" s="231">
        <v>716</v>
      </c>
      <c r="I36" s="231">
        <v>646</v>
      </c>
      <c r="J36" s="231">
        <v>47</v>
      </c>
      <c r="K36" s="337">
        <v>702</v>
      </c>
      <c r="L36" s="337"/>
      <c r="M36" s="337"/>
      <c r="N36" s="231">
        <v>672</v>
      </c>
      <c r="O36" s="337">
        <v>41</v>
      </c>
      <c r="P36" s="337"/>
      <c r="Q36" s="337"/>
      <c r="R36" s="337"/>
      <c r="S36" s="757">
        <v>660</v>
      </c>
      <c r="T36" s="757">
        <v>667</v>
      </c>
      <c r="U36" s="803">
        <v>44</v>
      </c>
      <c r="V36" s="803"/>
      <c r="W36" s="757">
        <v>737</v>
      </c>
      <c r="X36" s="757">
        <v>695</v>
      </c>
      <c r="Y36" s="803">
        <v>36</v>
      </c>
      <c r="Z36" s="803"/>
      <c r="AA36" s="757">
        <v>637</v>
      </c>
      <c r="AB36" s="757">
        <v>607</v>
      </c>
      <c r="AC36" s="757">
        <v>38</v>
      </c>
      <c r="AD36" s="757">
        <v>704</v>
      </c>
      <c r="AE36" s="757">
        <v>590</v>
      </c>
      <c r="AF36" s="887">
        <v>43</v>
      </c>
      <c r="AG36" s="890">
        <v>266</v>
      </c>
      <c r="AH36" s="891"/>
    </row>
    <row r="37" spans="1:35" ht="20.100000000000001" customHeight="1" thickBot="1">
      <c r="A37" s="892"/>
      <c r="B37" s="886"/>
      <c r="C37" s="231"/>
      <c r="D37" s="231"/>
      <c r="E37" s="231"/>
      <c r="F37" s="231"/>
      <c r="G37" s="231"/>
      <c r="H37" s="231"/>
      <c r="I37" s="231"/>
      <c r="J37" s="231"/>
      <c r="K37" s="231"/>
      <c r="L37" s="231"/>
      <c r="M37" s="231"/>
      <c r="N37" s="231"/>
      <c r="O37" s="231"/>
      <c r="P37" s="231"/>
      <c r="Q37" s="231"/>
      <c r="R37" s="231"/>
      <c r="S37" s="757"/>
      <c r="T37" s="757"/>
      <c r="U37" s="757"/>
      <c r="V37" s="757"/>
      <c r="W37" s="757"/>
      <c r="X37" s="757"/>
      <c r="Y37" s="757"/>
      <c r="Z37" s="757"/>
      <c r="AA37" s="757"/>
      <c r="AB37" s="757"/>
      <c r="AC37" s="757"/>
      <c r="AD37" s="757"/>
      <c r="AE37" s="757"/>
      <c r="AF37" s="887"/>
      <c r="AG37" s="893"/>
      <c r="AH37" s="894"/>
    </row>
    <row r="38" spans="1:35" ht="20.100000000000001" customHeight="1" thickBot="1">
      <c r="A38" s="606" t="s">
        <v>110</v>
      </c>
      <c r="B38" s="319" t="s">
        <v>111</v>
      </c>
      <c r="C38" s="319"/>
      <c r="D38" s="319"/>
      <c r="E38" s="319"/>
      <c r="F38" s="319" t="s">
        <v>112</v>
      </c>
      <c r="G38" s="319"/>
      <c r="H38" s="319"/>
      <c r="I38" s="319"/>
      <c r="J38" s="319" t="s">
        <v>113</v>
      </c>
      <c r="K38" s="319"/>
      <c r="L38" s="319"/>
      <c r="M38" s="319"/>
      <c r="N38" s="319"/>
      <c r="O38" s="669" t="s">
        <v>323</v>
      </c>
      <c r="P38" s="670"/>
      <c r="Q38" s="670"/>
      <c r="R38" s="670"/>
      <c r="S38" s="670"/>
      <c r="T38" s="668"/>
      <c r="U38" s="320" t="s">
        <v>114</v>
      </c>
      <c r="V38" s="320"/>
      <c r="W38" s="320"/>
      <c r="X38" s="320"/>
      <c r="Y38" s="320" t="s">
        <v>115</v>
      </c>
      <c r="Z38" s="320"/>
      <c r="AA38" s="320"/>
      <c r="AB38" s="320"/>
      <c r="AC38" s="57" t="s">
        <v>116</v>
      </c>
      <c r="AD38" s="742"/>
      <c r="AE38" s="59"/>
      <c r="AF38" s="743" t="s">
        <v>97</v>
      </c>
      <c r="AG38" s="743"/>
      <c r="AH38" s="743"/>
    </row>
    <row r="39" spans="1:35" ht="20.100000000000001" customHeight="1">
      <c r="A39" s="607"/>
      <c r="B39" s="215" t="s">
        <v>52</v>
      </c>
      <c r="C39" s="709" t="s">
        <v>92</v>
      </c>
      <c r="D39" s="472"/>
      <c r="E39" s="815"/>
      <c r="F39" s="309" t="s">
        <v>52</v>
      </c>
      <c r="G39" s="309"/>
      <c r="H39" s="709" t="s">
        <v>436</v>
      </c>
      <c r="I39" s="815"/>
      <c r="J39" s="215" t="s">
        <v>52</v>
      </c>
      <c r="K39" s="709" t="s">
        <v>436</v>
      </c>
      <c r="L39" s="472"/>
      <c r="M39" s="472"/>
      <c r="N39" s="815"/>
      <c r="O39" s="311" t="s">
        <v>52</v>
      </c>
      <c r="P39" s="311"/>
      <c r="Q39" s="311"/>
      <c r="R39" s="884"/>
      <c r="S39" s="895" t="s">
        <v>436</v>
      </c>
      <c r="T39" s="815"/>
      <c r="U39" s="309" t="s">
        <v>52</v>
      </c>
      <c r="V39" s="309"/>
      <c r="W39" s="709" t="s">
        <v>436</v>
      </c>
      <c r="X39" s="815"/>
      <c r="Y39" s="709" t="s">
        <v>52</v>
      </c>
      <c r="Z39" s="815"/>
      <c r="AA39" s="709" t="s">
        <v>436</v>
      </c>
      <c r="AB39" s="815"/>
      <c r="AC39" s="215" t="s">
        <v>52</v>
      </c>
      <c r="AD39" s="895" t="s">
        <v>436</v>
      </c>
      <c r="AE39" s="815"/>
      <c r="AF39" s="215" t="s">
        <v>52</v>
      </c>
      <c r="AG39" s="311" t="s">
        <v>285</v>
      </c>
      <c r="AH39" s="748"/>
    </row>
    <row r="40" spans="1:35" ht="20.100000000000001" customHeight="1">
      <c r="A40" s="843">
        <v>29</v>
      </c>
      <c r="B40" s="896">
        <f>SUM(B42:B52)</f>
        <v>309</v>
      </c>
      <c r="C40" s="258">
        <f>SUM(C42:C52)</f>
        <v>8025</v>
      </c>
      <c r="D40" s="258"/>
      <c r="E40" s="258"/>
      <c r="F40" s="853">
        <f>SUM(F42:G52)</f>
        <v>47</v>
      </c>
      <c r="G40" s="853"/>
      <c r="H40" s="258">
        <f>SUM(H42:H52)</f>
        <v>1269</v>
      </c>
      <c r="I40" s="258"/>
      <c r="J40" s="777">
        <f>SUM(J42:J52)</f>
        <v>47</v>
      </c>
      <c r="K40" s="258">
        <f>SUM(K42:M52)</f>
        <v>1291</v>
      </c>
      <c r="L40" s="258"/>
      <c r="M40" s="258"/>
      <c r="N40" s="258"/>
      <c r="O40" s="853">
        <f>SUM(O42:R52)</f>
        <v>42</v>
      </c>
      <c r="P40" s="853"/>
      <c r="Q40" s="853"/>
      <c r="R40" s="853"/>
      <c r="S40" s="258">
        <f>SUM(S42:S52)</f>
        <v>1321</v>
      </c>
      <c r="T40" s="258"/>
      <c r="U40" s="897">
        <f>SUM(U42:V52)</f>
        <v>41</v>
      </c>
      <c r="V40" s="897"/>
      <c r="W40" s="258">
        <f>SUM(W42:W52)</f>
        <v>1267</v>
      </c>
      <c r="X40" s="258"/>
      <c r="Y40" s="897">
        <f>SUM(Y42:Z52)</f>
        <v>45</v>
      </c>
      <c r="Z40" s="897"/>
      <c r="AA40" s="258">
        <f t="shared" ref="AA40:AF40" si="11">SUM(AA42:AA52)</f>
        <v>1391</v>
      </c>
      <c r="AB40" s="258"/>
      <c r="AC40" s="172">
        <f t="shared" si="11"/>
        <v>35</v>
      </c>
      <c r="AD40" s="258">
        <f t="shared" si="11"/>
        <v>1195</v>
      </c>
      <c r="AE40" s="258"/>
      <c r="AF40" s="898">
        <f t="shared" si="11"/>
        <v>52</v>
      </c>
      <c r="AG40" s="899">
        <f>SUM(AG42:AH52)</f>
        <v>291</v>
      </c>
      <c r="AH40" s="900"/>
    </row>
    <row r="41" spans="1:35" ht="20.100000000000001" customHeight="1">
      <c r="A41" s="901"/>
      <c r="B41" s="169"/>
      <c r="C41" s="902"/>
      <c r="D41" s="757"/>
      <c r="E41" s="757"/>
      <c r="F41" s="803"/>
      <c r="G41" s="803"/>
      <c r="H41" s="757"/>
      <c r="I41" s="757"/>
      <c r="J41" s="757"/>
      <c r="K41" s="897"/>
      <c r="L41" s="897"/>
      <c r="M41" s="897"/>
      <c r="N41" s="757"/>
      <c r="O41" s="897"/>
      <c r="P41" s="897"/>
      <c r="Q41" s="897"/>
      <c r="R41" s="897"/>
      <c r="S41" s="757"/>
      <c r="T41" s="757"/>
      <c r="U41" s="897"/>
      <c r="V41" s="897"/>
      <c r="W41" s="757"/>
      <c r="X41" s="757"/>
      <c r="Y41" s="897"/>
      <c r="Z41" s="897"/>
      <c r="AA41" s="757"/>
      <c r="AB41" s="757"/>
      <c r="AC41" s="757"/>
      <c r="AD41" s="757"/>
      <c r="AE41" s="757"/>
      <c r="AF41" s="887"/>
      <c r="AG41" s="887"/>
      <c r="AH41" s="903"/>
    </row>
    <row r="42" spans="1:35" ht="20.100000000000001" customHeight="1">
      <c r="A42" s="892" t="s">
        <v>98</v>
      </c>
      <c r="B42" s="169">
        <f>F42+J42+O42+U42+Y42+AC42+AF42</f>
        <v>24</v>
      </c>
      <c r="C42" s="904">
        <f>H42+K42+S42+W42+AA42+AD42+AG42</f>
        <v>626</v>
      </c>
      <c r="D42" s="904"/>
      <c r="E42" s="904"/>
      <c r="F42" s="803">
        <v>4</v>
      </c>
      <c r="G42" s="803"/>
      <c r="H42" s="758">
        <v>106</v>
      </c>
      <c r="I42" s="758"/>
      <c r="J42" s="757">
        <v>3</v>
      </c>
      <c r="K42" s="758">
        <v>90</v>
      </c>
      <c r="L42" s="758"/>
      <c r="M42" s="758"/>
      <c r="N42" s="758"/>
      <c r="O42" s="803">
        <v>3</v>
      </c>
      <c r="P42" s="803"/>
      <c r="Q42" s="803"/>
      <c r="R42" s="803"/>
      <c r="S42" s="758">
        <v>101</v>
      </c>
      <c r="T42" s="758"/>
      <c r="U42" s="803">
        <v>3</v>
      </c>
      <c r="V42" s="803"/>
      <c r="W42" s="758">
        <v>102</v>
      </c>
      <c r="X42" s="758"/>
      <c r="Y42" s="803">
        <v>4</v>
      </c>
      <c r="Z42" s="803"/>
      <c r="AA42" s="758">
        <v>110</v>
      </c>
      <c r="AB42" s="758"/>
      <c r="AC42" s="757">
        <v>3</v>
      </c>
      <c r="AD42" s="758">
        <v>96</v>
      </c>
      <c r="AE42" s="758"/>
      <c r="AF42" s="887">
        <v>4</v>
      </c>
      <c r="AG42" s="872">
        <v>21</v>
      </c>
      <c r="AH42" s="905"/>
    </row>
    <row r="43" spans="1:35" ht="20.100000000000001" customHeight="1">
      <c r="A43" s="833" t="s">
        <v>99</v>
      </c>
      <c r="B43" s="169">
        <f t="shared" ref="B43:B52" si="12">F43+J43+O43+U43+Y43+AC43+AF43</f>
        <v>25</v>
      </c>
      <c r="C43" s="904">
        <f t="shared" ref="C43:C52" si="13">H43+K43+S43+W43+AA43+AD43+AG43</f>
        <v>630</v>
      </c>
      <c r="D43" s="904"/>
      <c r="E43" s="904"/>
      <c r="F43" s="803">
        <v>4</v>
      </c>
      <c r="G43" s="803"/>
      <c r="H43" s="758">
        <v>100</v>
      </c>
      <c r="I43" s="758"/>
      <c r="J43" s="757">
        <v>4</v>
      </c>
      <c r="K43" s="758">
        <v>99</v>
      </c>
      <c r="L43" s="758"/>
      <c r="M43" s="758"/>
      <c r="N43" s="758"/>
      <c r="O43" s="803">
        <v>4</v>
      </c>
      <c r="P43" s="803"/>
      <c r="Q43" s="803"/>
      <c r="R43" s="803"/>
      <c r="S43" s="758">
        <v>108</v>
      </c>
      <c r="T43" s="758"/>
      <c r="U43" s="803">
        <v>3</v>
      </c>
      <c r="V43" s="803"/>
      <c r="W43" s="758">
        <v>90</v>
      </c>
      <c r="X43" s="758"/>
      <c r="Y43" s="803">
        <v>4</v>
      </c>
      <c r="Z43" s="803"/>
      <c r="AA43" s="758">
        <v>125</v>
      </c>
      <c r="AB43" s="758"/>
      <c r="AC43" s="757">
        <v>3</v>
      </c>
      <c r="AD43" s="758">
        <v>85</v>
      </c>
      <c r="AE43" s="758"/>
      <c r="AF43" s="887">
        <v>3</v>
      </c>
      <c r="AG43" s="872">
        <v>23</v>
      </c>
      <c r="AH43" s="906"/>
    </row>
    <row r="44" spans="1:35" ht="20.100000000000001" customHeight="1">
      <c r="A44" s="833" t="s">
        <v>100</v>
      </c>
      <c r="B44" s="169">
        <f t="shared" si="12"/>
        <v>27</v>
      </c>
      <c r="C44" s="904">
        <f t="shared" si="13"/>
        <v>661</v>
      </c>
      <c r="D44" s="904"/>
      <c r="E44" s="904"/>
      <c r="F44" s="803">
        <v>4</v>
      </c>
      <c r="G44" s="803"/>
      <c r="H44" s="758">
        <v>102</v>
      </c>
      <c r="I44" s="758"/>
      <c r="J44" s="757">
        <v>4</v>
      </c>
      <c r="K44" s="758">
        <v>117</v>
      </c>
      <c r="L44" s="758"/>
      <c r="M44" s="758"/>
      <c r="N44" s="758"/>
      <c r="O44" s="803">
        <v>3</v>
      </c>
      <c r="P44" s="803"/>
      <c r="Q44" s="803"/>
      <c r="R44" s="803"/>
      <c r="S44" s="758">
        <v>103</v>
      </c>
      <c r="T44" s="758"/>
      <c r="U44" s="803">
        <v>3</v>
      </c>
      <c r="V44" s="803"/>
      <c r="W44" s="758">
        <v>98</v>
      </c>
      <c r="X44" s="758"/>
      <c r="Y44" s="803">
        <v>4</v>
      </c>
      <c r="Z44" s="803"/>
      <c r="AA44" s="758">
        <v>110</v>
      </c>
      <c r="AB44" s="758"/>
      <c r="AC44" s="757">
        <v>3</v>
      </c>
      <c r="AD44" s="758">
        <v>93</v>
      </c>
      <c r="AE44" s="758"/>
      <c r="AF44" s="887">
        <v>6</v>
      </c>
      <c r="AG44" s="872">
        <v>38</v>
      </c>
      <c r="AH44" s="906"/>
    </row>
    <row r="45" spans="1:35" ht="20.100000000000001" customHeight="1">
      <c r="A45" s="833" t="s">
        <v>101</v>
      </c>
      <c r="B45" s="169">
        <f t="shared" si="12"/>
        <v>37</v>
      </c>
      <c r="C45" s="904">
        <f t="shared" si="13"/>
        <v>1034</v>
      </c>
      <c r="D45" s="904"/>
      <c r="E45" s="904"/>
      <c r="F45" s="803">
        <v>6</v>
      </c>
      <c r="G45" s="803"/>
      <c r="H45" s="758">
        <v>159</v>
      </c>
      <c r="I45" s="758"/>
      <c r="J45" s="757">
        <v>6</v>
      </c>
      <c r="K45" s="758">
        <v>152</v>
      </c>
      <c r="L45" s="758"/>
      <c r="M45" s="758"/>
      <c r="N45" s="758"/>
      <c r="O45" s="803">
        <v>6</v>
      </c>
      <c r="P45" s="803"/>
      <c r="Q45" s="803"/>
      <c r="R45" s="803"/>
      <c r="S45" s="758">
        <v>201</v>
      </c>
      <c r="T45" s="758"/>
      <c r="U45" s="803">
        <v>5</v>
      </c>
      <c r="V45" s="803"/>
      <c r="W45" s="758">
        <v>162</v>
      </c>
      <c r="X45" s="758"/>
      <c r="Y45" s="803">
        <v>6</v>
      </c>
      <c r="Z45" s="803"/>
      <c r="AA45" s="758">
        <v>177</v>
      </c>
      <c r="AB45" s="758"/>
      <c r="AC45" s="757">
        <v>4</v>
      </c>
      <c r="AD45" s="758">
        <v>160</v>
      </c>
      <c r="AE45" s="758"/>
      <c r="AF45" s="887">
        <v>4</v>
      </c>
      <c r="AG45" s="872">
        <v>23</v>
      </c>
      <c r="AH45" s="906"/>
    </row>
    <row r="46" spans="1:35" ht="20.100000000000001" customHeight="1">
      <c r="A46" s="833" t="s">
        <v>102</v>
      </c>
      <c r="B46" s="169">
        <f t="shared" si="12"/>
        <v>21</v>
      </c>
      <c r="C46" s="904">
        <f t="shared" si="13"/>
        <v>472</v>
      </c>
      <c r="D46" s="904"/>
      <c r="E46" s="904"/>
      <c r="F46" s="803">
        <v>2</v>
      </c>
      <c r="G46" s="803"/>
      <c r="H46" s="758">
        <v>69</v>
      </c>
      <c r="I46" s="758"/>
      <c r="J46" s="757">
        <v>3</v>
      </c>
      <c r="K46" s="758">
        <v>71</v>
      </c>
      <c r="L46" s="758"/>
      <c r="M46" s="758"/>
      <c r="N46" s="758"/>
      <c r="O46" s="803">
        <v>3</v>
      </c>
      <c r="P46" s="803"/>
      <c r="Q46" s="803"/>
      <c r="R46" s="803"/>
      <c r="S46" s="758">
        <v>74</v>
      </c>
      <c r="T46" s="758"/>
      <c r="U46" s="803">
        <v>3</v>
      </c>
      <c r="V46" s="803"/>
      <c r="W46" s="758">
        <v>76</v>
      </c>
      <c r="X46" s="758"/>
      <c r="Y46" s="803">
        <v>3</v>
      </c>
      <c r="Z46" s="803"/>
      <c r="AA46" s="758">
        <v>88</v>
      </c>
      <c r="AB46" s="758"/>
      <c r="AC46" s="757">
        <v>2</v>
      </c>
      <c r="AD46" s="758">
        <v>68</v>
      </c>
      <c r="AE46" s="758"/>
      <c r="AF46" s="887">
        <v>5</v>
      </c>
      <c r="AG46" s="872">
        <v>26</v>
      </c>
      <c r="AH46" s="906"/>
    </row>
    <row r="47" spans="1:35" ht="15" customHeight="1">
      <c r="A47" s="833" t="s">
        <v>103</v>
      </c>
      <c r="B47" s="169">
        <f t="shared" si="12"/>
        <v>39</v>
      </c>
      <c r="C47" s="904">
        <f t="shared" si="13"/>
        <v>1091</v>
      </c>
      <c r="D47" s="904"/>
      <c r="E47" s="904"/>
      <c r="F47" s="803">
        <v>6</v>
      </c>
      <c r="G47" s="803"/>
      <c r="H47" s="758">
        <v>175</v>
      </c>
      <c r="I47" s="758"/>
      <c r="J47" s="757">
        <v>6</v>
      </c>
      <c r="K47" s="758">
        <v>164</v>
      </c>
      <c r="L47" s="758"/>
      <c r="M47" s="758"/>
      <c r="N47" s="758"/>
      <c r="O47" s="803">
        <v>5</v>
      </c>
      <c r="P47" s="803"/>
      <c r="Q47" s="803"/>
      <c r="R47" s="803"/>
      <c r="S47" s="758">
        <v>172</v>
      </c>
      <c r="T47" s="758"/>
      <c r="U47" s="803">
        <v>5</v>
      </c>
      <c r="V47" s="803"/>
      <c r="W47" s="758">
        <v>172</v>
      </c>
      <c r="X47" s="758"/>
      <c r="Y47" s="803">
        <v>6</v>
      </c>
      <c r="Z47" s="803"/>
      <c r="AA47" s="758">
        <v>200</v>
      </c>
      <c r="AB47" s="758"/>
      <c r="AC47" s="757">
        <v>5</v>
      </c>
      <c r="AD47" s="758">
        <v>176</v>
      </c>
      <c r="AE47" s="758"/>
      <c r="AF47" s="887">
        <v>6</v>
      </c>
      <c r="AG47" s="872">
        <v>32</v>
      </c>
      <c r="AH47" s="906"/>
    </row>
    <row r="48" spans="1:35" ht="17.45" customHeight="1">
      <c r="A48" s="833" t="s">
        <v>104</v>
      </c>
      <c r="B48" s="169">
        <f t="shared" si="12"/>
        <v>22</v>
      </c>
      <c r="C48" s="904">
        <f t="shared" si="13"/>
        <v>577</v>
      </c>
      <c r="D48" s="904"/>
      <c r="E48" s="904"/>
      <c r="F48" s="803">
        <v>3</v>
      </c>
      <c r="G48" s="803"/>
      <c r="H48" s="758">
        <v>84</v>
      </c>
      <c r="I48" s="758"/>
      <c r="J48" s="757">
        <v>4</v>
      </c>
      <c r="K48" s="758">
        <v>97</v>
      </c>
      <c r="L48" s="758"/>
      <c r="M48" s="758"/>
      <c r="N48" s="758"/>
      <c r="O48" s="803">
        <v>3</v>
      </c>
      <c r="P48" s="803"/>
      <c r="Q48" s="803"/>
      <c r="R48" s="803"/>
      <c r="S48" s="758">
        <v>88</v>
      </c>
      <c r="T48" s="758"/>
      <c r="U48" s="803">
        <v>3</v>
      </c>
      <c r="V48" s="803"/>
      <c r="W48" s="758">
        <v>93</v>
      </c>
      <c r="X48" s="758"/>
      <c r="Y48" s="803">
        <v>3</v>
      </c>
      <c r="Z48" s="803"/>
      <c r="AA48" s="758">
        <v>103</v>
      </c>
      <c r="AB48" s="758"/>
      <c r="AC48" s="757">
        <v>3</v>
      </c>
      <c r="AD48" s="758">
        <v>89</v>
      </c>
      <c r="AE48" s="758"/>
      <c r="AF48" s="887">
        <v>3</v>
      </c>
      <c r="AG48" s="872">
        <v>23</v>
      </c>
      <c r="AH48" s="906"/>
    </row>
    <row r="49" spans="1:34" ht="17.45" customHeight="1">
      <c r="A49" s="833" t="s">
        <v>105</v>
      </c>
      <c r="B49" s="169">
        <f t="shared" si="12"/>
        <v>32</v>
      </c>
      <c r="C49" s="904">
        <f t="shared" si="13"/>
        <v>917</v>
      </c>
      <c r="D49" s="904"/>
      <c r="E49" s="904"/>
      <c r="F49" s="803">
        <v>6</v>
      </c>
      <c r="G49" s="803"/>
      <c r="H49" s="758">
        <v>163</v>
      </c>
      <c r="I49" s="758"/>
      <c r="J49" s="757">
        <v>5</v>
      </c>
      <c r="K49" s="758">
        <v>162</v>
      </c>
      <c r="L49" s="758"/>
      <c r="M49" s="758"/>
      <c r="N49" s="758"/>
      <c r="O49" s="803">
        <v>5</v>
      </c>
      <c r="P49" s="803"/>
      <c r="Q49" s="803"/>
      <c r="R49" s="803"/>
      <c r="S49" s="758">
        <v>166</v>
      </c>
      <c r="T49" s="758"/>
      <c r="U49" s="803">
        <v>4</v>
      </c>
      <c r="V49" s="803"/>
      <c r="W49" s="758">
        <v>131</v>
      </c>
      <c r="X49" s="758"/>
      <c r="Y49" s="803">
        <v>4</v>
      </c>
      <c r="Z49" s="803"/>
      <c r="AA49" s="758">
        <v>145</v>
      </c>
      <c r="AB49" s="758"/>
      <c r="AC49" s="757">
        <v>4</v>
      </c>
      <c r="AD49" s="758">
        <v>130</v>
      </c>
      <c r="AE49" s="758"/>
      <c r="AF49" s="887">
        <v>4</v>
      </c>
      <c r="AG49" s="872">
        <v>20</v>
      </c>
      <c r="AH49" s="906"/>
    </row>
    <row r="50" spans="1:34" ht="17.45" customHeight="1">
      <c r="A50" s="833" t="s">
        <v>106</v>
      </c>
      <c r="B50" s="169">
        <f t="shared" si="12"/>
        <v>30</v>
      </c>
      <c r="C50" s="904">
        <f t="shared" si="13"/>
        <v>808</v>
      </c>
      <c r="D50" s="904"/>
      <c r="E50" s="904"/>
      <c r="F50" s="803">
        <v>5</v>
      </c>
      <c r="G50" s="803"/>
      <c r="H50" s="758">
        <v>124</v>
      </c>
      <c r="I50" s="758"/>
      <c r="J50" s="757">
        <v>5</v>
      </c>
      <c r="K50" s="758">
        <v>136</v>
      </c>
      <c r="L50" s="758"/>
      <c r="M50" s="758"/>
      <c r="N50" s="758"/>
      <c r="O50" s="803">
        <v>4</v>
      </c>
      <c r="P50" s="803"/>
      <c r="Q50" s="803"/>
      <c r="R50" s="803"/>
      <c r="S50" s="758">
        <v>130</v>
      </c>
      <c r="T50" s="758"/>
      <c r="U50" s="803">
        <v>5</v>
      </c>
      <c r="V50" s="803"/>
      <c r="W50" s="758">
        <v>149</v>
      </c>
      <c r="X50" s="758"/>
      <c r="Y50" s="803">
        <v>4</v>
      </c>
      <c r="Z50" s="803"/>
      <c r="AA50" s="758">
        <v>127</v>
      </c>
      <c r="AB50" s="758"/>
      <c r="AC50" s="757">
        <v>3</v>
      </c>
      <c r="AD50" s="758">
        <v>117</v>
      </c>
      <c r="AE50" s="758"/>
      <c r="AF50" s="887">
        <v>4</v>
      </c>
      <c r="AG50" s="872">
        <v>25</v>
      </c>
      <c r="AH50" s="906"/>
    </row>
    <row r="51" spans="1:34" ht="17.45" customHeight="1">
      <c r="A51" s="833" t="s">
        <v>107</v>
      </c>
      <c r="B51" s="169">
        <f t="shared" si="12"/>
        <v>31</v>
      </c>
      <c r="C51" s="904">
        <f t="shared" si="13"/>
        <v>703</v>
      </c>
      <c r="D51" s="904"/>
      <c r="E51" s="904"/>
      <c r="F51" s="803">
        <v>4</v>
      </c>
      <c r="G51" s="803"/>
      <c r="H51" s="758">
        <v>105</v>
      </c>
      <c r="I51" s="758"/>
      <c r="J51" s="757">
        <v>4</v>
      </c>
      <c r="K51" s="758">
        <v>118</v>
      </c>
      <c r="L51" s="758"/>
      <c r="M51" s="758"/>
      <c r="N51" s="758"/>
      <c r="O51" s="803">
        <v>4</v>
      </c>
      <c r="P51" s="803"/>
      <c r="Q51" s="803"/>
      <c r="R51" s="803"/>
      <c r="S51" s="758">
        <v>108</v>
      </c>
      <c r="T51" s="758"/>
      <c r="U51" s="803">
        <v>4</v>
      </c>
      <c r="V51" s="803"/>
      <c r="W51" s="758">
        <v>109</v>
      </c>
      <c r="X51" s="758"/>
      <c r="Y51" s="803">
        <v>4</v>
      </c>
      <c r="Z51" s="803"/>
      <c r="AA51" s="758">
        <v>118</v>
      </c>
      <c r="AB51" s="758"/>
      <c r="AC51" s="757">
        <v>3</v>
      </c>
      <c r="AD51" s="758">
        <v>104</v>
      </c>
      <c r="AE51" s="758"/>
      <c r="AF51" s="887">
        <v>8</v>
      </c>
      <c r="AG51" s="872">
        <v>41</v>
      </c>
      <c r="AH51" s="906"/>
    </row>
    <row r="52" spans="1:34" ht="17.45" customHeight="1" thickBot="1">
      <c r="A52" s="873" t="s">
        <v>108</v>
      </c>
      <c r="B52" s="907">
        <f t="shared" si="12"/>
        <v>21</v>
      </c>
      <c r="C52" s="908">
        <f t="shared" si="13"/>
        <v>506</v>
      </c>
      <c r="D52" s="908"/>
      <c r="E52" s="908"/>
      <c r="F52" s="810">
        <v>3</v>
      </c>
      <c r="G52" s="810"/>
      <c r="H52" s="762">
        <v>82</v>
      </c>
      <c r="I52" s="762"/>
      <c r="J52" s="807">
        <v>3</v>
      </c>
      <c r="K52" s="762">
        <v>85</v>
      </c>
      <c r="L52" s="762"/>
      <c r="M52" s="762"/>
      <c r="N52" s="762"/>
      <c r="O52" s="810">
        <v>2</v>
      </c>
      <c r="P52" s="810"/>
      <c r="Q52" s="810"/>
      <c r="R52" s="810"/>
      <c r="S52" s="762">
        <v>70</v>
      </c>
      <c r="T52" s="762"/>
      <c r="U52" s="810">
        <v>3</v>
      </c>
      <c r="V52" s="810"/>
      <c r="W52" s="762">
        <v>85</v>
      </c>
      <c r="X52" s="762"/>
      <c r="Y52" s="810">
        <v>3</v>
      </c>
      <c r="Z52" s="810"/>
      <c r="AA52" s="762">
        <v>88</v>
      </c>
      <c r="AB52" s="762"/>
      <c r="AC52" s="807">
        <v>2</v>
      </c>
      <c r="AD52" s="762">
        <v>77</v>
      </c>
      <c r="AE52" s="762"/>
      <c r="AF52" s="909">
        <v>5</v>
      </c>
      <c r="AG52" s="910">
        <v>19</v>
      </c>
      <c r="AH52" s="911"/>
    </row>
    <row r="53" spans="1:34" ht="17.45" customHeight="1">
      <c r="A53" s="13" t="s">
        <v>456</v>
      </c>
      <c r="I53" s="478"/>
      <c r="S53" s="13" t="s">
        <v>457</v>
      </c>
      <c r="AC53" s="15"/>
      <c r="AD53" s="666"/>
      <c r="AE53" s="15"/>
      <c r="AH53" s="15" t="s">
        <v>455</v>
      </c>
    </row>
    <row r="54" spans="1:34" ht="17.45" customHeight="1">
      <c r="A54" s="13" t="s">
        <v>427</v>
      </c>
      <c r="AB54" s="24"/>
      <c r="AF54" s="15"/>
      <c r="AG54" s="15"/>
      <c r="AH54" s="15" t="s">
        <v>454</v>
      </c>
    </row>
  </sheetData>
  <sheetProtection sheet="1" objects="1" scenarios="1"/>
  <mergeCells count="328">
    <mergeCell ref="AF17:AH17"/>
    <mergeCell ref="U7:V7"/>
    <mergeCell ref="AD16:AE16"/>
    <mergeCell ref="U10:V10"/>
    <mergeCell ref="AF10:AH10"/>
    <mergeCell ref="AF16:AH16"/>
    <mergeCell ref="N9:R9"/>
    <mergeCell ref="X8:Y8"/>
    <mergeCell ref="U8:V8"/>
    <mergeCell ref="N7:R7"/>
    <mergeCell ref="N8:R8"/>
    <mergeCell ref="AF15:AH15"/>
    <mergeCell ref="AD10:AE10"/>
    <mergeCell ref="X10:Y10"/>
    <mergeCell ref="AD13:AE14"/>
    <mergeCell ref="AF13:AH14"/>
    <mergeCell ref="AD17:AE17"/>
    <mergeCell ref="AA14:AC14"/>
    <mergeCell ref="X15:Z15"/>
    <mergeCell ref="AA15:AC15"/>
    <mergeCell ref="X16:Z16"/>
    <mergeCell ref="AA16:AC16"/>
    <mergeCell ref="AA17:AC17"/>
    <mergeCell ref="AD15:AE15"/>
    <mergeCell ref="J9:M9"/>
    <mergeCell ref="AF9:AH9"/>
    <mergeCell ref="U9:V9"/>
    <mergeCell ref="AF8:AH8"/>
    <mergeCell ref="AD8:AE8"/>
    <mergeCell ref="J7:M7"/>
    <mergeCell ref="X7:Y7"/>
    <mergeCell ref="J8:M8"/>
    <mergeCell ref="AF7:AH7"/>
    <mergeCell ref="AD7:AE7"/>
    <mergeCell ref="AD9:AE9"/>
    <mergeCell ref="X9:Y9"/>
    <mergeCell ref="F34:G34"/>
    <mergeCell ref="K34:M34"/>
    <mergeCell ref="O34:R34"/>
    <mergeCell ref="U34:V34"/>
    <mergeCell ref="F33:G33"/>
    <mergeCell ref="K33:M33"/>
    <mergeCell ref="O33:R33"/>
    <mergeCell ref="U33:V33"/>
    <mergeCell ref="J10:M10"/>
    <mergeCell ref="N10:R10"/>
    <mergeCell ref="H14:R14"/>
    <mergeCell ref="H13:R13"/>
    <mergeCell ref="F13:G14"/>
    <mergeCell ref="H15:R15"/>
    <mergeCell ref="S15:W15"/>
    <mergeCell ref="H16:R16"/>
    <mergeCell ref="S16:W16"/>
    <mergeCell ref="S14:Z14"/>
    <mergeCell ref="H17:R17"/>
    <mergeCell ref="S17:W17"/>
    <mergeCell ref="X17:Z17"/>
    <mergeCell ref="K32:M32"/>
    <mergeCell ref="H23:R23"/>
    <mergeCell ref="S23:W23"/>
    <mergeCell ref="AG35:AH35"/>
    <mergeCell ref="AG33:AH33"/>
    <mergeCell ref="H18:R18"/>
    <mergeCell ref="S18:W18"/>
    <mergeCell ref="X18:Z18"/>
    <mergeCell ref="AA18:AC18"/>
    <mergeCell ref="H19:R19"/>
    <mergeCell ref="S19:W19"/>
    <mergeCell ref="X19:Z19"/>
    <mergeCell ref="AA19:AC19"/>
    <mergeCell ref="H20:R20"/>
    <mergeCell ref="S20:W20"/>
    <mergeCell ref="X20:Z20"/>
    <mergeCell ref="AA20:AC20"/>
    <mergeCell ref="H21:R21"/>
    <mergeCell ref="S21:W21"/>
    <mergeCell ref="X21:Z21"/>
    <mergeCell ref="AA21:AC21"/>
    <mergeCell ref="H22:R22"/>
    <mergeCell ref="S22:W22"/>
    <mergeCell ref="X22:Z22"/>
    <mergeCell ref="AA22:AC22"/>
    <mergeCell ref="X23:Z23"/>
    <mergeCell ref="AA23:AC23"/>
    <mergeCell ref="K35:M35"/>
    <mergeCell ref="F45:G45"/>
    <mergeCell ref="O45:R45"/>
    <mergeCell ref="U45:V45"/>
    <mergeCell ref="U41:V41"/>
    <mergeCell ref="F41:G41"/>
    <mergeCell ref="K41:M41"/>
    <mergeCell ref="O41:R41"/>
    <mergeCell ref="O42:R42"/>
    <mergeCell ref="F43:G43"/>
    <mergeCell ref="O43:R43"/>
    <mergeCell ref="F44:G44"/>
    <mergeCell ref="O44:R44"/>
    <mergeCell ref="U43:V43"/>
    <mergeCell ref="U42:V42"/>
    <mergeCell ref="F42:G42"/>
    <mergeCell ref="F36:G36"/>
    <mergeCell ref="K36:M36"/>
    <mergeCell ref="O36:R36"/>
    <mergeCell ref="U36:V36"/>
    <mergeCell ref="Y44:Z44"/>
    <mergeCell ref="Y41:Z41"/>
    <mergeCell ref="Y39:Z39"/>
    <mergeCell ref="O39:R39"/>
    <mergeCell ref="Y36:Z36"/>
    <mergeCell ref="Y33:Z33"/>
    <mergeCell ref="Y32:Z32"/>
    <mergeCell ref="Y34:Z34"/>
    <mergeCell ref="Y35:Z35"/>
    <mergeCell ref="O35:R35"/>
    <mergeCell ref="U35:V35"/>
    <mergeCell ref="U44:V44"/>
    <mergeCell ref="O32:R32"/>
    <mergeCell ref="U32:V32"/>
    <mergeCell ref="W40:X40"/>
    <mergeCell ref="O40:R40"/>
    <mergeCell ref="U40:V40"/>
    <mergeCell ref="U39:V39"/>
    <mergeCell ref="AG44:AH44"/>
    <mergeCell ref="AG45:AH45"/>
    <mergeCell ref="AG39:AH39"/>
    <mergeCell ref="AG40:AH40"/>
    <mergeCell ref="AG42:AH42"/>
    <mergeCell ref="AG43:AH43"/>
    <mergeCell ref="AF38:AH38"/>
    <mergeCell ref="AD18:AE18"/>
    <mergeCell ref="AD20:AE20"/>
    <mergeCell ref="AD21:AE21"/>
    <mergeCell ref="AD22:AE22"/>
    <mergeCell ref="AG34:AH34"/>
    <mergeCell ref="AD44:AE44"/>
    <mergeCell ref="AF23:AH23"/>
    <mergeCell ref="AF24:AH24"/>
    <mergeCell ref="AD25:AE25"/>
    <mergeCell ref="AF25:AH25"/>
    <mergeCell ref="AF19:AH19"/>
    <mergeCell ref="AF18:AH18"/>
    <mergeCell ref="AF20:AH20"/>
    <mergeCell ref="AF22:AH22"/>
    <mergeCell ref="AF21:AH21"/>
    <mergeCell ref="AG36:AH36"/>
    <mergeCell ref="AG32:AH32"/>
    <mergeCell ref="AD23:AE23"/>
    <mergeCell ref="AD19:AE19"/>
    <mergeCell ref="AA40:AB40"/>
    <mergeCell ref="AD40:AE40"/>
    <mergeCell ref="C39:E39"/>
    <mergeCell ref="H39:I39"/>
    <mergeCell ref="K39:N39"/>
    <mergeCell ref="S39:T39"/>
    <mergeCell ref="W39:X39"/>
    <mergeCell ref="AA39:AB39"/>
    <mergeCell ref="AD39:AE39"/>
    <mergeCell ref="Y40:Z40"/>
    <mergeCell ref="F40:G40"/>
    <mergeCell ref="H24:R24"/>
    <mergeCell ref="S24:W24"/>
    <mergeCell ref="X24:Z24"/>
    <mergeCell ref="AA24:AC24"/>
    <mergeCell ref="AD24:AE24"/>
    <mergeCell ref="H25:R25"/>
    <mergeCell ref="S25:W25"/>
    <mergeCell ref="X25:Z25"/>
    <mergeCell ref="AA25:AC25"/>
    <mergeCell ref="F39:G39"/>
    <mergeCell ref="F35:G35"/>
    <mergeCell ref="C45:E45"/>
    <mergeCell ref="H45:I45"/>
    <mergeCell ref="K45:N45"/>
    <mergeCell ref="S45:T45"/>
    <mergeCell ref="W45:X45"/>
    <mergeCell ref="AA45:AB45"/>
    <mergeCell ref="AD45:AE45"/>
    <mergeCell ref="C42:E42"/>
    <mergeCell ref="H42:I42"/>
    <mergeCell ref="K42:N42"/>
    <mergeCell ref="S42:T42"/>
    <mergeCell ref="W42:X42"/>
    <mergeCell ref="AA42:AB42"/>
    <mergeCell ref="AD42:AE42"/>
    <mergeCell ref="C43:E43"/>
    <mergeCell ref="H43:I43"/>
    <mergeCell ref="K43:N43"/>
    <mergeCell ref="S43:T43"/>
    <mergeCell ref="W43:X43"/>
    <mergeCell ref="AA43:AB43"/>
    <mergeCell ref="AD43:AE43"/>
    <mergeCell ref="Y45:Z45"/>
    <mergeCell ref="Y42:Z42"/>
    <mergeCell ref="Y43:Z43"/>
    <mergeCell ref="H46:I46"/>
    <mergeCell ref="K46:N46"/>
    <mergeCell ref="O46:R46"/>
    <mergeCell ref="S46:T46"/>
    <mergeCell ref="U46:V46"/>
    <mergeCell ref="W46:X46"/>
    <mergeCell ref="Y46:Z46"/>
    <mergeCell ref="C47:E47"/>
    <mergeCell ref="F47:G47"/>
    <mergeCell ref="H47:I47"/>
    <mergeCell ref="K47:N47"/>
    <mergeCell ref="O47:R47"/>
    <mergeCell ref="A13:A14"/>
    <mergeCell ref="B13:B14"/>
    <mergeCell ref="C13:E13"/>
    <mergeCell ref="AA48:AB48"/>
    <mergeCell ref="AD48:AE48"/>
    <mergeCell ref="AG48:AH48"/>
    <mergeCell ref="C49:E49"/>
    <mergeCell ref="F49:G49"/>
    <mergeCell ref="H49:I49"/>
    <mergeCell ref="K49:N49"/>
    <mergeCell ref="O49:R49"/>
    <mergeCell ref="S49:T49"/>
    <mergeCell ref="U49:V49"/>
    <mergeCell ref="W49:X49"/>
    <mergeCell ref="Y49:Z49"/>
    <mergeCell ref="AA49:AB49"/>
    <mergeCell ref="AD49:AE49"/>
    <mergeCell ref="AG49:AH49"/>
    <mergeCell ref="C48:E48"/>
    <mergeCell ref="F48:G48"/>
    <mergeCell ref="H48:I48"/>
    <mergeCell ref="K48:N48"/>
    <mergeCell ref="O48:R48"/>
    <mergeCell ref="S48:T48"/>
    <mergeCell ref="J11:M11"/>
    <mergeCell ref="N11:R11"/>
    <mergeCell ref="U11:V11"/>
    <mergeCell ref="X11:Y11"/>
    <mergeCell ref="AD11:AE11"/>
    <mergeCell ref="AF11:AH11"/>
    <mergeCell ref="J12:K12"/>
    <mergeCell ref="N12:P12"/>
    <mergeCell ref="AG12:AH12"/>
    <mergeCell ref="A5:A6"/>
    <mergeCell ref="B5:B6"/>
    <mergeCell ref="C5:E5"/>
    <mergeCell ref="F5:G6"/>
    <mergeCell ref="H5:R5"/>
    <mergeCell ref="AD5:AE6"/>
    <mergeCell ref="AF5:AH6"/>
    <mergeCell ref="H6:I6"/>
    <mergeCell ref="U6:W6"/>
    <mergeCell ref="X6:Z6"/>
    <mergeCell ref="N6:R6"/>
    <mergeCell ref="J6:M6"/>
    <mergeCell ref="A31:A32"/>
    <mergeCell ref="B31:E31"/>
    <mergeCell ref="F31:I31"/>
    <mergeCell ref="J31:N31"/>
    <mergeCell ref="O31:T31"/>
    <mergeCell ref="U31:X31"/>
    <mergeCell ref="Y31:AB31"/>
    <mergeCell ref="AF31:AH31"/>
    <mergeCell ref="F32:G32"/>
    <mergeCell ref="C50:E50"/>
    <mergeCell ref="F50:G50"/>
    <mergeCell ref="H50:I50"/>
    <mergeCell ref="K50:N50"/>
    <mergeCell ref="O50:R50"/>
    <mergeCell ref="S50:T50"/>
    <mergeCell ref="U50:V50"/>
    <mergeCell ref="W50:X50"/>
    <mergeCell ref="Y50:Z50"/>
    <mergeCell ref="AA50:AB50"/>
    <mergeCell ref="AD50:AE50"/>
    <mergeCell ref="AG50:AH50"/>
    <mergeCell ref="U48:V48"/>
    <mergeCell ref="W48:X48"/>
    <mergeCell ref="Y48:Z48"/>
    <mergeCell ref="AA46:AB46"/>
    <mergeCell ref="AD46:AE46"/>
    <mergeCell ref="AG46:AH46"/>
    <mergeCell ref="AD47:AE47"/>
    <mergeCell ref="AG47:AH47"/>
    <mergeCell ref="A38:A39"/>
    <mergeCell ref="B38:E38"/>
    <mergeCell ref="F38:I38"/>
    <mergeCell ref="J38:N38"/>
    <mergeCell ref="O38:T38"/>
    <mergeCell ref="U38:X38"/>
    <mergeCell ref="Y38:AB38"/>
    <mergeCell ref="S47:T47"/>
    <mergeCell ref="U47:V47"/>
    <mergeCell ref="W47:X47"/>
    <mergeCell ref="Y47:Z47"/>
    <mergeCell ref="AA47:AB47"/>
    <mergeCell ref="C44:E44"/>
    <mergeCell ref="H44:I44"/>
    <mergeCell ref="K44:N44"/>
    <mergeCell ref="S44:T44"/>
    <mergeCell ref="W44:X44"/>
    <mergeCell ref="AA44:AB44"/>
    <mergeCell ref="C40:E40"/>
    <mergeCell ref="H40:I40"/>
    <mergeCell ref="K40:N40"/>
    <mergeCell ref="S40:T40"/>
    <mergeCell ref="C46:E46"/>
    <mergeCell ref="F46:G46"/>
    <mergeCell ref="AA51:AB51"/>
    <mergeCell ref="AD51:AE51"/>
    <mergeCell ref="AG51:AH51"/>
    <mergeCell ref="C52:E52"/>
    <mergeCell ref="F52:G52"/>
    <mergeCell ref="H52:I52"/>
    <mergeCell ref="K52:N52"/>
    <mergeCell ref="O52:R52"/>
    <mergeCell ref="S52:T52"/>
    <mergeCell ref="U52:V52"/>
    <mergeCell ref="W52:X52"/>
    <mergeCell ref="Y52:Z52"/>
    <mergeCell ref="AA52:AB52"/>
    <mergeCell ref="AD52:AE52"/>
    <mergeCell ref="AG52:AH52"/>
    <mergeCell ref="C51:E51"/>
    <mergeCell ref="F51:G51"/>
    <mergeCell ref="H51:I51"/>
    <mergeCell ref="K51:N51"/>
    <mergeCell ref="O51:R51"/>
    <mergeCell ref="S51:T51"/>
    <mergeCell ref="U51:V51"/>
    <mergeCell ref="W51:X51"/>
    <mergeCell ref="Y51:Z51"/>
  </mergeCells>
  <phoneticPr fontId="2"/>
  <printOptions horizontalCentered="1"/>
  <pageMargins left="0.59055118110236227" right="0.59055118110236227" top="0.59055118110236227" bottom="0.59055118110236227" header="0.39370078740157483" footer="0.39370078740157483"/>
  <pageSetup paperSize="9" scale="79" firstPageNumber="135" orientation="portrait" useFirstPageNumber="1" r:id="rId1"/>
  <headerFooter scaleWithDoc="0" alignWithMargins="0">
    <oddHeader>&amp;R教　育</oddHeader>
    <oddFooter>&amp;C&amp;12&amp;A</oddFooter>
  </headerFooter>
  <colBreaks count="1" manualBreakCount="1">
    <brk id="18" max="1048575" man="1"/>
  </colBreaks>
  <extLst>
    <ext xmlns:mx="http://schemas.microsoft.com/office/mac/excel/2008/main" uri="{64002731-A6B0-56B0-2670-7721B7C09600}">
      <mx:PLV Mode="0" OnePage="0" WScale="100"/>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sheetPr>
  <dimension ref="A1:AG53"/>
  <sheetViews>
    <sheetView view="pageBreakPreview" zoomScale="90" zoomScaleNormal="90" zoomScaleSheetLayoutView="90" zoomScalePageLayoutView="90" workbookViewId="0">
      <pane xSplit="1" topLeftCell="B1" activePane="topRight" state="frozen"/>
      <selection activeCell="J36" sqref="J36"/>
      <selection pane="topRight" activeCell="J36" sqref="J36"/>
    </sheetView>
  </sheetViews>
  <sheetFormatPr defaultColWidth="8.85546875" defaultRowHeight="17.45" customHeight="1"/>
  <cols>
    <col min="1" max="1" width="19.42578125" style="14" customWidth="1"/>
    <col min="2" max="2" width="8.140625" style="14" customWidth="1"/>
    <col min="3" max="5" width="9.85546875" style="14" customWidth="1"/>
    <col min="6" max="7" width="5.28515625" style="14" customWidth="1"/>
    <col min="8" max="8" width="10.85546875" style="14" customWidth="1"/>
    <col min="9" max="9" width="7.85546875" style="20" customWidth="1"/>
    <col min="10" max="10" width="4.42578125" style="14" customWidth="1"/>
    <col min="11" max="11" width="4" style="14" customWidth="1"/>
    <col min="12" max="12" width="2.28515625" style="14" customWidth="1"/>
    <col min="13" max="13" width="5" style="14" customWidth="1"/>
    <col min="14" max="14" width="4.140625" style="14" customWidth="1"/>
    <col min="15" max="15" width="7" style="14" customWidth="1"/>
    <col min="16" max="16" width="6.85546875" style="666" customWidth="1"/>
    <col min="17" max="17" width="6.85546875" style="14" customWidth="1"/>
    <col min="18" max="18" width="6" style="14" customWidth="1"/>
    <col min="19" max="19" width="6.140625" style="14" customWidth="1"/>
    <col min="20" max="20" width="6.42578125" style="14" customWidth="1"/>
    <col min="21" max="21" width="9.7109375" style="14" customWidth="1"/>
    <col min="22" max="27" width="8.28515625" style="14" customWidth="1"/>
    <col min="28" max="28" width="8.85546875" style="14" customWidth="1"/>
    <col min="29" max="16384" width="8.85546875" style="14"/>
  </cols>
  <sheetData>
    <row r="1" spans="1:33" ht="5.0999999999999996" customHeight="1">
      <c r="A1" s="13"/>
      <c r="B1" s="13"/>
      <c r="C1" s="13"/>
      <c r="D1" s="13"/>
      <c r="E1" s="13"/>
      <c r="F1" s="13"/>
      <c r="G1" s="13"/>
      <c r="H1" s="13"/>
      <c r="J1" s="13"/>
      <c r="K1" s="13"/>
      <c r="L1" s="13"/>
      <c r="M1" s="13"/>
      <c r="N1" s="13"/>
      <c r="O1" s="13"/>
      <c r="Q1" s="13"/>
      <c r="R1" s="13"/>
      <c r="S1" s="13"/>
      <c r="T1" s="13"/>
      <c r="U1" s="13"/>
      <c r="V1" s="13"/>
      <c r="W1" s="13"/>
      <c r="X1" s="13"/>
      <c r="Z1" s="13"/>
      <c r="AA1" s="15"/>
      <c r="AB1" s="13"/>
      <c r="AC1" s="13"/>
      <c r="AD1" s="13"/>
      <c r="AE1" s="13"/>
      <c r="AF1" s="13"/>
      <c r="AG1" s="13"/>
    </row>
    <row r="2" spans="1:33" ht="21" customHeight="1" thickBot="1">
      <c r="A2" s="13" t="s">
        <v>302</v>
      </c>
      <c r="B2" s="13"/>
      <c r="C2" s="13"/>
      <c r="D2" s="13"/>
      <c r="E2" s="13"/>
      <c r="F2" s="13"/>
      <c r="G2" s="13"/>
      <c r="H2" s="13"/>
      <c r="J2" s="13"/>
      <c r="K2" s="13"/>
      <c r="L2" s="13"/>
      <c r="M2" s="13"/>
      <c r="N2" s="13"/>
      <c r="O2" s="13"/>
      <c r="Q2" s="13"/>
      <c r="R2" s="13"/>
      <c r="S2" s="13"/>
      <c r="T2" s="13"/>
      <c r="U2" s="13"/>
      <c r="V2" s="13"/>
      <c r="W2" s="13"/>
      <c r="X2" s="13"/>
      <c r="Z2" s="13"/>
      <c r="AA2" s="15" t="s">
        <v>117</v>
      </c>
      <c r="AB2" s="13"/>
      <c r="AC2" s="13"/>
      <c r="AD2" s="13"/>
      <c r="AE2" s="13"/>
      <c r="AF2" s="13"/>
      <c r="AG2" s="13"/>
    </row>
    <row r="3" spans="1:33" ht="21" customHeight="1" thickBot="1">
      <c r="A3" s="667" t="s">
        <v>118</v>
      </c>
      <c r="B3" s="668" t="s">
        <v>86</v>
      </c>
      <c r="C3" s="320" t="s">
        <v>87</v>
      </c>
      <c r="D3" s="320"/>
      <c r="E3" s="320"/>
      <c r="F3" s="320" t="s">
        <v>88</v>
      </c>
      <c r="G3" s="320"/>
      <c r="H3" s="669" t="s">
        <v>119</v>
      </c>
      <c r="I3" s="670"/>
      <c r="J3" s="670"/>
      <c r="K3" s="670"/>
      <c r="L3" s="670"/>
      <c r="M3" s="670"/>
      <c r="N3" s="670"/>
      <c r="O3" s="317" t="s">
        <v>120</v>
      </c>
      <c r="P3" s="320"/>
      <c r="Q3" s="320"/>
      <c r="R3" s="320"/>
      <c r="S3" s="320"/>
      <c r="T3" s="320"/>
      <c r="U3" s="320" t="s">
        <v>121</v>
      </c>
      <c r="V3" s="320"/>
      <c r="W3" s="320"/>
      <c r="X3" s="671" t="s">
        <v>122</v>
      </c>
      <c r="Y3" s="672"/>
      <c r="Z3" s="673" t="s">
        <v>123</v>
      </c>
      <c r="AA3" s="674"/>
    </row>
    <row r="4" spans="1:33" ht="21" customHeight="1">
      <c r="A4" s="667"/>
      <c r="B4" s="668"/>
      <c r="C4" s="215" t="s">
        <v>92</v>
      </c>
      <c r="D4" s="215" t="s">
        <v>93</v>
      </c>
      <c r="E4" s="215" t="s">
        <v>94</v>
      </c>
      <c r="F4" s="320"/>
      <c r="G4" s="320"/>
      <c r="H4" s="310" t="s">
        <v>92</v>
      </c>
      <c r="I4" s="310"/>
      <c r="J4" s="309" t="s">
        <v>54</v>
      </c>
      <c r="K4" s="309"/>
      <c r="L4" s="309"/>
      <c r="M4" s="311" t="s">
        <v>55</v>
      </c>
      <c r="N4" s="472"/>
      <c r="O4" s="675" t="s">
        <v>2</v>
      </c>
      <c r="P4" s="309"/>
      <c r="Q4" s="676" t="s">
        <v>54</v>
      </c>
      <c r="R4" s="676"/>
      <c r="S4" s="676" t="s">
        <v>55</v>
      </c>
      <c r="T4" s="676"/>
      <c r="U4" s="215" t="s">
        <v>53</v>
      </c>
      <c r="V4" s="215" t="s">
        <v>54</v>
      </c>
      <c r="W4" s="215" t="s">
        <v>55</v>
      </c>
      <c r="X4" s="677"/>
      <c r="Y4" s="678"/>
      <c r="Z4" s="679"/>
      <c r="AA4" s="680"/>
    </row>
    <row r="5" spans="1:33" ht="21" customHeight="1">
      <c r="A5" s="108" t="s">
        <v>403</v>
      </c>
      <c r="B5" s="681">
        <v>6</v>
      </c>
      <c r="C5" s="681">
        <v>235</v>
      </c>
      <c r="D5" s="682">
        <v>140</v>
      </c>
      <c r="E5" s="681">
        <v>95</v>
      </c>
      <c r="F5" s="231">
        <v>134</v>
      </c>
      <c r="G5" s="683">
        <v>11</v>
      </c>
      <c r="H5" s="231">
        <v>4682</v>
      </c>
      <c r="I5" s="684">
        <v>49</v>
      </c>
      <c r="J5" s="685">
        <v>2417</v>
      </c>
      <c r="K5" s="685"/>
      <c r="L5" s="685"/>
      <c r="M5" s="324">
        <v>2265</v>
      </c>
      <c r="N5" s="324"/>
      <c r="O5" s="231">
        <v>272</v>
      </c>
      <c r="P5" s="683">
        <v>9</v>
      </c>
      <c r="Q5" s="686">
        <v>142</v>
      </c>
      <c r="R5" s="687">
        <v>0</v>
      </c>
      <c r="S5" s="688">
        <v>127</v>
      </c>
      <c r="T5" s="687">
        <v>0</v>
      </c>
      <c r="U5" s="681">
        <v>37</v>
      </c>
      <c r="V5" s="681">
        <v>6</v>
      </c>
      <c r="W5" s="681">
        <v>21</v>
      </c>
      <c r="X5" s="338">
        <f>H5/F5</f>
        <v>34.940298507462686</v>
      </c>
      <c r="Y5" s="338"/>
      <c r="Z5" s="324">
        <v>18.234375</v>
      </c>
      <c r="AA5" s="690"/>
    </row>
    <row r="6" spans="1:33" s="695" customFormat="1" ht="21" customHeight="1">
      <c r="A6" s="108">
        <v>26</v>
      </c>
      <c r="B6" s="681">
        <v>6</v>
      </c>
      <c r="C6" s="681">
        <v>235</v>
      </c>
      <c r="D6" s="682">
        <v>140</v>
      </c>
      <c r="E6" s="681">
        <v>95</v>
      </c>
      <c r="F6" s="231">
        <v>124</v>
      </c>
      <c r="G6" s="683">
        <v>13</v>
      </c>
      <c r="H6" s="222">
        <v>4627</v>
      </c>
      <c r="I6" s="684">
        <v>67</v>
      </c>
      <c r="J6" s="337">
        <v>2343</v>
      </c>
      <c r="K6" s="337"/>
      <c r="L6" s="337"/>
      <c r="M6" s="337">
        <v>2284</v>
      </c>
      <c r="N6" s="337"/>
      <c r="O6" s="691">
        <v>263</v>
      </c>
      <c r="P6" s="683">
        <v>9</v>
      </c>
      <c r="Q6" s="686">
        <v>135</v>
      </c>
      <c r="R6" s="687">
        <v>0</v>
      </c>
      <c r="S6" s="688">
        <v>130</v>
      </c>
      <c r="T6" s="689">
        <v>9</v>
      </c>
      <c r="U6" s="692">
        <v>33</v>
      </c>
      <c r="V6" s="681">
        <v>11</v>
      </c>
      <c r="W6" s="681">
        <v>26</v>
      </c>
      <c r="X6" s="338">
        <f>H6/F6</f>
        <v>37.314516129032256</v>
      </c>
      <c r="Y6" s="338"/>
      <c r="Z6" s="693">
        <v>17.213235000000001</v>
      </c>
      <c r="AA6" s="694"/>
    </row>
    <row r="7" spans="1:33" ht="21" customHeight="1">
      <c r="A7" s="108">
        <v>27</v>
      </c>
      <c r="B7" s="681">
        <v>6</v>
      </c>
      <c r="C7" s="681">
        <v>236</v>
      </c>
      <c r="D7" s="682">
        <v>141</v>
      </c>
      <c r="E7" s="682">
        <v>95</v>
      </c>
      <c r="F7" s="696">
        <v>139</v>
      </c>
      <c r="G7" s="689">
        <v>14</v>
      </c>
      <c r="H7" s="231">
        <v>4618</v>
      </c>
      <c r="I7" s="697">
        <v>71</v>
      </c>
      <c r="J7" s="698">
        <v>2339</v>
      </c>
      <c r="K7" s="698"/>
      <c r="L7" s="698"/>
      <c r="M7" s="698">
        <v>2279</v>
      </c>
      <c r="N7" s="698"/>
      <c r="O7" s="691">
        <v>264</v>
      </c>
      <c r="P7" s="689">
        <v>9</v>
      </c>
      <c r="Q7" s="686">
        <v>138</v>
      </c>
      <c r="R7" s="687">
        <v>0</v>
      </c>
      <c r="S7" s="686">
        <v>128</v>
      </c>
      <c r="T7" s="689">
        <v>9</v>
      </c>
      <c r="U7" s="692">
        <v>56</v>
      </c>
      <c r="V7" s="699">
        <v>11</v>
      </c>
      <c r="W7" s="692">
        <v>22</v>
      </c>
      <c r="X7" s="338">
        <f>H7/F7</f>
        <v>33.223021582733814</v>
      </c>
      <c r="Y7" s="338"/>
      <c r="Z7" s="700">
        <f>H7/O7</f>
        <v>17.492424242424242</v>
      </c>
      <c r="AA7" s="701"/>
    </row>
    <row r="8" spans="1:33" ht="21" customHeight="1" thickBot="1">
      <c r="A8" s="108">
        <v>28</v>
      </c>
      <c r="B8" s="681">
        <v>6</v>
      </c>
      <c r="C8" s="682">
        <v>236</v>
      </c>
      <c r="D8" s="682">
        <v>141</v>
      </c>
      <c r="E8" s="682">
        <v>95</v>
      </c>
      <c r="F8" s="696">
        <v>136</v>
      </c>
      <c r="G8" s="689">
        <v>14</v>
      </c>
      <c r="H8" s="696">
        <v>4507</v>
      </c>
      <c r="I8" s="697">
        <v>73</v>
      </c>
      <c r="J8" s="698">
        <v>2295</v>
      </c>
      <c r="K8" s="698"/>
      <c r="L8" s="698"/>
      <c r="M8" s="698">
        <v>2212</v>
      </c>
      <c r="N8" s="698"/>
      <c r="O8" s="691">
        <v>245</v>
      </c>
      <c r="P8" s="689">
        <v>8</v>
      </c>
      <c r="Q8" s="702" t="s">
        <v>434</v>
      </c>
      <c r="R8" s="702" t="s">
        <v>434</v>
      </c>
      <c r="S8" s="702" t="s">
        <v>434</v>
      </c>
      <c r="T8" s="702" t="s">
        <v>434</v>
      </c>
      <c r="U8" s="692">
        <v>60</v>
      </c>
      <c r="V8" s="702" t="s">
        <v>434</v>
      </c>
      <c r="W8" s="702" t="s">
        <v>434</v>
      </c>
      <c r="X8" s="703">
        <f>H8/F8</f>
        <v>33.139705882352942</v>
      </c>
      <c r="Y8" s="703"/>
      <c r="Z8" s="700">
        <f>H8/O8</f>
        <v>18.39591836734694</v>
      </c>
      <c r="AA8" s="701"/>
    </row>
    <row r="9" spans="1:33" ht="21" customHeight="1" thickBot="1">
      <c r="A9" s="667" t="s">
        <v>118</v>
      </c>
      <c r="B9" s="668" t="s">
        <v>86</v>
      </c>
      <c r="C9" s="320" t="s">
        <v>87</v>
      </c>
      <c r="D9" s="320"/>
      <c r="E9" s="320"/>
      <c r="F9" s="320" t="s">
        <v>88</v>
      </c>
      <c r="G9" s="320"/>
      <c r="H9" s="669" t="s">
        <v>119</v>
      </c>
      <c r="I9" s="670"/>
      <c r="J9" s="670"/>
      <c r="K9" s="670"/>
      <c r="L9" s="670"/>
      <c r="M9" s="670"/>
      <c r="N9" s="670"/>
      <c r="O9" s="317" t="s">
        <v>120</v>
      </c>
      <c r="P9" s="320"/>
      <c r="Q9" s="320"/>
      <c r="R9" s="320"/>
      <c r="S9" s="320"/>
      <c r="T9" s="320"/>
      <c r="U9" s="320" t="s">
        <v>121</v>
      </c>
      <c r="V9" s="320"/>
      <c r="W9" s="320"/>
      <c r="X9" s="671" t="s">
        <v>122</v>
      </c>
      <c r="Y9" s="672"/>
      <c r="Z9" s="673" t="s">
        <v>123</v>
      </c>
      <c r="AA9" s="674"/>
    </row>
    <row r="10" spans="1:33" ht="21" customHeight="1">
      <c r="A10" s="667"/>
      <c r="B10" s="668"/>
      <c r="C10" s="215" t="s">
        <v>92</v>
      </c>
      <c r="D10" s="215" t="s">
        <v>93</v>
      </c>
      <c r="E10" s="215" t="s">
        <v>94</v>
      </c>
      <c r="F10" s="320"/>
      <c r="G10" s="320"/>
      <c r="H10" s="704" t="s">
        <v>92</v>
      </c>
      <c r="I10" s="277"/>
      <c r="J10" s="277"/>
      <c r="K10" s="277"/>
      <c r="L10" s="277"/>
      <c r="M10" s="277"/>
      <c r="N10" s="705"/>
      <c r="O10" s="706" t="s">
        <v>2</v>
      </c>
      <c r="P10" s="707"/>
      <c r="Q10" s="707"/>
      <c r="R10" s="707"/>
      <c r="S10" s="707"/>
      <c r="T10" s="708"/>
      <c r="U10" s="709" t="s">
        <v>53</v>
      </c>
      <c r="V10" s="472"/>
      <c r="W10" s="331"/>
      <c r="X10" s="677"/>
      <c r="Y10" s="678"/>
      <c r="Z10" s="679"/>
      <c r="AA10" s="680"/>
    </row>
    <row r="11" spans="1:33" ht="21" customHeight="1">
      <c r="A11" s="710" t="s">
        <v>462</v>
      </c>
      <c r="B11" s="711">
        <f t="shared" ref="B11:G11" si="0">SUM(B13:B18)</f>
        <v>6</v>
      </c>
      <c r="C11" s="712">
        <f t="shared" si="0"/>
        <v>236</v>
      </c>
      <c r="D11" s="712">
        <f t="shared" si="0"/>
        <v>141</v>
      </c>
      <c r="E11" s="712">
        <f t="shared" si="0"/>
        <v>95</v>
      </c>
      <c r="F11" s="812">
        <f t="shared" si="0"/>
        <v>135</v>
      </c>
      <c r="G11" s="813">
        <f t="shared" si="0"/>
        <v>17</v>
      </c>
      <c r="H11" s="715">
        <f>SUM(H13:L18)</f>
        <v>4379</v>
      </c>
      <c r="I11" s="715"/>
      <c r="J11" s="715"/>
      <c r="K11" s="715"/>
      <c r="L11" s="715"/>
      <c r="M11" s="814">
        <f>SUM(M13:N18)</f>
        <v>95</v>
      </c>
      <c r="N11" s="814"/>
      <c r="O11" s="717">
        <f>SUM(O13:R18)</f>
        <v>246</v>
      </c>
      <c r="P11" s="717"/>
      <c r="Q11" s="717"/>
      <c r="R11" s="717"/>
      <c r="S11" s="718">
        <f>SUM(S13:T18)</f>
        <v>8</v>
      </c>
      <c r="T11" s="718"/>
      <c r="U11" s="719">
        <f t="shared" ref="U11" si="1">SUM(U13:U18)</f>
        <v>64</v>
      </c>
      <c r="V11" s="719"/>
      <c r="W11" s="719"/>
      <c r="X11" s="720">
        <f>H11/F11</f>
        <v>32.437037037037037</v>
      </c>
      <c r="Y11" s="720"/>
      <c r="Z11" s="721">
        <f>H11/O11</f>
        <v>17.800813008130081</v>
      </c>
      <c r="AA11" s="722"/>
    </row>
    <row r="12" spans="1:33" ht="21" customHeight="1">
      <c r="A12" s="108"/>
      <c r="B12" s="681"/>
      <c r="C12" s="682"/>
      <c r="D12" s="682"/>
      <c r="E12" s="682"/>
      <c r="F12" s="696"/>
      <c r="G12" s="689"/>
      <c r="H12" s="723"/>
      <c r="I12" s="723"/>
      <c r="J12" s="723"/>
      <c r="K12" s="723"/>
      <c r="L12" s="723"/>
      <c r="M12" s="723"/>
      <c r="N12" s="723"/>
      <c r="O12" s="688"/>
      <c r="P12" s="724"/>
      <c r="Q12" s="686"/>
      <c r="R12" s="686"/>
      <c r="S12" s="686"/>
      <c r="T12" s="686"/>
      <c r="U12" s="725"/>
      <c r="V12" s="686"/>
      <c r="W12" s="686"/>
      <c r="X12" s="692"/>
      <c r="Y12" s="692"/>
      <c r="Z12" s="692"/>
      <c r="AA12" s="93"/>
    </row>
    <row r="13" spans="1:33" ht="21" customHeight="1">
      <c r="A13" s="108" t="s">
        <v>124</v>
      </c>
      <c r="B13" s="231">
        <v>1</v>
      </c>
      <c r="C13" s="222">
        <f>SUM(D13:E13)</f>
        <v>42</v>
      </c>
      <c r="D13" s="222">
        <v>22</v>
      </c>
      <c r="E13" s="222">
        <v>20</v>
      </c>
      <c r="F13" s="691">
        <v>24</v>
      </c>
      <c r="G13" s="726">
        <v>4</v>
      </c>
      <c r="H13" s="727">
        <v>720</v>
      </c>
      <c r="I13" s="727"/>
      <c r="J13" s="727"/>
      <c r="K13" s="727"/>
      <c r="L13" s="727"/>
      <c r="M13" s="718">
        <f>Z34</f>
        <v>21</v>
      </c>
      <c r="N13" s="718"/>
      <c r="O13" s="727">
        <v>44</v>
      </c>
      <c r="P13" s="727"/>
      <c r="Q13" s="727"/>
      <c r="R13" s="727"/>
      <c r="S13" s="718">
        <v>1</v>
      </c>
      <c r="T13" s="718"/>
      <c r="U13" s="727">
        <v>13</v>
      </c>
      <c r="V13" s="727"/>
      <c r="W13" s="727"/>
      <c r="X13" s="703">
        <f>H13/F13</f>
        <v>30</v>
      </c>
      <c r="Y13" s="703"/>
      <c r="Z13" s="703">
        <f>H13/O13</f>
        <v>16.363636363636363</v>
      </c>
      <c r="AA13" s="701"/>
    </row>
    <row r="14" spans="1:33" ht="21" customHeight="1">
      <c r="A14" s="108" t="s">
        <v>125</v>
      </c>
      <c r="B14" s="231">
        <v>1</v>
      </c>
      <c r="C14" s="222">
        <f t="shared" ref="C14:C18" si="2">SUM(D14:E14)</f>
        <v>45</v>
      </c>
      <c r="D14" s="222">
        <v>30</v>
      </c>
      <c r="E14" s="222">
        <v>15</v>
      </c>
      <c r="F14" s="691">
        <v>27</v>
      </c>
      <c r="G14" s="726">
        <v>3</v>
      </c>
      <c r="H14" s="727">
        <v>888</v>
      </c>
      <c r="I14" s="727"/>
      <c r="J14" s="727"/>
      <c r="K14" s="727"/>
      <c r="L14" s="727"/>
      <c r="M14" s="718">
        <f t="shared" ref="M14:M18" si="3">Z35</f>
        <v>20</v>
      </c>
      <c r="N14" s="718"/>
      <c r="O14" s="727">
        <v>51</v>
      </c>
      <c r="P14" s="727"/>
      <c r="Q14" s="727"/>
      <c r="R14" s="727"/>
      <c r="S14" s="718">
        <v>2</v>
      </c>
      <c r="T14" s="718"/>
      <c r="U14" s="727">
        <v>11</v>
      </c>
      <c r="V14" s="727"/>
      <c r="W14" s="727"/>
      <c r="X14" s="703">
        <f t="shared" ref="X14:X18" si="4">H14/F14</f>
        <v>32.888888888888886</v>
      </c>
      <c r="Y14" s="703"/>
      <c r="Z14" s="703">
        <f t="shared" ref="Z14:Z18" si="5">H14/O14</f>
        <v>17.411764705882351</v>
      </c>
      <c r="AA14" s="701"/>
    </row>
    <row r="15" spans="1:33" ht="21" customHeight="1">
      <c r="A15" s="108" t="s">
        <v>126</v>
      </c>
      <c r="B15" s="231">
        <v>1</v>
      </c>
      <c r="C15" s="222">
        <f t="shared" si="2"/>
        <v>45</v>
      </c>
      <c r="D15" s="222">
        <v>27</v>
      </c>
      <c r="E15" s="222">
        <v>18</v>
      </c>
      <c r="F15" s="691">
        <v>28</v>
      </c>
      <c r="G15" s="726">
        <v>4</v>
      </c>
      <c r="H15" s="727">
        <v>888</v>
      </c>
      <c r="I15" s="727"/>
      <c r="J15" s="727"/>
      <c r="K15" s="727"/>
      <c r="L15" s="727"/>
      <c r="M15" s="718">
        <f t="shared" si="3"/>
        <v>24</v>
      </c>
      <c r="N15" s="718"/>
      <c r="O15" s="727">
        <v>51</v>
      </c>
      <c r="P15" s="727"/>
      <c r="Q15" s="727"/>
      <c r="R15" s="727"/>
      <c r="S15" s="718">
        <v>2</v>
      </c>
      <c r="T15" s="718"/>
      <c r="U15" s="727">
        <v>12</v>
      </c>
      <c r="V15" s="727"/>
      <c r="W15" s="727"/>
      <c r="X15" s="703">
        <f t="shared" si="4"/>
        <v>31.714285714285715</v>
      </c>
      <c r="Y15" s="703"/>
      <c r="Z15" s="703">
        <f t="shared" si="5"/>
        <v>17.411764705882351</v>
      </c>
      <c r="AA15" s="701"/>
    </row>
    <row r="16" spans="1:33" ht="21" customHeight="1">
      <c r="A16" s="108" t="s">
        <v>127</v>
      </c>
      <c r="B16" s="231">
        <v>1</v>
      </c>
      <c r="C16" s="222">
        <f t="shared" si="2"/>
        <v>47</v>
      </c>
      <c r="D16" s="222">
        <v>31</v>
      </c>
      <c r="E16" s="222">
        <v>16</v>
      </c>
      <c r="F16" s="691">
        <v>27</v>
      </c>
      <c r="G16" s="726">
        <v>4</v>
      </c>
      <c r="H16" s="727">
        <v>829</v>
      </c>
      <c r="I16" s="727"/>
      <c r="J16" s="727"/>
      <c r="K16" s="727"/>
      <c r="L16" s="727"/>
      <c r="M16" s="718">
        <f t="shared" si="3"/>
        <v>23</v>
      </c>
      <c r="N16" s="718"/>
      <c r="O16" s="727">
        <v>46</v>
      </c>
      <c r="P16" s="727"/>
      <c r="Q16" s="727"/>
      <c r="R16" s="727"/>
      <c r="S16" s="718">
        <v>2</v>
      </c>
      <c r="T16" s="718"/>
      <c r="U16" s="727">
        <v>13</v>
      </c>
      <c r="V16" s="727"/>
      <c r="W16" s="727"/>
      <c r="X16" s="703">
        <f t="shared" si="4"/>
        <v>30.703703703703702</v>
      </c>
      <c r="Y16" s="703"/>
      <c r="Z16" s="703">
        <f t="shared" si="5"/>
        <v>18.021739130434781</v>
      </c>
      <c r="AA16" s="701"/>
    </row>
    <row r="17" spans="1:33" ht="21" customHeight="1">
      <c r="A17" s="108" t="s">
        <v>128</v>
      </c>
      <c r="B17" s="231">
        <v>1</v>
      </c>
      <c r="C17" s="222">
        <f t="shared" si="2"/>
        <v>29</v>
      </c>
      <c r="D17" s="222">
        <v>16</v>
      </c>
      <c r="E17" s="222">
        <v>13</v>
      </c>
      <c r="F17" s="691">
        <v>14</v>
      </c>
      <c r="G17" s="726">
        <v>2</v>
      </c>
      <c r="H17" s="727">
        <v>425</v>
      </c>
      <c r="I17" s="727"/>
      <c r="J17" s="727"/>
      <c r="K17" s="727"/>
      <c r="L17" s="727"/>
      <c r="M17" s="718">
        <f t="shared" si="3"/>
        <v>7</v>
      </c>
      <c r="N17" s="718"/>
      <c r="O17" s="727">
        <v>25</v>
      </c>
      <c r="P17" s="727"/>
      <c r="Q17" s="727"/>
      <c r="R17" s="727"/>
      <c r="S17" s="718">
        <v>1</v>
      </c>
      <c r="T17" s="718"/>
      <c r="U17" s="727">
        <v>10</v>
      </c>
      <c r="V17" s="727"/>
      <c r="W17" s="727"/>
      <c r="X17" s="703">
        <f t="shared" si="4"/>
        <v>30.357142857142858</v>
      </c>
      <c r="Y17" s="703"/>
      <c r="Z17" s="703">
        <f t="shared" si="5"/>
        <v>17</v>
      </c>
      <c r="AA17" s="701"/>
    </row>
    <row r="18" spans="1:33" ht="21" customHeight="1" thickBot="1">
      <c r="A18" s="728" t="s">
        <v>129</v>
      </c>
      <c r="B18" s="239">
        <v>1</v>
      </c>
      <c r="C18" s="729">
        <f t="shared" si="2"/>
        <v>28</v>
      </c>
      <c r="D18" s="729">
        <v>15</v>
      </c>
      <c r="E18" s="729">
        <v>13</v>
      </c>
      <c r="F18" s="730">
        <v>15</v>
      </c>
      <c r="G18" s="731">
        <v>0</v>
      </c>
      <c r="H18" s="732">
        <f>H39+P39+U39</f>
        <v>629</v>
      </c>
      <c r="I18" s="732"/>
      <c r="J18" s="732"/>
      <c r="K18" s="732"/>
      <c r="L18" s="732"/>
      <c r="M18" s="733">
        <f t="shared" si="3"/>
        <v>0</v>
      </c>
      <c r="N18" s="733"/>
      <c r="O18" s="734">
        <v>29</v>
      </c>
      <c r="P18" s="734"/>
      <c r="Q18" s="734"/>
      <c r="R18" s="734"/>
      <c r="S18" s="735">
        <v>0</v>
      </c>
      <c r="T18" s="735"/>
      <c r="U18" s="736">
        <v>5</v>
      </c>
      <c r="V18" s="736"/>
      <c r="W18" s="736"/>
      <c r="X18" s="506">
        <f t="shared" si="4"/>
        <v>41.93333333333333</v>
      </c>
      <c r="Y18" s="506"/>
      <c r="Z18" s="506">
        <f t="shared" si="5"/>
        <v>21.689655172413794</v>
      </c>
      <c r="AA18" s="737"/>
    </row>
    <row r="19" spans="1:33" ht="21" customHeight="1">
      <c r="A19" s="13" t="s">
        <v>286</v>
      </c>
      <c r="B19" s="13"/>
      <c r="C19" s="13"/>
      <c r="D19" s="13"/>
      <c r="E19" s="13"/>
      <c r="F19" s="13"/>
      <c r="G19" s="13"/>
      <c r="H19" s="13"/>
      <c r="J19" s="13"/>
      <c r="K19" s="13"/>
      <c r="L19" s="13"/>
      <c r="M19" s="13"/>
      <c r="N19" s="13"/>
      <c r="O19" s="13"/>
      <c r="Q19" s="13"/>
      <c r="R19" s="13"/>
      <c r="S19" s="13" t="s">
        <v>435</v>
      </c>
      <c r="T19" s="13"/>
      <c r="U19" s="13"/>
      <c r="V19" s="13"/>
      <c r="W19" s="13"/>
      <c r="Y19" s="13"/>
      <c r="Z19" s="13"/>
      <c r="AA19" s="739" t="s">
        <v>324</v>
      </c>
    </row>
    <row r="20" spans="1:33" ht="21" customHeight="1">
      <c r="A20" s="24" t="s">
        <v>377</v>
      </c>
      <c r="Q20" s="13"/>
      <c r="R20" s="13"/>
      <c r="S20" s="13"/>
      <c r="T20" s="13"/>
      <c r="U20" s="13"/>
      <c r="V20" s="13"/>
      <c r="W20" s="13"/>
      <c r="X20" s="740" t="s">
        <v>428</v>
      </c>
      <c r="Y20" s="740"/>
      <c r="Z20" s="740"/>
      <c r="AA20" s="740"/>
      <c r="AB20" s="13"/>
      <c r="AC20" s="13"/>
    </row>
    <row r="21" spans="1:33" ht="21" customHeight="1">
      <c r="A21" s="13" t="s">
        <v>429</v>
      </c>
      <c r="Q21" s="13"/>
      <c r="R21" s="13"/>
      <c r="S21" s="13"/>
      <c r="T21" s="13"/>
      <c r="U21" s="13"/>
      <c r="V21" s="13"/>
      <c r="W21" s="13"/>
      <c r="X21" s="13"/>
      <c r="Z21" s="13"/>
      <c r="AA21" s="15"/>
      <c r="AB21" s="13"/>
      <c r="AC21" s="13"/>
    </row>
    <row r="22" spans="1:33" ht="21" customHeight="1">
      <c r="Q22" s="13"/>
      <c r="R22" s="13"/>
      <c r="S22" s="13"/>
      <c r="T22" s="13"/>
      <c r="U22" s="13"/>
      <c r="V22" s="13"/>
      <c r="W22" s="13"/>
      <c r="X22" s="13"/>
      <c r="Y22" s="13"/>
      <c r="Z22" s="13"/>
      <c r="AA22" s="13"/>
      <c r="AB22" s="13"/>
      <c r="AC22" s="13"/>
    </row>
    <row r="23" spans="1:33" ht="21" customHeight="1" thickBot="1">
      <c r="A23" s="13" t="s">
        <v>325</v>
      </c>
      <c r="B23" s="13"/>
      <c r="C23" s="13"/>
      <c r="D23" s="13"/>
      <c r="E23" s="13"/>
      <c r="F23" s="13"/>
      <c r="G23" s="13"/>
      <c r="H23" s="13"/>
      <c r="J23" s="13"/>
      <c r="K23" s="13"/>
      <c r="L23" s="13"/>
      <c r="M23" s="13"/>
      <c r="N23" s="13"/>
      <c r="O23" s="13"/>
      <c r="Q23" s="13"/>
      <c r="R23" s="13"/>
      <c r="S23" s="13"/>
      <c r="T23" s="13"/>
      <c r="U23" s="13"/>
      <c r="V23" s="13"/>
      <c r="W23" s="13"/>
      <c r="X23" s="13"/>
      <c r="Y23" s="13"/>
      <c r="Z23" s="13"/>
      <c r="AA23" s="15" t="s">
        <v>84</v>
      </c>
      <c r="AB23" s="13"/>
      <c r="AC23" s="13"/>
      <c r="AD23" s="13"/>
      <c r="AE23" s="13"/>
      <c r="AF23" s="13"/>
      <c r="AG23" s="13"/>
    </row>
    <row r="24" spans="1:33" ht="21" customHeight="1" thickBot="1">
      <c r="A24" s="465" t="s">
        <v>118</v>
      </c>
      <c r="B24" s="668" t="s">
        <v>52</v>
      </c>
      <c r="C24" s="320" t="s">
        <v>426</v>
      </c>
      <c r="D24" s="320"/>
      <c r="E24" s="320"/>
      <c r="F24" s="669" t="s">
        <v>132</v>
      </c>
      <c r="G24" s="670"/>
      <c r="H24" s="670"/>
      <c r="I24" s="670"/>
      <c r="J24" s="670"/>
      <c r="K24" s="670"/>
      <c r="L24" s="670"/>
      <c r="M24" s="670"/>
      <c r="N24" s="379"/>
      <c r="O24" s="741" t="s">
        <v>133</v>
      </c>
      <c r="P24" s="58"/>
      <c r="Q24" s="742"/>
      <c r="R24" s="742"/>
      <c r="S24" s="742"/>
      <c r="T24" s="320" t="s">
        <v>134</v>
      </c>
      <c r="U24" s="320"/>
      <c r="V24" s="320"/>
      <c r="W24" s="320"/>
      <c r="X24" s="743" t="s">
        <v>135</v>
      </c>
      <c r="Y24" s="743"/>
      <c r="Z24" s="743"/>
      <c r="AA24" s="743"/>
    </row>
    <row r="25" spans="1:33" ht="21" customHeight="1">
      <c r="A25" s="465"/>
      <c r="B25" s="668"/>
      <c r="C25" s="744" t="s">
        <v>431</v>
      </c>
      <c r="D25" s="744" t="s">
        <v>432</v>
      </c>
      <c r="E25" s="744" t="s">
        <v>433</v>
      </c>
      <c r="F25" s="309" t="s">
        <v>52</v>
      </c>
      <c r="G25" s="309"/>
      <c r="H25" s="310" t="s">
        <v>92</v>
      </c>
      <c r="I25" s="310"/>
      <c r="J25" s="309" t="s">
        <v>54</v>
      </c>
      <c r="K25" s="309"/>
      <c r="L25" s="309"/>
      <c r="M25" s="311" t="s">
        <v>55</v>
      </c>
      <c r="N25" s="745"/>
      <c r="O25" s="746" t="s">
        <v>52</v>
      </c>
      <c r="P25" s="310" t="s">
        <v>92</v>
      </c>
      <c r="Q25" s="310"/>
      <c r="R25" s="215" t="s">
        <v>54</v>
      </c>
      <c r="S25" s="215" t="s">
        <v>55</v>
      </c>
      <c r="T25" s="215" t="s">
        <v>52</v>
      </c>
      <c r="U25" s="747" t="s">
        <v>136</v>
      </c>
      <c r="V25" s="215" t="s">
        <v>54</v>
      </c>
      <c r="W25" s="215" t="s">
        <v>55</v>
      </c>
      <c r="X25" s="709" t="s">
        <v>52</v>
      </c>
      <c r="Y25" s="815"/>
      <c r="Z25" s="709" t="s">
        <v>289</v>
      </c>
      <c r="AA25" s="748"/>
    </row>
    <row r="26" spans="1:33" s="695" customFormat="1" ht="21" customHeight="1">
      <c r="A26" s="454" t="s">
        <v>430</v>
      </c>
      <c r="B26" s="749">
        <f>G26+O26+T26+Y26</f>
        <v>134</v>
      </c>
      <c r="C26" s="699">
        <f>SUM(D26:E26)</f>
        <v>4633</v>
      </c>
      <c r="D26" s="92">
        <f>J26+R26+V26</f>
        <v>2380</v>
      </c>
      <c r="E26" s="92">
        <f>M26+S26+W26</f>
        <v>2253</v>
      </c>
      <c r="F26" s="92"/>
      <c r="G26" s="92">
        <v>41</v>
      </c>
      <c r="H26" s="750">
        <f>J26+M26</f>
        <v>1549</v>
      </c>
      <c r="I26" s="750"/>
      <c r="J26" s="751">
        <v>785</v>
      </c>
      <c r="K26" s="751"/>
      <c r="L26" s="751"/>
      <c r="M26" s="751">
        <v>764</v>
      </c>
      <c r="N26" s="751"/>
      <c r="O26" s="752">
        <v>42</v>
      </c>
      <c r="P26" s="753">
        <f>R26+S26</f>
        <v>1532</v>
      </c>
      <c r="Q26" s="753"/>
      <c r="R26" s="754">
        <v>763</v>
      </c>
      <c r="S26" s="754">
        <v>769</v>
      </c>
      <c r="T26" s="754">
        <v>40</v>
      </c>
      <c r="U26" s="754">
        <f>V26+W26</f>
        <v>1552</v>
      </c>
      <c r="V26" s="754">
        <v>832</v>
      </c>
      <c r="W26" s="754">
        <v>720</v>
      </c>
      <c r="X26" s="232"/>
      <c r="Y26" s="232">
        <v>11</v>
      </c>
      <c r="Z26" s="238"/>
      <c r="AA26" s="816">
        <v>49</v>
      </c>
    </row>
    <row r="27" spans="1:33" s="695" customFormat="1" ht="21" customHeight="1">
      <c r="A27" s="454">
        <v>26</v>
      </c>
      <c r="B27" s="749">
        <f t="shared" ref="B27:B29" si="6">G27+O27+T27+Y27</f>
        <v>139</v>
      </c>
      <c r="C27" s="699">
        <f t="shared" ref="C27:C29" si="7">SUM(D27:E27)</f>
        <v>4627</v>
      </c>
      <c r="D27" s="92">
        <f t="shared" ref="D27:D29" si="8">J27+R27+V27</f>
        <v>2343</v>
      </c>
      <c r="E27" s="92">
        <f t="shared" ref="E27:E29" si="9">M27+S27+W27</f>
        <v>2284</v>
      </c>
      <c r="F27" s="92"/>
      <c r="G27" s="92">
        <v>42</v>
      </c>
      <c r="H27" s="755">
        <f t="shared" ref="H27:H29" si="10">J27+M27</f>
        <v>1529</v>
      </c>
      <c r="I27" s="755"/>
      <c r="J27" s="756">
        <v>779</v>
      </c>
      <c r="K27" s="756"/>
      <c r="L27" s="756"/>
      <c r="M27" s="756">
        <v>750</v>
      </c>
      <c r="N27" s="756"/>
      <c r="O27" s="757">
        <v>42</v>
      </c>
      <c r="P27" s="758">
        <f t="shared" ref="P27:P29" si="11">R27+S27</f>
        <v>1550</v>
      </c>
      <c r="Q27" s="758"/>
      <c r="R27" s="754">
        <v>789</v>
      </c>
      <c r="S27" s="754">
        <v>761</v>
      </c>
      <c r="T27" s="754">
        <v>42</v>
      </c>
      <c r="U27" s="754">
        <f t="shared" ref="U27:U29" si="12">V27+W27</f>
        <v>1548</v>
      </c>
      <c r="V27" s="754">
        <v>775</v>
      </c>
      <c r="W27" s="754">
        <v>773</v>
      </c>
      <c r="X27" s="232"/>
      <c r="Y27" s="232">
        <v>13</v>
      </c>
      <c r="Z27" s="238"/>
      <c r="AA27" s="816">
        <v>67</v>
      </c>
    </row>
    <row r="28" spans="1:33" ht="21" customHeight="1">
      <c r="A28" s="454">
        <v>27</v>
      </c>
      <c r="B28" s="759">
        <f t="shared" si="6"/>
        <v>139</v>
      </c>
      <c r="C28" s="699">
        <f t="shared" si="7"/>
        <v>4618</v>
      </c>
      <c r="D28" s="699">
        <f t="shared" si="8"/>
        <v>2339</v>
      </c>
      <c r="E28" s="699">
        <f t="shared" si="9"/>
        <v>2279</v>
      </c>
      <c r="F28" s="92"/>
      <c r="G28" s="92">
        <v>44</v>
      </c>
      <c r="H28" s="756">
        <f t="shared" si="10"/>
        <v>1525</v>
      </c>
      <c r="I28" s="756"/>
      <c r="J28" s="756">
        <v>767</v>
      </c>
      <c r="K28" s="756"/>
      <c r="L28" s="756"/>
      <c r="M28" s="756">
        <v>758</v>
      </c>
      <c r="N28" s="756"/>
      <c r="O28" s="760">
        <v>40</v>
      </c>
      <c r="P28" s="758">
        <f t="shared" si="11"/>
        <v>1544</v>
      </c>
      <c r="Q28" s="758"/>
      <c r="R28" s="760">
        <v>785</v>
      </c>
      <c r="S28" s="760">
        <v>759</v>
      </c>
      <c r="T28" s="760">
        <v>41</v>
      </c>
      <c r="U28" s="760">
        <f t="shared" si="12"/>
        <v>1549</v>
      </c>
      <c r="V28" s="760">
        <v>787</v>
      </c>
      <c r="W28" s="760">
        <v>762</v>
      </c>
      <c r="X28" s="227"/>
      <c r="Y28" s="227">
        <v>14</v>
      </c>
      <c r="Z28" s="238"/>
      <c r="AA28" s="816">
        <v>71</v>
      </c>
    </row>
    <row r="29" spans="1:33" ht="21" customHeight="1" thickBot="1">
      <c r="A29" s="454">
        <v>28</v>
      </c>
      <c r="B29" s="759">
        <f t="shared" si="6"/>
        <v>136</v>
      </c>
      <c r="C29" s="699">
        <f t="shared" si="7"/>
        <v>4507</v>
      </c>
      <c r="D29" s="699">
        <f t="shared" si="8"/>
        <v>2295</v>
      </c>
      <c r="E29" s="699">
        <f t="shared" si="9"/>
        <v>2212</v>
      </c>
      <c r="F29" s="92"/>
      <c r="G29" s="92">
        <v>43</v>
      </c>
      <c r="H29" s="761">
        <f t="shared" si="10"/>
        <v>1450</v>
      </c>
      <c r="I29" s="761"/>
      <c r="J29" s="761">
        <v>751</v>
      </c>
      <c r="K29" s="761"/>
      <c r="L29" s="761"/>
      <c r="M29" s="761">
        <v>699</v>
      </c>
      <c r="N29" s="761"/>
      <c r="O29" s="760">
        <v>40</v>
      </c>
      <c r="P29" s="762">
        <f t="shared" si="11"/>
        <v>1525</v>
      </c>
      <c r="Q29" s="762"/>
      <c r="R29" s="760">
        <v>767</v>
      </c>
      <c r="S29" s="760">
        <v>758</v>
      </c>
      <c r="T29" s="760">
        <v>39</v>
      </c>
      <c r="U29" s="760">
        <f t="shared" si="12"/>
        <v>1532</v>
      </c>
      <c r="V29" s="760">
        <v>777</v>
      </c>
      <c r="W29" s="760">
        <v>755</v>
      </c>
      <c r="X29" s="817"/>
      <c r="Y29" s="817">
        <v>14</v>
      </c>
      <c r="Z29" s="818"/>
      <c r="AA29" s="819">
        <v>73</v>
      </c>
    </row>
    <row r="30" spans="1:33" ht="21" customHeight="1" thickBot="1">
      <c r="A30" s="465" t="s">
        <v>118</v>
      </c>
      <c r="B30" s="668" t="s">
        <v>52</v>
      </c>
      <c r="C30" s="763" t="s">
        <v>426</v>
      </c>
      <c r="D30" s="381"/>
      <c r="E30" s="383"/>
      <c r="F30" s="669" t="s">
        <v>132</v>
      </c>
      <c r="G30" s="670"/>
      <c r="H30" s="670"/>
      <c r="I30" s="670"/>
      <c r="J30" s="670"/>
      <c r="K30" s="670"/>
      <c r="L30" s="670"/>
      <c r="M30" s="670"/>
      <c r="N30" s="379"/>
      <c r="O30" s="741" t="s">
        <v>133</v>
      </c>
      <c r="P30" s="58"/>
      <c r="Q30" s="742"/>
      <c r="R30" s="742"/>
      <c r="S30" s="742"/>
      <c r="T30" s="320" t="s">
        <v>134</v>
      </c>
      <c r="U30" s="320"/>
      <c r="V30" s="320"/>
      <c r="W30" s="320"/>
      <c r="X30" s="743" t="s">
        <v>135</v>
      </c>
      <c r="Y30" s="743"/>
      <c r="Z30" s="743"/>
      <c r="AA30" s="743"/>
    </row>
    <row r="31" spans="1:33" ht="21" customHeight="1">
      <c r="A31" s="465"/>
      <c r="B31" s="668"/>
      <c r="C31" s="764"/>
      <c r="D31" s="765"/>
      <c r="E31" s="766"/>
      <c r="F31" s="309" t="s">
        <v>52</v>
      </c>
      <c r="G31" s="309"/>
      <c r="H31" s="704" t="s">
        <v>92</v>
      </c>
      <c r="I31" s="277"/>
      <c r="J31" s="277"/>
      <c r="K31" s="277"/>
      <c r="L31" s="277"/>
      <c r="M31" s="277"/>
      <c r="N31" s="767"/>
      <c r="O31" s="746" t="s">
        <v>52</v>
      </c>
      <c r="P31" s="704" t="s">
        <v>92</v>
      </c>
      <c r="Q31" s="277"/>
      <c r="R31" s="277"/>
      <c r="S31" s="278"/>
      <c r="T31" s="215" t="s">
        <v>52</v>
      </c>
      <c r="U31" s="709" t="s">
        <v>136</v>
      </c>
      <c r="V31" s="472"/>
      <c r="W31" s="331"/>
      <c r="X31" s="311" t="s">
        <v>52</v>
      </c>
      <c r="Y31" s="331"/>
      <c r="Z31" s="311" t="s">
        <v>289</v>
      </c>
      <c r="AA31" s="748"/>
    </row>
    <row r="32" spans="1:33" ht="21" customHeight="1">
      <c r="A32" s="768" t="s">
        <v>461</v>
      </c>
      <c r="B32" s="769">
        <f>SUM(B34:B39)</f>
        <v>135</v>
      </c>
      <c r="C32" s="770">
        <f>SUM(C34:E39)</f>
        <v>4379</v>
      </c>
      <c r="D32" s="770"/>
      <c r="E32" s="770"/>
      <c r="F32" s="771">
        <f>SUM(F34:G39)</f>
        <v>40</v>
      </c>
      <c r="G32" s="771"/>
      <c r="H32" s="770">
        <f>SUM(H34:I39)</f>
        <v>1358</v>
      </c>
      <c r="I32" s="770"/>
      <c r="J32" s="770"/>
      <c r="K32" s="770"/>
      <c r="L32" s="770"/>
      <c r="M32" s="770"/>
      <c r="N32" s="770"/>
      <c r="O32" s="772">
        <f>SUM(O34:O39)</f>
        <v>38</v>
      </c>
      <c r="P32" s="773">
        <f>SUM(P34:Q39)</f>
        <v>1431</v>
      </c>
      <c r="Q32" s="773"/>
      <c r="R32" s="773"/>
      <c r="S32" s="773"/>
      <c r="T32" s="772">
        <f t="shared" ref="T32:X32" si="13">SUM(T34:T39)</f>
        <v>40</v>
      </c>
      <c r="U32" s="773">
        <f t="shared" si="13"/>
        <v>1495</v>
      </c>
      <c r="V32" s="773"/>
      <c r="W32" s="773"/>
      <c r="X32" s="348">
        <f t="shared" si="13"/>
        <v>17</v>
      </c>
      <c r="Y32" s="348"/>
      <c r="Z32" s="774">
        <f>SUM(Z34:AA39)</f>
        <v>95</v>
      </c>
      <c r="AA32" s="775"/>
    </row>
    <row r="33" spans="1:33" ht="21" customHeight="1">
      <c r="A33" s="768"/>
      <c r="B33" s="769"/>
      <c r="C33" s="769"/>
      <c r="D33" s="769"/>
      <c r="E33" s="769"/>
      <c r="F33" s="776"/>
      <c r="G33" s="776"/>
      <c r="H33" s="776"/>
      <c r="I33" s="776"/>
      <c r="J33" s="776"/>
      <c r="K33" s="776"/>
      <c r="L33" s="769"/>
      <c r="M33" s="776"/>
      <c r="N33" s="776"/>
      <c r="O33" s="711"/>
      <c r="P33" s="777"/>
      <c r="Q33" s="777"/>
      <c r="R33" s="711"/>
      <c r="S33" s="711"/>
      <c r="T33" s="711"/>
      <c r="U33" s="711"/>
      <c r="V33" s="711"/>
      <c r="W33" s="711"/>
      <c r="X33" s="777"/>
      <c r="Y33" s="777"/>
      <c r="Z33" s="778"/>
      <c r="AA33" s="779"/>
    </row>
    <row r="34" spans="1:33" ht="21" customHeight="1">
      <c r="A34" s="454" t="s">
        <v>124</v>
      </c>
      <c r="B34" s="780">
        <f t="shared" ref="B34:B39" si="14">F34+O34+T34+X34</f>
        <v>24</v>
      </c>
      <c r="C34" s="756">
        <f>H34+P34+U34+Z34</f>
        <v>720</v>
      </c>
      <c r="D34" s="756"/>
      <c r="E34" s="756"/>
      <c r="F34" s="781">
        <v>7</v>
      </c>
      <c r="G34" s="781"/>
      <c r="H34" s="756">
        <v>217</v>
      </c>
      <c r="I34" s="756"/>
      <c r="J34" s="756"/>
      <c r="K34" s="756"/>
      <c r="L34" s="756"/>
      <c r="M34" s="756"/>
      <c r="N34" s="756"/>
      <c r="O34" s="820">
        <v>6</v>
      </c>
      <c r="P34" s="337">
        <v>238</v>
      </c>
      <c r="Q34" s="337"/>
      <c r="R34" s="337"/>
      <c r="S34" s="337"/>
      <c r="T34" s="820">
        <v>7</v>
      </c>
      <c r="U34" s="337">
        <v>244</v>
      </c>
      <c r="V34" s="337"/>
      <c r="W34" s="337"/>
      <c r="X34" s="821">
        <v>4</v>
      </c>
      <c r="Y34" s="821"/>
      <c r="Z34" s="822">
        <v>21</v>
      </c>
      <c r="AA34" s="823"/>
    </row>
    <row r="35" spans="1:33" ht="21" customHeight="1">
      <c r="A35" s="454" t="s">
        <v>125</v>
      </c>
      <c r="B35" s="780">
        <f t="shared" si="14"/>
        <v>27</v>
      </c>
      <c r="C35" s="756">
        <f t="shared" ref="C35:C39" si="15">H35+P35+U35+Z35</f>
        <v>888</v>
      </c>
      <c r="D35" s="756"/>
      <c r="E35" s="756"/>
      <c r="F35" s="781">
        <v>8</v>
      </c>
      <c r="G35" s="781"/>
      <c r="H35" s="756">
        <v>263</v>
      </c>
      <c r="I35" s="756"/>
      <c r="J35" s="756"/>
      <c r="K35" s="756"/>
      <c r="L35" s="756"/>
      <c r="M35" s="756"/>
      <c r="N35" s="756"/>
      <c r="O35" s="820">
        <v>8</v>
      </c>
      <c r="P35" s="337">
        <v>307</v>
      </c>
      <c r="Q35" s="337"/>
      <c r="R35" s="337"/>
      <c r="S35" s="337"/>
      <c r="T35" s="820">
        <v>8</v>
      </c>
      <c r="U35" s="337">
        <v>298</v>
      </c>
      <c r="V35" s="337"/>
      <c r="W35" s="337"/>
      <c r="X35" s="821">
        <v>3</v>
      </c>
      <c r="Y35" s="821"/>
      <c r="Z35" s="822">
        <v>20</v>
      </c>
      <c r="AA35" s="823"/>
    </row>
    <row r="36" spans="1:33" ht="21" customHeight="1">
      <c r="A36" s="454" t="s">
        <v>126</v>
      </c>
      <c r="B36" s="780">
        <f t="shared" si="14"/>
        <v>28</v>
      </c>
      <c r="C36" s="756">
        <f t="shared" si="15"/>
        <v>888</v>
      </c>
      <c r="D36" s="756"/>
      <c r="E36" s="756"/>
      <c r="F36" s="781">
        <v>8</v>
      </c>
      <c r="G36" s="781"/>
      <c r="H36" s="756">
        <v>274</v>
      </c>
      <c r="I36" s="756"/>
      <c r="J36" s="756"/>
      <c r="K36" s="756"/>
      <c r="L36" s="756"/>
      <c r="M36" s="756"/>
      <c r="N36" s="756"/>
      <c r="O36" s="820">
        <v>8</v>
      </c>
      <c r="P36" s="337">
        <v>283</v>
      </c>
      <c r="Q36" s="337"/>
      <c r="R36" s="337"/>
      <c r="S36" s="337"/>
      <c r="T36" s="820">
        <v>8</v>
      </c>
      <c r="U36" s="337">
        <v>307</v>
      </c>
      <c r="V36" s="337"/>
      <c r="W36" s="337"/>
      <c r="X36" s="821">
        <v>4</v>
      </c>
      <c r="Y36" s="821"/>
      <c r="Z36" s="822">
        <v>24</v>
      </c>
      <c r="AA36" s="823"/>
    </row>
    <row r="37" spans="1:33" ht="21" customHeight="1">
      <c r="A37" s="454" t="s">
        <v>127</v>
      </c>
      <c r="B37" s="780">
        <f t="shared" si="14"/>
        <v>27</v>
      </c>
      <c r="C37" s="756">
        <f t="shared" si="15"/>
        <v>829</v>
      </c>
      <c r="D37" s="756"/>
      <c r="E37" s="756"/>
      <c r="F37" s="781">
        <v>8</v>
      </c>
      <c r="G37" s="781"/>
      <c r="H37" s="756">
        <v>272</v>
      </c>
      <c r="I37" s="756"/>
      <c r="J37" s="756"/>
      <c r="K37" s="756"/>
      <c r="L37" s="756"/>
      <c r="M37" s="756"/>
      <c r="N37" s="756"/>
      <c r="O37" s="820">
        <v>7</v>
      </c>
      <c r="P37" s="337">
        <v>248</v>
      </c>
      <c r="Q37" s="337"/>
      <c r="R37" s="337"/>
      <c r="S37" s="337"/>
      <c r="T37" s="820">
        <v>8</v>
      </c>
      <c r="U37" s="337">
        <v>286</v>
      </c>
      <c r="V37" s="337"/>
      <c r="W37" s="337"/>
      <c r="X37" s="821">
        <v>4</v>
      </c>
      <c r="Y37" s="821"/>
      <c r="Z37" s="822">
        <v>23</v>
      </c>
      <c r="AA37" s="823"/>
    </row>
    <row r="38" spans="1:33" ht="21" customHeight="1">
      <c r="A38" s="454" t="s">
        <v>128</v>
      </c>
      <c r="B38" s="780">
        <f t="shared" si="14"/>
        <v>14</v>
      </c>
      <c r="C38" s="756">
        <f t="shared" si="15"/>
        <v>425</v>
      </c>
      <c r="D38" s="756"/>
      <c r="E38" s="756"/>
      <c r="F38" s="781">
        <v>4</v>
      </c>
      <c r="G38" s="781"/>
      <c r="H38" s="756">
        <v>122</v>
      </c>
      <c r="I38" s="756"/>
      <c r="J38" s="756"/>
      <c r="K38" s="756"/>
      <c r="L38" s="756"/>
      <c r="M38" s="756"/>
      <c r="N38" s="756"/>
      <c r="O38" s="820">
        <v>4</v>
      </c>
      <c r="P38" s="337">
        <v>147</v>
      </c>
      <c r="Q38" s="337"/>
      <c r="R38" s="337"/>
      <c r="S38" s="337"/>
      <c r="T38" s="820">
        <v>4</v>
      </c>
      <c r="U38" s="337">
        <v>149</v>
      </c>
      <c r="V38" s="337"/>
      <c r="W38" s="337"/>
      <c r="X38" s="821">
        <v>2</v>
      </c>
      <c r="Y38" s="821"/>
      <c r="Z38" s="822">
        <v>7</v>
      </c>
      <c r="AA38" s="823"/>
    </row>
    <row r="39" spans="1:33" ht="21" customHeight="1" thickBot="1">
      <c r="A39" s="783" t="s">
        <v>129</v>
      </c>
      <c r="B39" s="784">
        <f t="shared" si="14"/>
        <v>15</v>
      </c>
      <c r="C39" s="785">
        <f t="shared" si="15"/>
        <v>629</v>
      </c>
      <c r="D39" s="785"/>
      <c r="E39" s="785"/>
      <c r="F39" s="786">
        <v>5</v>
      </c>
      <c r="G39" s="786"/>
      <c r="H39" s="761">
        <v>210</v>
      </c>
      <c r="I39" s="761"/>
      <c r="J39" s="761"/>
      <c r="K39" s="761"/>
      <c r="L39" s="761"/>
      <c r="M39" s="761"/>
      <c r="N39" s="761"/>
      <c r="O39" s="787">
        <v>5</v>
      </c>
      <c r="P39" s="788">
        <v>208</v>
      </c>
      <c r="Q39" s="788"/>
      <c r="R39" s="788"/>
      <c r="S39" s="788"/>
      <c r="T39" s="787">
        <v>5</v>
      </c>
      <c r="U39" s="788">
        <v>211</v>
      </c>
      <c r="V39" s="788"/>
      <c r="W39" s="788"/>
      <c r="X39" s="789">
        <v>0</v>
      </c>
      <c r="Y39" s="789"/>
      <c r="Z39" s="790">
        <v>0</v>
      </c>
      <c r="AA39" s="791"/>
    </row>
    <row r="40" spans="1:33" ht="21" customHeight="1">
      <c r="A40" s="13" t="s">
        <v>440</v>
      </c>
      <c r="B40" s="13"/>
      <c r="C40" s="13"/>
      <c r="D40" s="13"/>
      <c r="E40" s="13"/>
      <c r="F40" s="13"/>
      <c r="G40" s="13"/>
      <c r="H40" s="13"/>
      <c r="J40" s="13"/>
      <c r="K40" s="13"/>
      <c r="L40" s="13"/>
      <c r="M40" s="13"/>
      <c r="N40" s="13"/>
      <c r="O40" s="13"/>
      <c r="Q40" s="13"/>
      <c r="R40" s="13"/>
      <c r="S40" s="13"/>
      <c r="T40" s="13"/>
      <c r="U40" s="13"/>
      <c r="V40" s="13"/>
      <c r="W40" s="13"/>
      <c r="Y40" s="13"/>
      <c r="Z40" s="13"/>
      <c r="AA40" s="15" t="s">
        <v>131</v>
      </c>
      <c r="AB40" s="13"/>
      <c r="AC40" s="508"/>
    </row>
    <row r="41" spans="1:33" ht="21" customHeight="1">
      <c r="A41" s="13" t="s">
        <v>448</v>
      </c>
      <c r="B41" s="13"/>
      <c r="Q41" s="13"/>
      <c r="R41" s="13"/>
      <c r="S41" s="13"/>
      <c r="T41" s="13"/>
      <c r="U41" s="13"/>
      <c r="V41" s="13"/>
      <c r="W41" s="13"/>
      <c r="X41" s="740" t="s">
        <v>428</v>
      </c>
      <c r="Y41" s="740"/>
      <c r="Z41" s="740"/>
      <c r="AA41" s="740"/>
      <c r="AB41" s="15"/>
      <c r="AC41" s="15"/>
    </row>
    <row r="42" spans="1:33" ht="21" customHeight="1">
      <c r="A42" s="13"/>
      <c r="B42" s="13"/>
      <c r="Q42" s="13"/>
      <c r="R42" s="13"/>
      <c r="S42" s="13"/>
      <c r="T42" s="13"/>
      <c r="U42" s="13"/>
      <c r="V42" s="13"/>
      <c r="W42" s="13"/>
      <c r="Z42" s="13"/>
      <c r="AA42" s="15"/>
      <c r="AB42" s="13"/>
      <c r="AC42" s="13"/>
    </row>
    <row r="43" spans="1:33" ht="21" customHeight="1" thickBot="1">
      <c r="A43" s="13" t="s">
        <v>326</v>
      </c>
      <c r="B43" s="13"/>
      <c r="C43" s="13"/>
      <c r="D43" s="13"/>
      <c r="E43" s="13"/>
      <c r="F43" s="13"/>
      <c r="G43" s="13"/>
      <c r="H43" s="13"/>
      <c r="J43" s="13"/>
      <c r="K43" s="13"/>
      <c r="L43" s="13"/>
      <c r="M43" s="13"/>
      <c r="N43" s="13"/>
      <c r="O43" s="13"/>
      <c r="Q43" s="13"/>
      <c r="R43" s="13"/>
      <c r="S43" s="13"/>
      <c r="T43" s="13"/>
      <c r="U43" s="13"/>
      <c r="V43" s="13"/>
      <c r="W43" s="13"/>
      <c r="X43" s="13"/>
      <c r="Z43" s="13"/>
      <c r="AA43" s="15" t="s">
        <v>68</v>
      </c>
      <c r="AB43" s="13"/>
      <c r="AC43" s="13"/>
      <c r="AD43" s="13"/>
      <c r="AE43" s="13"/>
      <c r="AF43" s="13"/>
      <c r="AG43" s="13"/>
    </row>
    <row r="44" spans="1:33" ht="21" customHeight="1" thickBot="1">
      <c r="A44" s="465" t="s">
        <v>137</v>
      </c>
      <c r="B44" s="669" t="s">
        <v>404</v>
      </c>
      <c r="C44" s="670"/>
      <c r="D44" s="670"/>
      <c r="E44" s="668"/>
      <c r="F44" s="669" t="s">
        <v>366</v>
      </c>
      <c r="G44" s="670"/>
      <c r="H44" s="670"/>
      <c r="I44" s="670"/>
      <c r="J44" s="670"/>
      <c r="K44" s="670"/>
      <c r="L44" s="670"/>
      <c r="M44" s="670"/>
      <c r="N44" s="668"/>
      <c r="O44" s="669" t="s">
        <v>373</v>
      </c>
      <c r="P44" s="670"/>
      <c r="Q44" s="670"/>
      <c r="R44" s="670"/>
      <c r="S44" s="668"/>
      <c r="T44" s="669" t="s">
        <v>374</v>
      </c>
      <c r="U44" s="670"/>
      <c r="V44" s="670"/>
      <c r="W44" s="668"/>
      <c r="X44" s="792" t="s">
        <v>374</v>
      </c>
      <c r="Y44" s="792"/>
      <c r="Z44" s="792"/>
      <c r="AA44" s="792"/>
      <c r="AB44" s="13"/>
      <c r="AC44" s="13"/>
      <c r="AD44" s="13"/>
      <c r="AE44" s="13"/>
      <c r="AF44" s="13"/>
      <c r="AG44" s="13"/>
    </row>
    <row r="45" spans="1:33" ht="21" customHeight="1">
      <c r="A45" s="465"/>
      <c r="B45" s="747" t="s">
        <v>138</v>
      </c>
      <c r="C45" s="508"/>
      <c r="D45" s="215" t="s">
        <v>54</v>
      </c>
      <c r="E45" s="215" t="s">
        <v>55</v>
      </c>
      <c r="F45" s="311" t="s">
        <v>139</v>
      </c>
      <c r="G45" s="472"/>
      <c r="H45" s="331"/>
      <c r="I45" s="311" t="s">
        <v>54</v>
      </c>
      <c r="J45" s="472"/>
      <c r="K45" s="331"/>
      <c r="L45" s="311" t="s">
        <v>55</v>
      </c>
      <c r="M45" s="472"/>
      <c r="N45" s="745"/>
      <c r="O45" s="793" t="s">
        <v>311</v>
      </c>
      <c r="P45" s="794"/>
      <c r="Q45" s="795"/>
      <c r="R45" s="215" t="s">
        <v>54</v>
      </c>
      <c r="S45" s="213" t="s">
        <v>55</v>
      </c>
      <c r="T45" s="796" t="s">
        <v>311</v>
      </c>
      <c r="U45" s="795"/>
      <c r="V45" s="215" t="s">
        <v>54</v>
      </c>
      <c r="W45" s="215" t="s">
        <v>55</v>
      </c>
      <c r="X45" s="797" t="s">
        <v>386</v>
      </c>
      <c r="Y45" s="798"/>
      <c r="Z45" s="798"/>
      <c r="AA45" s="799"/>
      <c r="AB45" s="13"/>
    </row>
    <row r="46" spans="1:33" ht="21" customHeight="1">
      <c r="A46" s="458" t="s">
        <v>124</v>
      </c>
      <c r="B46" s="455">
        <f t="shared" ref="B46:B51" si="16">SUM(D46:E46)</f>
        <v>742</v>
      </c>
      <c r="C46" s="324"/>
      <c r="D46" s="752">
        <v>401</v>
      </c>
      <c r="E46" s="800">
        <v>341</v>
      </c>
      <c r="F46" s="324">
        <f t="shared" ref="F46:F51" si="17">SUM(I46:N46)</f>
        <v>712</v>
      </c>
      <c r="G46" s="324"/>
      <c r="H46" s="324"/>
      <c r="I46" s="324">
        <v>376</v>
      </c>
      <c r="J46" s="324"/>
      <c r="K46" s="324"/>
      <c r="L46" s="801">
        <v>336</v>
      </c>
      <c r="M46" s="801"/>
      <c r="N46" s="801"/>
      <c r="O46" s="802">
        <f t="shared" ref="O46:O51" si="18">SUM(R46:S46)</f>
        <v>741</v>
      </c>
      <c r="P46" s="802"/>
      <c r="Q46" s="802"/>
      <c r="R46" s="752">
        <v>370</v>
      </c>
      <c r="S46" s="800">
        <v>371</v>
      </c>
      <c r="T46" s="802">
        <f t="shared" ref="T46:T51" si="19">SUM(V46:W46)</f>
        <v>730</v>
      </c>
      <c r="U46" s="802"/>
      <c r="V46" s="752">
        <v>372</v>
      </c>
      <c r="W46" s="800">
        <v>358</v>
      </c>
      <c r="X46" s="258">
        <f>H13</f>
        <v>720</v>
      </c>
      <c r="Y46" s="258"/>
      <c r="Z46" s="258"/>
      <c r="AA46" s="259"/>
      <c r="AB46" s="13"/>
    </row>
    <row r="47" spans="1:33" ht="21" customHeight="1">
      <c r="A47" s="458" t="s">
        <v>125</v>
      </c>
      <c r="B47" s="457">
        <f t="shared" si="16"/>
        <v>1007</v>
      </c>
      <c r="C47" s="337"/>
      <c r="D47" s="757">
        <v>499</v>
      </c>
      <c r="E47" s="686">
        <v>508</v>
      </c>
      <c r="F47" s="337">
        <f t="shared" si="17"/>
        <v>975</v>
      </c>
      <c r="G47" s="337"/>
      <c r="H47" s="337"/>
      <c r="I47" s="337">
        <v>482</v>
      </c>
      <c r="J47" s="337"/>
      <c r="K47" s="337"/>
      <c r="L47" s="703">
        <v>493</v>
      </c>
      <c r="M47" s="703"/>
      <c r="N47" s="703"/>
      <c r="O47" s="803">
        <f t="shared" si="18"/>
        <v>912</v>
      </c>
      <c r="P47" s="803"/>
      <c r="Q47" s="803"/>
      <c r="R47" s="757">
        <v>481</v>
      </c>
      <c r="S47" s="686">
        <v>431</v>
      </c>
      <c r="T47" s="803">
        <f t="shared" si="19"/>
        <v>930</v>
      </c>
      <c r="U47" s="803"/>
      <c r="V47" s="757">
        <v>501</v>
      </c>
      <c r="W47" s="686">
        <v>429</v>
      </c>
      <c r="X47" s="260">
        <f t="shared" ref="X47:X50" si="20">H14</f>
        <v>888</v>
      </c>
      <c r="Y47" s="260"/>
      <c r="Z47" s="260"/>
      <c r="AA47" s="261"/>
      <c r="AB47" s="13"/>
    </row>
    <row r="48" spans="1:33" ht="21" customHeight="1">
      <c r="A48" s="458" t="s">
        <v>126</v>
      </c>
      <c r="B48" s="457">
        <f t="shared" si="16"/>
        <v>928</v>
      </c>
      <c r="C48" s="337"/>
      <c r="D48" s="757">
        <v>494</v>
      </c>
      <c r="E48" s="686">
        <v>434</v>
      </c>
      <c r="F48" s="337">
        <f t="shared" si="17"/>
        <v>947</v>
      </c>
      <c r="G48" s="337"/>
      <c r="H48" s="337"/>
      <c r="I48" s="337">
        <v>484</v>
      </c>
      <c r="J48" s="337"/>
      <c r="K48" s="337"/>
      <c r="L48" s="703">
        <v>463</v>
      </c>
      <c r="M48" s="703"/>
      <c r="N48" s="703"/>
      <c r="O48" s="803">
        <f t="shared" si="18"/>
        <v>976</v>
      </c>
      <c r="P48" s="803"/>
      <c r="Q48" s="803"/>
      <c r="R48" s="757">
        <v>495</v>
      </c>
      <c r="S48" s="686">
        <v>481</v>
      </c>
      <c r="T48" s="803">
        <f t="shared" si="19"/>
        <v>932</v>
      </c>
      <c r="U48" s="803"/>
      <c r="V48" s="757">
        <v>456</v>
      </c>
      <c r="W48" s="686">
        <v>476</v>
      </c>
      <c r="X48" s="260">
        <f t="shared" si="20"/>
        <v>888</v>
      </c>
      <c r="Y48" s="260"/>
      <c r="Z48" s="260"/>
      <c r="AA48" s="261"/>
      <c r="AB48" s="13"/>
    </row>
    <row r="49" spans="1:28" ht="21" customHeight="1">
      <c r="A49" s="458" t="s">
        <v>127</v>
      </c>
      <c r="B49" s="457">
        <f t="shared" si="16"/>
        <v>843</v>
      </c>
      <c r="C49" s="337"/>
      <c r="D49" s="757">
        <v>429</v>
      </c>
      <c r="E49" s="686">
        <v>414</v>
      </c>
      <c r="F49" s="337">
        <f>SUM(I49:N49)</f>
        <v>848</v>
      </c>
      <c r="G49" s="337"/>
      <c r="H49" s="337"/>
      <c r="I49" s="337">
        <v>426</v>
      </c>
      <c r="J49" s="337"/>
      <c r="K49" s="337"/>
      <c r="L49" s="703">
        <v>422</v>
      </c>
      <c r="M49" s="703"/>
      <c r="N49" s="703"/>
      <c r="O49" s="803">
        <f t="shared" si="18"/>
        <v>858</v>
      </c>
      <c r="P49" s="803"/>
      <c r="Q49" s="803"/>
      <c r="R49" s="757">
        <v>436</v>
      </c>
      <c r="S49" s="686">
        <v>422</v>
      </c>
      <c r="T49" s="803">
        <f t="shared" si="19"/>
        <v>838</v>
      </c>
      <c r="U49" s="803"/>
      <c r="V49" s="757">
        <v>421</v>
      </c>
      <c r="W49" s="686">
        <v>417</v>
      </c>
      <c r="X49" s="260">
        <f t="shared" si="20"/>
        <v>829</v>
      </c>
      <c r="Y49" s="260"/>
      <c r="Z49" s="260"/>
      <c r="AA49" s="261"/>
      <c r="AB49" s="13"/>
    </row>
    <row r="50" spans="1:28" ht="21" customHeight="1">
      <c r="A50" s="458" t="s">
        <v>128</v>
      </c>
      <c r="B50" s="457">
        <f t="shared" si="16"/>
        <v>503</v>
      </c>
      <c r="C50" s="337"/>
      <c r="D50" s="757">
        <v>270</v>
      </c>
      <c r="E50" s="686">
        <v>233</v>
      </c>
      <c r="F50" s="337">
        <f t="shared" si="17"/>
        <v>495</v>
      </c>
      <c r="G50" s="337"/>
      <c r="H50" s="337"/>
      <c r="I50" s="337">
        <v>256</v>
      </c>
      <c r="J50" s="337"/>
      <c r="K50" s="337"/>
      <c r="L50" s="703">
        <v>239</v>
      </c>
      <c r="M50" s="703"/>
      <c r="N50" s="703"/>
      <c r="O50" s="803">
        <f t="shared" si="18"/>
        <v>485</v>
      </c>
      <c r="P50" s="803"/>
      <c r="Q50" s="803"/>
      <c r="R50" s="757">
        <v>243</v>
      </c>
      <c r="S50" s="686">
        <v>242</v>
      </c>
      <c r="T50" s="803">
        <f t="shared" si="19"/>
        <v>449</v>
      </c>
      <c r="U50" s="803"/>
      <c r="V50" s="757">
        <v>238</v>
      </c>
      <c r="W50" s="686">
        <v>211</v>
      </c>
      <c r="X50" s="260">
        <f t="shared" si="20"/>
        <v>425</v>
      </c>
      <c r="Y50" s="260"/>
      <c r="Z50" s="260"/>
      <c r="AA50" s="261"/>
      <c r="AB50" s="13"/>
    </row>
    <row r="51" spans="1:28" ht="21" customHeight="1" thickBot="1">
      <c r="A51" s="804" t="s">
        <v>129</v>
      </c>
      <c r="B51" s="805">
        <f t="shared" si="16"/>
        <v>659</v>
      </c>
      <c r="C51" s="806"/>
      <c r="D51" s="807">
        <v>324</v>
      </c>
      <c r="E51" s="808">
        <v>335</v>
      </c>
      <c r="F51" s="416">
        <f t="shared" si="17"/>
        <v>650</v>
      </c>
      <c r="G51" s="416"/>
      <c r="H51" s="416"/>
      <c r="I51" s="416">
        <v>319</v>
      </c>
      <c r="J51" s="416"/>
      <c r="K51" s="416"/>
      <c r="L51" s="809">
        <v>331</v>
      </c>
      <c r="M51" s="809"/>
      <c r="N51" s="809"/>
      <c r="O51" s="810">
        <f t="shared" si="18"/>
        <v>646</v>
      </c>
      <c r="P51" s="810"/>
      <c r="Q51" s="810"/>
      <c r="R51" s="807">
        <v>314</v>
      </c>
      <c r="S51" s="808">
        <v>332</v>
      </c>
      <c r="T51" s="810">
        <f t="shared" si="19"/>
        <v>628</v>
      </c>
      <c r="U51" s="810"/>
      <c r="V51" s="807">
        <v>307</v>
      </c>
      <c r="W51" s="808">
        <v>321</v>
      </c>
      <c r="X51" s="262">
        <v>629</v>
      </c>
      <c r="Y51" s="262"/>
      <c r="Z51" s="262"/>
      <c r="AA51" s="263"/>
      <c r="AB51" s="13"/>
    </row>
    <row r="52" spans="1:28" ht="21" customHeight="1">
      <c r="A52" s="13" t="s">
        <v>448</v>
      </c>
      <c r="P52" s="811"/>
      <c r="Q52" s="13"/>
      <c r="R52" s="13"/>
      <c r="S52" s="13"/>
      <c r="T52" s="13"/>
      <c r="U52" s="13"/>
      <c r="V52" s="13"/>
      <c r="W52" s="13"/>
      <c r="Y52" s="13"/>
      <c r="Z52" s="13"/>
      <c r="AA52" s="15" t="s">
        <v>131</v>
      </c>
      <c r="AB52" s="13"/>
    </row>
    <row r="53" spans="1:28" ht="21" customHeight="1">
      <c r="X53" s="740" t="s">
        <v>428</v>
      </c>
      <c r="Y53" s="740"/>
      <c r="Z53" s="740"/>
      <c r="AA53" s="740"/>
    </row>
  </sheetData>
  <sheetProtection sheet="1" objects="1" scenarios="1"/>
  <mergeCells count="240">
    <mergeCell ref="P39:S39"/>
    <mergeCell ref="P38:S38"/>
    <mergeCell ref="P37:S37"/>
    <mergeCell ref="P36:S36"/>
    <mergeCell ref="P35:S35"/>
    <mergeCell ref="P34:S34"/>
    <mergeCell ref="U39:W39"/>
    <mergeCell ref="U38:W38"/>
    <mergeCell ref="U37:W37"/>
    <mergeCell ref="U36:W36"/>
    <mergeCell ref="U35:W35"/>
    <mergeCell ref="U34:W34"/>
    <mergeCell ref="A30:A31"/>
    <mergeCell ref="B30:B31"/>
    <mergeCell ref="F30:N30"/>
    <mergeCell ref="T30:W30"/>
    <mergeCell ref="X30:AA30"/>
    <mergeCell ref="F31:G31"/>
    <mergeCell ref="X31:Y31"/>
    <mergeCell ref="Z31:AA31"/>
    <mergeCell ref="H31:N31"/>
    <mergeCell ref="P31:S31"/>
    <mergeCell ref="U31:W31"/>
    <mergeCell ref="C30:E31"/>
    <mergeCell ref="T48:U48"/>
    <mergeCell ref="T50:U50"/>
    <mergeCell ref="Z38:AA38"/>
    <mergeCell ref="Z39:AA39"/>
    <mergeCell ref="Z16:AA16"/>
    <mergeCell ref="X16:Y16"/>
    <mergeCell ref="T44:W44"/>
    <mergeCell ref="T45:U45"/>
    <mergeCell ref="T49:U49"/>
    <mergeCell ref="T46:U46"/>
    <mergeCell ref="X45:AA45"/>
    <mergeCell ref="X41:AA41"/>
    <mergeCell ref="X24:AA24"/>
    <mergeCell ref="X25:Y25"/>
    <mergeCell ref="U32:W32"/>
    <mergeCell ref="X38:Y38"/>
    <mergeCell ref="X39:Y39"/>
    <mergeCell ref="X44:AA44"/>
    <mergeCell ref="Z37:AA37"/>
    <mergeCell ref="U18:W18"/>
    <mergeCell ref="U17:W17"/>
    <mergeCell ref="U16:W16"/>
    <mergeCell ref="S18:T18"/>
    <mergeCell ref="S17:T17"/>
    <mergeCell ref="X51:AA51"/>
    <mergeCell ref="X50:AA50"/>
    <mergeCell ref="X49:AA49"/>
    <mergeCell ref="X48:AA48"/>
    <mergeCell ref="X47:AA47"/>
    <mergeCell ref="X46:AA46"/>
    <mergeCell ref="X53:AA53"/>
    <mergeCell ref="U3:W3"/>
    <mergeCell ref="M4:N4"/>
    <mergeCell ref="Q4:R4"/>
    <mergeCell ref="O4:P4"/>
    <mergeCell ref="M5:N5"/>
    <mergeCell ref="S4:T4"/>
    <mergeCell ref="O3:T3"/>
    <mergeCell ref="H3:N3"/>
    <mergeCell ref="X5:Y5"/>
    <mergeCell ref="Z5:AA5"/>
    <mergeCell ref="P28:Q28"/>
    <mergeCell ref="Z8:AA8"/>
    <mergeCell ref="Z11:AA11"/>
    <mergeCell ref="X14:Y14"/>
    <mergeCell ref="M14:N14"/>
    <mergeCell ref="F24:N24"/>
    <mergeCell ref="F25:G25"/>
    <mergeCell ref="J6:L6"/>
    <mergeCell ref="J5:L5"/>
    <mergeCell ref="M28:N28"/>
    <mergeCell ref="M26:N26"/>
    <mergeCell ref="M27:N27"/>
    <mergeCell ref="A3:A4"/>
    <mergeCell ref="B3:B4"/>
    <mergeCell ref="C3:E3"/>
    <mergeCell ref="F3:G4"/>
    <mergeCell ref="J8:L8"/>
    <mergeCell ref="H4:I4"/>
    <mergeCell ref="M15:N15"/>
    <mergeCell ref="M13:N13"/>
    <mergeCell ref="J7:L7"/>
    <mergeCell ref="M11:N11"/>
    <mergeCell ref="J4:L4"/>
    <mergeCell ref="M8:N8"/>
    <mergeCell ref="M6:N6"/>
    <mergeCell ref="M7:N7"/>
    <mergeCell ref="H12:N12"/>
    <mergeCell ref="H9:N9"/>
    <mergeCell ref="C9:E9"/>
    <mergeCell ref="A9:A10"/>
    <mergeCell ref="F9:G10"/>
    <mergeCell ref="H10:N10"/>
    <mergeCell ref="H13:L13"/>
    <mergeCell ref="H15:L15"/>
    <mergeCell ref="H14:L14"/>
    <mergeCell ref="B9:B10"/>
    <mergeCell ref="F36:G36"/>
    <mergeCell ref="F35:G35"/>
    <mergeCell ref="H29:I29"/>
    <mergeCell ref="X13:Y13"/>
    <mergeCell ref="O9:T9"/>
    <mergeCell ref="U9:W9"/>
    <mergeCell ref="F34:G34"/>
    <mergeCell ref="O10:T10"/>
    <mergeCell ref="U10:W10"/>
    <mergeCell ref="U13:W13"/>
    <mergeCell ref="U15:W15"/>
    <mergeCell ref="U14:W14"/>
    <mergeCell ref="S13:T13"/>
    <mergeCell ref="S16:T16"/>
    <mergeCell ref="S15:T15"/>
    <mergeCell ref="S14:T14"/>
    <mergeCell ref="O18:R18"/>
    <mergeCell ref="O17:R17"/>
    <mergeCell ref="O16:R16"/>
    <mergeCell ref="H18:L18"/>
    <mergeCell ref="H17:L17"/>
    <mergeCell ref="P29:Q29"/>
    <mergeCell ref="X15:Y15"/>
    <mergeCell ref="S11:T11"/>
    <mergeCell ref="O11:R11"/>
    <mergeCell ref="U11:W11"/>
    <mergeCell ref="H32:N32"/>
    <mergeCell ref="P32:S32"/>
    <mergeCell ref="X18:Y18"/>
    <mergeCell ref="T24:W24"/>
    <mergeCell ref="X20:AA20"/>
    <mergeCell ref="Z15:AA15"/>
    <mergeCell ref="Z17:AA17"/>
    <mergeCell ref="M16:N16"/>
    <mergeCell ref="M17:N17"/>
    <mergeCell ref="M29:N29"/>
    <mergeCell ref="O15:R15"/>
    <mergeCell ref="O14:R14"/>
    <mergeCell ref="O13:R13"/>
    <mergeCell ref="M25:N25"/>
    <mergeCell ref="M18:N18"/>
    <mergeCell ref="H11:L11"/>
    <mergeCell ref="H16:L16"/>
    <mergeCell ref="B47:C47"/>
    <mergeCell ref="F47:H47"/>
    <mergeCell ref="H28:I28"/>
    <mergeCell ref="J28:L28"/>
    <mergeCell ref="F37:G37"/>
    <mergeCell ref="F32:G32"/>
    <mergeCell ref="F38:G38"/>
    <mergeCell ref="J29:L29"/>
    <mergeCell ref="F39:G39"/>
    <mergeCell ref="C39:E39"/>
    <mergeCell ref="C38:E38"/>
    <mergeCell ref="C37:E37"/>
    <mergeCell ref="C36:E36"/>
    <mergeCell ref="C35:E35"/>
    <mergeCell ref="C34:E34"/>
    <mergeCell ref="C32:E32"/>
    <mergeCell ref="H39:N39"/>
    <mergeCell ref="H38:N38"/>
    <mergeCell ref="H37:N37"/>
    <mergeCell ref="H36:N36"/>
    <mergeCell ref="H35:N35"/>
    <mergeCell ref="H34:N34"/>
    <mergeCell ref="I50:K50"/>
    <mergeCell ref="O45:Q45"/>
    <mergeCell ref="O49:Q49"/>
    <mergeCell ref="F49:H49"/>
    <mergeCell ref="I47:K47"/>
    <mergeCell ref="L45:N45"/>
    <mergeCell ref="F44:N44"/>
    <mergeCell ref="I49:K49"/>
    <mergeCell ref="L50:N50"/>
    <mergeCell ref="L48:N48"/>
    <mergeCell ref="L47:N47"/>
    <mergeCell ref="L49:N49"/>
    <mergeCell ref="O50:Q50"/>
    <mergeCell ref="O44:S44"/>
    <mergeCell ref="A24:A25"/>
    <mergeCell ref="B24:B25"/>
    <mergeCell ref="H27:I27"/>
    <mergeCell ref="H26:I26"/>
    <mergeCell ref="J27:L27"/>
    <mergeCell ref="P26:Q26"/>
    <mergeCell ref="P27:Q27"/>
    <mergeCell ref="H25:I25"/>
    <mergeCell ref="J25:L25"/>
    <mergeCell ref="J26:L26"/>
    <mergeCell ref="P25:Q25"/>
    <mergeCell ref="C24:E24"/>
    <mergeCell ref="T51:U51"/>
    <mergeCell ref="T47:U47"/>
    <mergeCell ref="O47:Q47"/>
    <mergeCell ref="O46:Q46"/>
    <mergeCell ref="O48:Q48"/>
    <mergeCell ref="O51:Q51"/>
    <mergeCell ref="I51:K51"/>
    <mergeCell ref="A44:A45"/>
    <mergeCell ref="B44:E44"/>
    <mergeCell ref="I45:K45"/>
    <mergeCell ref="F45:H45"/>
    <mergeCell ref="F46:H46"/>
    <mergeCell ref="L46:N46"/>
    <mergeCell ref="B51:C51"/>
    <mergeCell ref="F51:H51"/>
    <mergeCell ref="B48:C48"/>
    <mergeCell ref="B50:C50"/>
    <mergeCell ref="F50:H50"/>
    <mergeCell ref="F48:H48"/>
    <mergeCell ref="I48:K48"/>
    <mergeCell ref="I46:K46"/>
    <mergeCell ref="B46:C46"/>
    <mergeCell ref="L51:N51"/>
    <mergeCell ref="B49:C49"/>
    <mergeCell ref="Z3:AA4"/>
    <mergeCell ref="X37:Y37"/>
    <mergeCell ref="X32:Y32"/>
    <mergeCell ref="X34:Y34"/>
    <mergeCell ref="X35:Y35"/>
    <mergeCell ref="X3:Y4"/>
    <mergeCell ref="Z32:AA32"/>
    <mergeCell ref="Z35:AA35"/>
    <mergeCell ref="Z36:AA36"/>
    <mergeCell ref="Z6:AA6"/>
    <mergeCell ref="X17:Y17"/>
    <mergeCell ref="X7:Y7"/>
    <mergeCell ref="Z7:AA7"/>
    <mergeCell ref="X6:Y6"/>
    <mergeCell ref="X36:Y36"/>
    <mergeCell ref="X11:Y11"/>
    <mergeCell ref="X8:Y8"/>
    <mergeCell ref="Z18:AA18"/>
    <mergeCell ref="Z34:AA34"/>
    <mergeCell ref="X9:Y10"/>
    <mergeCell ref="Z9:AA10"/>
    <mergeCell ref="Z13:AA13"/>
    <mergeCell ref="Z25:AA25"/>
    <mergeCell ref="Z14:AA14"/>
  </mergeCells>
  <phoneticPr fontId="2"/>
  <printOptions horizontalCentered="1"/>
  <pageMargins left="0.59055118110236227" right="0.59055118110236227" top="0.59055118110236227" bottom="0.59055118110236227" header="0.39370078740157483" footer="0.39370078740157483"/>
  <pageSetup paperSize="9" scale="74" firstPageNumber="136" orientation="portrait" useFirstPageNumber="1" r:id="rId1"/>
  <headerFooter scaleWithDoc="0" alignWithMargins="0">
    <oddHeader>&amp;L教　育</oddHeader>
    <oddFooter>&amp;C&amp;12&amp;A</oddFooter>
  </headerFooter>
  <colBreaks count="1" manualBreakCount="1">
    <brk id="14" max="52" man="1"/>
  </colBreaks>
  <ignoredErrors>
    <ignoredError sqref="C14:C18" formulaRange="1"/>
  </ignoredErrors>
  <legacyDrawing r:id="rId2"/>
  <extLst>
    <ext xmlns:mx="http://schemas.microsoft.com/office/mac/excel/2008/main" uri="{64002731-A6B0-56B0-2670-7721B7C09600}">
      <mx:PLV Mode="0" OnePage="0" WScale="95"/>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sheetPr>
  <dimension ref="A1:AG53"/>
  <sheetViews>
    <sheetView view="pageBreakPreview" zoomScale="90" zoomScaleNormal="90" zoomScaleSheetLayoutView="90" zoomScalePageLayoutView="90" workbookViewId="0">
      <pane xSplit="1" topLeftCell="B1" activePane="topRight" state="frozen"/>
      <selection activeCell="J36" sqref="J36"/>
      <selection pane="topRight" activeCell="J36" sqref="J36"/>
    </sheetView>
  </sheetViews>
  <sheetFormatPr defaultColWidth="8.85546875" defaultRowHeight="17.45" customHeight="1"/>
  <cols>
    <col min="1" max="1" width="19.42578125" style="14" customWidth="1"/>
    <col min="2" max="2" width="8.140625" style="14" customWidth="1"/>
    <col min="3" max="5" width="9.85546875" style="14" customWidth="1"/>
    <col min="6" max="7" width="5.28515625" style="14" customWidth="1"/>
    <col min="8" max="8" width="10.85546875" style="14" customWidth="1"/>
    <col min="9" max="9" width="7.85546875" style="20" customWidth="1"/>
    <col min="10" max="10" width="4.42578125" style="14" customWidth="1"/>
    <col min="11" max="11" width="4" style="14" customWidth="1"/>
    <col min="12" max="12" width="2.28515625" style="14" customWidth="1"/>
    <col min="13" max="13" width="5" style="14" customWidth="1"/>
    <col min="14" max="14" width="4.140625" style="14" customWidth="1"/>
    <col min="15" max="15" width="7" style="14" customWidth="1"/>
    <col min="16" max="16" width="6.85546875" style="666" customWidth="1"/>
    <col min="17" max="17" width="6.85546875" style="14" customWidth="1"/>
    <col min="18" max="18" width="6" style="14" customWidth="1"/>
    <col min="19" max="19" width="6.140625" style="14" customWidth="1"/>
    <col min="20" max="20" width="6.42578125" style="14" customWidth="1"/>
    <col min="21" max="21" width="9.7109375" style="14" customWidth="1"/>
    <col min="22" max="27" width="8.28515625" style="14" customWidth="1"/>
    <col min="28" max="28" width="8.85546875" style="14" customWidth="1"/>
    <col min="29" max="16384" width="8.85546875" style="14"/>
  </cols>
  <sheetData>
    <row r="1" spans="1:33" ht="5.0999999999999996" customHeight="1">
      <c r="A1" s="13"/>
      <c r="B1" s="13"/>
      <c r="C1" s="13"/>
      <c r="D1" s="13"/>
      <c r="E1" s="13"/>
      <c r="F1" s="13"/>
      <c r="G1" s="13"/>
      <c r="H1" s="13"/>
      <c r="J1" s="13"/>
      <c r="K1" s="13"/>
      <c r="L1" s="13"/>
      <c r="M1" s="13"/>
      <c r="N1" s="13"/>
      <c r="O1" s="13"/>
      <c r="Q1" s="13"/>
      <c r="R1" s="13"/>
      <c r="S1" s="13"/>
      <c r="T1" s="13"/>
      <c r="U1" s="13"/>
      <c r="V1" s="13"/>
      <c r="W1" s="13"/>
      <c r="X1" s="13"/>
      <c r="Z1" s="13"/>
      <c r="AA1" s="15"/>
      <c r="AB1" s="13"/>
      <c r="AC1" s="13"/>
      <c r="AD1" s="13"/>
      <c r="AE1" s="13"/>
      <c r="AF1" s="13"/>
      <c r="AG1" s="13"/>
    </row>
    <row r="2" spans="1:33" ht="21" customHeight="1" thickBot="1">
      <c r="A2" s="13" t="s">
        <v>302</v>
      </c>
      <c r="B2" s="13"/>
      <c r="C2" s="13"/>
      <c r="D2" s="13"/>
      <c r="E2" s="13"/>
      <c r="F2" s="13"/>
      <c r="G2" s="13"/>
      <c r="H2" s="13"/>
      <c r="J2" s="13"/>
      <c r="K2" s="13"/>
      <c r="L2" s="13"/>
      <c r="M2" s="13"/>
      <c r="N2" s="13"/>
      <c r="O2" s="13"/>
      <c r="Q2" s="13"/>
      <c r="R2" s="13"/>
      <c r="S2" s="13"/>
      <c r="T2" s="13"/>
      <c r="U2" s="13"/>
      <c r="V2" s="13"/>
      <c r="W2" s="13"/>
      <c r="X2" s="13"/>
      <c r="Z2" s="13"/>
      <c r="AA2" s="15" t="s">
        <v>117</v>
      </c>
      <c r="AB2" s="13"/>
      <c r="AC2" s="13"/>
      <c r="AD2" s="13"/>
      <c r="AE2" s="13"/>
      <c r="AF2" s="13"/>
      <c r="AG2" s="13"/>
    </row>
    <row r="3" spans="1:33" ht="21" customHeight="1" thickBot="1">
      <c r="A3" s="667" t="s">
        <v>118</v>
      </c>
      <c r="B3" s="668" t="s">
        <v>86</v>
      </c>
      <c r="C3" s="320" t="s">
        <v>87</v>
      </c>
      <c r="D3" s="320"/>
      <c r="E3" s="320"/>
      <c r="F3" s="320" t="s">
        <v>88</v>
      </c>
      <c r="G3" s="320"/>
      <c r="H3" s="669" t="s">
        <v>119</v>
      </c>
      <c r="I3" s="670"/>
      <c r="J3" s="670"/>
      <c r="K3" s="670"/>
      <c r="L3" s="670"/>
      <c r="M3" s="670"/>
      <c r="N3" s="670"/>
      <c r="O3" s="317" t="s">
        <v>120</v>
      </c>
      <c r="P3" s="320"/>
      <c r="Q3" s="320"/>
      <c r="R3" s="320"/>
      <c r="S3" s="320"/>
      <c r="T3" s="320"/>
      <c r="U3" s="320" t="s">
        <v>121</v>
      </c>
      <c r="V3" s="320"/>
      <c r="W3" s="320"/>
      <c r="X3" s="671" t="s">
        <v>122</v>
      </c>
      <c r="Y3" s="672"/>
      <c r="Z3" s="673" t="s">
        <v>123</v>
      </c>
      <c r="AA3" s="674"/>
    </row>
    <row r="4" spans="1:33" ht="21" customHeight="1">
      <c r="A4" s="667"/>
      <c r="B4" s="668"/>
      <c r="C4" s="215" t="s">
        <v>92</v>
      </c>
      <c r="D4" s="215" t="s">
        <v>93</v>
      </c>
      <c r="E4" s="215" t="s">
        <v>94</v>
      </c>
      <c r="F4" s="320"/>
      <c r="G4" s="320"/>
      <c r="H4" s="310" t="s">
        <v>92</v>
      </c>
      <c r="I4" s="310"/>
      <c r="J4" s="309" t="s">
        <v>54</v>
      </c>
      <c r="K4" s="309"/>
      <c r="L4" s="309"/>
      <c r="M4" s="311" t="s">
        <v>55</v>
      </c>
      <c r="N4" s="472"/>
      <c r="O4" s="675" t="s">
        <v>2</v>
      </c>
      <c r="P4" s="309"/>
      <c r="Q4" s="676" t="s">
        <v>54</v>
      </c>
      <c r="R4" s="676"/>
      <c r="S4" s="676" t="s">
        <v>55</v>
      </c>
      <c r="T4" s="676"/>
      <c r="U4" s="215" t="s">
        <v>53</v>
      </c>
      <c r="V4" s="215" t="s">
        <v>54</v>
      </c>
      <c r="W4" s="215" t="s">
        <v>55</v>
      </c>
      <c r="X4" s="677"/>
      <c r="Y4" s="678"/>
      <c r="Z4" s="679"/>
      <c r="AA4" s="680"/>
    </row>
    <row r="5" spans="1:33" ht="21" customHeight="1">
      <c r="A5" s="108" t="s">
        <v>362</v>
      </c>
      <c r="B5" s="681">
        <v>6</v>
      </c>
      <c r="C5" s="681">
        <v>235</v>
      </c>
      <c r="D5" s="682">
        <v>140</v>
      </c>
      <c r="E5" s="681">
        <v>95</v>
      </c>
      <c r="F5" s="231">
        <v>134</v>
      </c>
      <c r="G5" s="683">
        <v>11</v>
      </c>
      <c r="H5" s="231">
        <v>4682</v>
      </c>
      <c r="I5" s="684">
        <v>49</v>
      </c>
      <c r="J5" s="685">
        <v>2417</v>
      </c>
      <c r="K5" s="685"/>
      <c r="L5" s="685"/>
      <c r="M5" s="324">
        <v>2265</v>
      </c>
      <c r="N5" s="324"/>
      <c r="O5" s="231">
        <f>Q5+S5</f>
        <v>272</v>
      </c>
      <c r="P5" s="683">
        <f>R5+T5</f>
        <v>9</v>
      </c>
      <c r="Q5" s="686">
        <v>142</v>
      </c>
      <c r="R5" s="687">
        <v>0</v>
      </c>
      <c r="S5" s="688">
        <v>130</v>
      </c>
      <c r="T5" s="689">
        <v>9</v>
      </c>
      <c r="U5" s="681">
        <f>V5+W5</f>
        <v>37</v>
      </c>
      <c r="V5" s="681">
        <v>11</v>
      </c>
      <c r="W5" s="681">
        <v>26</v>
      </c>
      <c r="X5" s="338">
        <f>H5/F5</f>
        <v>34.940298507462686</v>
      </c>
      <c r="Y5" s="338"/>
      <c r="Z5" s="324">
        <f>H5/O5</f>
        <v>17.213235294117649</v>
      </c>
      <c r="AA5" s="690"/>
    </row>
    <row r="6" spans="1:33" s="695" customFormat="1" ht="21" customHeight="1">
      <c r="A6" s="108">
        <v>26</v>
      </c>
      <c r="B6" s="681">
        <v>6</v>
      </c>
      <c r="C6" s="681">
        <v>235</v>
      </c>
      <c r="D6" s="682">
        <v>140</v>
      </c>
      <c r="E6" s="681">
        <v>95</v>
      </c>
      <c r="F6" s="231">
        <v>124</v>
      </c>
      <c r="G6" s="683">
        <v>13</v>
      </c>
      <c r="H6" s="222">
        <v>4627</v>
      </c>
      <c r="I6" s="684">
        <v>67</v>
      </c>
      <c r="J6" s="337">
        <v>2343</v>
      </c>
      <c r="K6" s="337"/>
      <c r="L6" s="337"/>
      <c r="M6" s="337">
        <v>2284</v>
      </c>
      <c r="N6" s="337"/>
      <c r="O6" s="691">
        <f t="shared" ref="O6:O7" si="0">Q6+S6</f>
        <v>263</v>
      </c>
      <c r="P6" s="683">
        <f t="shared" ref="P6:P7" si="1">R6+T6</f>
        <v>9</v>
      </c>
      <c r="Q6" s="686">
        <v>135</v>
      </c>
      <c r="R6" s="687">
        <v>0</v>
      </c>
      <c r="S6" s="688">
        <v>128</v>
      </c>
      <c r="T6" s="689">
        <v>9</v>
      </c>
      <c r="U6" s="692">
        <f t="shared" ref="U6:U7" si="2">V6+W6</f>
        <v>33</v>
      </c>
      <c r="V6" s="681">
        <v>11</v>
      </c>
      <c r="W6" s="681">
        <v>22</v>
      </c>
      <c r="X6" s="338">
        <f>H6/F6</f>
        <v>37.314516129032256</v>
      </c>
      <c r="Y6" s="338"/>
      <c r="Z6" s="693">
        <f t="shared" ref="Z6:Z8" si="3">H6/O6</f>
        <v>17.593155893536121</v>
      </c>
      <c r="AA6" s="694"/>
    </row>
    <row r="7" spans="1:33" ht="21" customHeight="1">
      <c r="A7" s="108">
        <v>27</v>
      </c>
      <c r="B7" s="681">
        <v>6</v>
      </c>
      <c r="C7" s="681">
        <v>236</v>
      </c>
      <c r="D7" s="682">
        <v>141</v>
      </c>
      <c r="E7" s="682">
        <v>95</v>
      </c>
      <c r="F7" s="696">
        <v>139</v>
      </c>
      <c r="G7" s="689">
        <v>14</v>
      </c>
      <c r="H7" s="231">
        <v>4618</v>
      </c>
      <c r="I7" s="697">
        <v>71</v>
      </c>
      <c r="J7" s="698">
        <v>2339</v>
      </c>
      <c r="K7" s="698"/>
      <c r="L7" s="698"/>
      <c r="M7" s="698">
        <v>2279</v>
      </c>
      <c r="N7" s="698"/>
      <c r="O7" s="691">
        <f t="shared" si="0"/>
        <v>264</v>
      </c>
      <c r="P7" s="689">
        <f t="shared" si="1"/>
        <v>9</v>
      </c>
      <c r="Q7" s="686">
        <v>138</v>
      </c>
      <c r="R7" s="687">
        <v>0</v>
      </c>
      <c r="S7" s="686">
        <v>126</v>
      </c>
      <c r="T7" s="689">
        <v>9</v>
      </c>
      <c r="U7" s="692">
        <f t="shared" si="2"/>
        <v>56</v>
      </c>
      <c r="V7" s="699">
        <v>8</v>
      </c>
      <c r="W7" s="692">
        <v>48</v>
      </c>
      <c r="X7" s="338">
        <f>H7/F7</f>
        <v>33.223021582733814</v>
      </c>
      <c r="Y7" s="338"/>
      <c r="Z7" s="700">
        <f t="shared" si="3"/>
        <v>17.492424242424242</v>
      </c>
      <c r="AA7" s="701"/>
    </row>
    <row r="8" spans="1:33" ht="21" customHeight="1" thickBot="1">
      <c r="A8" s="108">
        <v>28</v>
      </c>
      <c r="B8" s="681">
        <v>6</v>
      </c>
      <c r="C8" s="682">
        <v>236</v>
      </c>
      <c r="D8" s="682">
        <v>141</v>
      </c>
      <c r="E8" s="682">
        <v>95</v>
      </c>
      <c r="F8" s="696">
        <v>136</v>
      </c>
      <c r="G8" s="689">
        <v>14</v>
      </c>
      <c r="H8" s="696">
        <v>4507</v>
      </c>
      <c r="I8" s="697">
        <v>73</v>
      </c>
      <c r="J8" s="698">
        <v>2295</v>
      </c>
      <c r="K8" s="698"/>
      <c r="L8" s="698"/>
      <c r="M8" s="698">
        <v>2212</v>
      </c>
      <c r="N8" s="698"/>
      <c r="O8" s="691">
        <v>245</v>
      </c>
      <c r="P8" s="689">
        <v>8</v>
      </c>
      <c r="Q8" s="702" t="s">
        <v>434</v>
      </c>
      <c r="R8" s="702" t="s">
        <v>434</v>
      </c>
      <c r="S8" s="702" t="s">
        <v>434</v>
      </c>
      <c r="T8" s="702" t="s">
        <v>434</v>
      </c>
      <c r="U8" s="692">
        <v>60</v>
      </c>
      <c r="V8" s="702" t="s">
        <v>434</v>
      </c>
      <c r="W8" s="702" t="s">
        <v>434</v>
      </c>
      <c r="X8" s="703">
        <f>H8/F8</f>
        <v>33.139705882352942</v>
      </c>
      <c r="Y8" s="703"/>
      <c r="Z8" s="700">
        <f t="shared" si="3"/>
        <v>18.39591836734694</v>
      </c>
      <c r="AA8" s="701"/>
    </row>
    <row r="9" spans="1:33" ht="21" customHeight="1" thickBot="1">
      <c r="A9" s="667" t="s">
        <v>118</v>
      </c>
      <c r="B9" s="668" t="s">
        <v>86</v>
      </c>
      <c r="C9" s="320" t="s">
        <v>87</v>
      </c>
      <c r="D9" s="320"/>
      <c r="E9" s="320"/>
      <c r="F9" s="320" t="s">
        <v>88</v>
      </c>
      <c r="G9" s="320"/>
      <c r="H9" s="669" t="s">
        <v>119</v>
      </c>
      <c r="I9" s="670"/>
      <c r="J9" s="670"/>
      <c r="K9" s="670"/>
      <c r="L9" s="670"/>
      <c r="M9" s="670"/>
      <c r="N9" s="670"/>
      <c r="O9" s="317" t="s">
        <v>120</v>
      </c>
      <c r="P9" s="320"/>
      <c r="Q9" s="320"/>
      <c r="R9" s="320"/>
      <c r="S9" s="320"/>
      <c r="T9" s="320"/>
      <c r="U9" s="320" t="s">
        <v>121</v>
      </c>
      <c r="V9" s="320"/>
      <c r="W9" s="320"/>
      <c r="X9" s="671" t="s">
        <v>122</v>
      </c>
      <c r="Y9" s="672"/>
      <c r="Z9" s="673" t="s">
        <v>123</v>
      </c>
      <c r="AA9" s="674"/>
    </row>
    <row r="10" spans="1:33" ht="21" customHeight="1">
      <c r="A10" s="667"/>
      <c r="B10" s="668"/>
      <c r="C10" s="215" t="s">
        <v>92</v>
      </c>
      <c r="D10" s="215" t="s">
        <v>93</v>
      </c>
      <c r="E10" s="215" t="s">
        <v>94</v>
      </c>
      <c r="F10" s="320"/>
      <c r="G10" s="320"/>
      <c r="H10" s="704" t="s">
        <v>92</v>
      </c>
      <c r="I10" s="277"/>
      <c r="J10" s="277"/>
      <c r="K10" s="277"/>
      <c r="L10" s="277"/>
      <c r="M10" s="277"/>
      <c r="N10" s="705"/>
      <c r="O10" s="706" t="s">
        <v>2</v>
      </c>
      <c r="P10" s="707"/>
      <c r="Q10" s="707"/>
      <c r="R10" s="707"/>
      <c r="S10" s="707"/>
      <c r="T10" s="708"/>
      <c r="U10" s="709" t="s">
        <v>53</v>
      </c>
      <c r="V10" s="472"/>
      <c r="W10" s="331"/>
      <c r="X10" s="677"/>
      <c r="Y10" s="678"/>
      <c r="Z10" s="679"/>
      <c r="AA10" s="680"/>
    </row>
    <row r="11" spans="1:33" ht="21" customHeight="1">
      <c r="A11" s="710">
        <v>29</v>
      </c>
      <c r="B11" s="711">
        <f t="shared" ref="B11:G11" si="4">SUM(B13:B18)</f>
        <v>6</v>
      </c>
      <c r="C11" s="712">
        <f t="shared" si="4"/>
        <v>236</v>
      </c>
      <c r="D11" s="712">
        <f t="shared" si="4"/>
        <v>141</v>
      </c>
      <c r="E11" s="712">
        <f t="shared" si="4"/>
        <v>95</v>
      </c>
      <c r="F11" s="713">
        <f t="shared" si="4"/>
        <v>135</v>
      </c>
      <c r="G11" s="714">
        <f t="shared" si="4"/>
        <v>17</v>
      </c>
      <c r="H11" s="715">
        <f>SUM(H13:L18)</f>
        <v>4284</v>
      </c>
      <c r="I11" s="715"/>
      <c r="J11" s="715"/>
      <c r="K11" s="715"/>
      <c r="L11" s="715"/>
      <c r="M11" s="716">
        <f>SUM(M13:N18)</f>
        <v>95</v>
      </c>
      <c r="N11" s="716"/>
      <c r="O11" s="717">
        <f>SUM(O13:R18)</f>
        <v>246</v>
      </c>
      <c r="P11" s="717"/>
      <c r="Q11" s="717"/>
      <c r="R11" s="717"/>
      <c r="S11" s="718">
        <f>SUM(S13:T18)</f>
        <v>8</v>
      </c>
      <c r="T11" s="718"/>
      <c r="U11" s="719">
        <f>SUM(U13:U18)</f>
        <v>71</v>
      </c>
      <c r="V11" s="719"/>
      <c r="W11" s="719"/>
      <c r="X11" s="720">
        <f>H11/F11</f>
        <v>31.733333333333334</v>
      </c>
      <c r="Y11" s="720"/>
      <c r="Z11" s="721">
        <f>H11/O11</f>
        <v>17.414634146341463</v>
      </c>
      <c r="AA11" s="722"/>
    </row>
    <row r="12" spans="1:33" ht="21" customHeight="1">
      <c r="A12" s="108"/>
      <c r="B12" s="681"/>
      <c r="C12" s="682"/>
      <c r="D12" s="682"/>
      <c r="E12" s="682"/>
      <c r="F12" s="696"/>
      <c r="G12" s="689"/>
      <c r="H12" s="723"/>
      <c r="I12" s="723"/>
      <c r="J12" s="723"/>
      <c r="K12" s="723"/>
      <c r="L12" s="723"/>
      <c r="M12" s="723"/>
      <c r="N12" s="723"/>
      <c r="O12" s="688"/>
      <c r="P12" s="724"/>
      <c r="Q12" s="686"/>
      <c r="R12" s="686"/>
      <c r="S12" s="686"/>
      <c r="T12" s="686"/>
      <c r="U12" s="725"/>
      <c r="V12" s="686"/>
      <c r="W12" s="686"/>
      <c r="X12" s="692"/>
      <c r="Y12" s="692"/>
      <c r="Z12" s="692"/>
      <c r="AA12" s="93"/>
    </row>
    <row r="13" spans="1:33" ht="21" customHeight="1">
      <c r="A13" s="108" t="s">
        <v>124</v>
      </c>
      <c r="B13" s="231">
        <v>1</v>
      </c>
      <c r="C13" s="222">
        <f t="shared" ref="C13:C18" si="5">SUM(D13:E13)</f>
        <v>42</v>
      </c>
      <c r="D13" s="222">
        <v>22</v>
      </c>
      <c r="E13" s="222">
        <v>20</v>
      </c>
      <c r="F13" s="691">
        <v>24</v>
      </c>
      <c r="G13" s="726">
        <v>4</v>
      </c>
      <c r="H13" s="727">
        <f>H34+P34+U34</f>
        <v>699</v>
      </c>
      <c r="I13" s="727"/>
      <c r="J13" s="727"/>
      <c r="K13" s="727"/>
      <c r="L13" s="727"/>
      <c r="M13" s="718">
        <f>Z34</f>
        <v>21</v>
      </c>
      <c r="N13" s="718"/>
      <c r="O13" s="727">
        <v>44</v>
      </c>
      <c r="P13" s="727"/>
      <c r="Q13" s="727"/>
      <c r="R13" s="727"/>
      <c r="S13" s="718">
        <v>1</v>
      </c>
      <c r="T13" s="718"/>
      <c r="U13" s="727">
        <v>14</v>
      </c>
      <c r="V13" s="727"/>
      <c r="W13" s="727"/>
      <c r="X13" s="703">
        <f>H13/F13</f>
        <v>29.125</v>
      </c>
      <c r="Y13" s="703"/>
      <c r="Z13" s="703">
        <f>H13/O13</f>
        <v>15.886363636363637</v>
      </c>
      <c r="AA13" s="701"/>
    </row>
    <row r="14" spans="1:33" ht="21" customHeight="1">
      <c r="A14" s="108" t="s">
        <v>125</v>
      </c>
      <c r="B14" s="231">
        <v>1</v>
      </c>
      <c r="C14" s="222">
        <f t="shared" si="5"/>
        <v>45</v>
      </c>
      <c r="D14" s="222">
        <v>30</v>
      </c>
      <c r="E14" s="222">
        <v>15</v>
      </c>
      <c r="F14" s="691">
        <v>27</v>
      </c>
      <c r="G14" s="726">
        <v>3</v>
      </c>
      <c r="H14" s="727">
        <f t="shared" ref="H14:H17" si="6">H35+P35+U35</f>
        <v>868</v>
      </c>
      <c r="I14" s="727"/>
      <c r="J14" s="727"/>
      <c r="K14" s="727"/>
      <c r="L14" s="727"/>
      <c r="M14" s="718">
        <f t="shared" ref="M14:M18" si="7">Z35</f>
        <v>20</v>
      </c>
      <c r="N14" s="718"/>
      <c r="O14" s="727">
        <v>51</v>
      </c>
      <c r="P14" s="727"/>
      <c r="Q14" s="727"/>
      <c r="R14" s="727"/>
      <c r="S14" s="718">
        <v>2</v>
      </c>
      <c r="T14" s="718"/>
      <c r="U14" s="727">
        <v>13</v>
      </c>
      <c r="V14" s="727"/>
      <c r="W14" s="727"/>
      <c r="X14" s="703">
        <f t="shared" ref="X14:X18" si="8">H14/F14</f>
        <v>32.148148148148145</v>
      </c>
      <c r="Y14" s="703"/>
      <c r="Z14" s="703">
        <f t="shared" ref="Z14:Z18" si="9">H14/O14</f>
        <v>17.019607843137255</v>
      </c>
      <c r="AA14" s="701"/>
    </row>
    <row r="15" spans="1:33" ht="21" customHeight="1">
      <c r="A15" s="108" t="s">
        <v>126</v>
      </c>
      <c r="B15" s="231">
        <v>1</v>
      </c>
      <c r="C15" s="222">
        <f t="shared" si="5"/>
        <v>45</v>
      </c>
      <c r="D15" s="222">
        <v>27</v>
      </c>
      <c r="E15" s="222">
        <v>18</v>
      </c>
      <c r="F15" s="691">
        <v>28</v>
      </c>
      <c r="G15" s="726">
        <v>4</v>
      </c>
      <c r="H15" s="727">
        <f t="shared" si="6"/>
        <v>864</v>
      </c>
      <c r="I15" s="727"/>
      <c r="J15" s="727"/>
      <c r="K15" s="727"/>
      <c r="L15" s="727"/>
      <c r="M15" s="718">
        <f t="shared" si="7"/>
        <v>24</v>
      </c>
      <c r="N15" s="718"/>
      <c r="O15" s="727">
        <v>51</v>
      </c>
      <c r="P15" s="727"/>
      <c r="Q15" s="727"/>
      <c r="R15" s="727"/>
      <c r="S15" s="718">
        <v>2</v>
      </c>
      <c r="T15" s="718"/>
      <c r="U15" s="727">
        <v>14</v>
      </c>
      <c r="V15" s="727"/>
      <c r="W15" s="727"/>
      <c r="X15" s="703">
        <f t="shared" si="8"/>
        <v>30.857142857142858</v>
      </c>
      <c r="Y15" s="703"/>
      <c r="Z15" s="703">
        <f t="shared" si="9"/>
        <v>16.941176470588236</v>
      </c>
      <c r="AA15" s="701"/>
    </row>
    <row r="16" spans="1:33" ht="21" customHeight="1">
      <c r="A16" s="108" t="s">
        <v>127</v>
      </c>
      <c r="B16" s="231">
        <v>1</v>
      </c>
      <c r="C16" s="222">
        <f t="shared" si="5"/>
        <v>47</v>
      </c>
      <c r="D16" s="222">
        <v>31</v>
      </c>
      <c r="E16" s="222">
        <v>16</v>
      </c>
      <c r="F16" s="691">
        <v>27</v>
      </c>
      <c r="G16" s="726">
        <v>4</v>
      </c>
      <c r="H16" s="727">
        <f t="shared" si="6"/>
        <v>806</v>
      </c>
      <c r="I16" s="727"/>
      <c r="J16" s="727"/>
      <c r="K16" s="727"/>
      <c r="L16" s="727"/>
      <c r="M16" s="718">
        <f t="shared" si="7"/>
        <v>23</v>
      </c>
      <c r="N16" s="718"/>
      <c r="O16" s="727">
        <v>46</v>
      </c>
      <c r="P16" s="727"/>
      <c r="Q16" s="727"/>
      <c r="R16" s="727"/>
      <c r="S16" s="718">
        <v>2</v>
      </c>
      <c r="T16" s="718"/>
      <c r="U16" s="727">
        <v>14</v>
      </c>
      <c r="V16" s="727"/>
      <c r="W16" s="727"/>
      <c r="X16" s="703">
        <f t="shared" si="8"/>
        <v>29.851851851851851</v>
      </c>
      <c r="Y16" s="703"/>
      <c r="Z16" s="703">
        <f t="shared" si="9"/>
        <v>17.521739130434781</v>
      </c>
      <c r="AA16" s="701"/>
    </row>
    <row r="17" spans="1:33" ht="21" customHeight="1">
      <c r="A17" s="108" t="s">
        <v>128</v>
      </c>
      <c r="B17" s="231">
        <v>1</v>
      </c>
      <c r="C17" s="222">
        <f t="shared" si="5"/>
        <v>29</v>
      </c>
      <c r="D17" s="222">
        <v>16</v>
      </c>
      <c r="E17" s="222">
        <v>13</v>
      </c>
      <c r="F17" s="691">
        <v>14</v>
      </c>
      <c r="G17" s="726">
        <v>2</v>
      </c>
      <c r="H17" s="727">
        <f t="shared" si="6"/>
        <v>418</v>
      </c>
      <c r="I17" s="727"/>
      <c r="J17" s="727"/>
      <c r="K17" s="727"/>
      <c r="L17" s="727"/>
      <c r="M17" s="718">
        <f t="shared" si="7"/>
        <v>7</v>
      </c>
      <c r="N17" s="718"/>
      <c r="O17" s="727">
        <v>25</v>
      </c>
      <c r="P17" s="727"/>
      <c r="Q17" s="727"/>
      <c r="R17" s="727"/>
      <c r="S17" s="718">
        <v>1</v>
      </c>
      <c r="T17" s="718"/>
      <c r="U17" s="727">
        <v>11</v>
      </c>
      <c r="V17" s="727"/>
      <c r="W17" s="727"/>
      <c r="X17" s="703">
        <f t="shared" si="8"/>
        <v>29.857142857142858</v>
      </c>
      <c r="Y17" s="703"/>
      <c r="Z17" s="703">
        <f t="shared" si="9"/>
        <v>16.72</v>
      </c>
      <c r="AA17" s="701"/>
    </row>
    <row r="18" spans="1:33" ht="21" customHeight="1" thickBot="1">
      <c r="A18" s="728" t="s">
        <v>129</v>
      </c>
      <c r="B18" s="239">
        <v>1</v>
      </c>
      <c r="C18" s="729">
        <f t="shared" si="5"/>
        <v>28</v>
      </c>
      <c r="D18" s="729">
        <v>15</v>
      </c>
      <c r="E18" s="729">
        <v>13</v>
      </c>
      <c r="F18" s="730">
        <v>15</v>
      </c>
      <c r="G18" s="731">
        <v>0</v>
      </c>
      <c r="H18" s="732">
        <f>H39+P39+U39</f>
        <v>629</v>
      </c>
      <c r="I18" s="732"/>
      <c r="J18" s="732"/>
      <c r="K18" s="732"/>
      <c r="L18" s="732"/>
      <c r="M18" s="733">
        <f t="shared" si="7"/>
        <v>0</v>
      </c>
      <c r="N18" s="733"/>
      <c r="O18" s="734">
        <v>29</v>
      </c>
      <c r="P18" s="734"/>
      <c r="Q18" s="734"/>
      <c r="R18" s="734"/>
      <c r="S18" s="735">
        <v>0</v>
      </c>
      <c r="T18" s="735"/>
      <c r="U18" s="736">
        <v>5</v>
      </c>
      <c r="V18" s="736"/>
      <c r="W18" s="736"/>
      <c r="X18" s="506">
        <f t="shared" si="8"/>
        <v>41.93333333333333</v>
      </c>
      <c r="Y18" s="506"/>
      <c r="Z18" s="506">
        <f t="shared" si="9"/>
        <v>21.689655172413794</v>
      </c>
      <c r="AA18" s="737"/>
    </row>
    <row r="19" spans="1:33" ht="21" customHeight="1">
      <c r="A19" s="738" t="s">
        <v>286</v>
      </c>
      <c r="B19" s="738"/>
      <c r="C19" s="738"/>
      <c r="D19" s="738"/>
      <c r="E19" s="738"/>
      <c r="F19" s="738"/>
      <c r="G19" s="738"/>
      <c r="H19" s="738"/>
      <c r="I19" s="738"/>
      <c r="J19" s="738"/>
      <c r="K19" s="738"/>
      <c r="L19" s="738"/>
      <c r="M19" s="738"/>
      <c r="N19" s="738"/>
      <c r="O19" s="738"/>
      <c r="P19" s="738"/>
      <c r="Q19" s="738"/>
      <c r="R19" s="738"/>
      <c r="S19" s="738"/>
      <c r="T19" s="13"/>
      <c r="U19" s="13"/>
      <c r="V19" s="13"/>
      <c r="W19" s="13"/>
      <c r="Y19" s="13"/>
      <c r="Z19" s="13"/>
      <c r="AA19" s="739" t="s">
        <v>324</v>
      </c>
    </row>
    <row r="20" spans="1:33" ht="21" customHeight="1">
      <c r="A20" s="24" t="s">
        <v>377</v>
      </c>
      <c r="Q20" s="13"/>
      <c r="R20" s="13"/>
      <c r="S20" s="13"/>
      <c r="T20" s="13"/>
      <c r="U20" s="13"/>
      <c r="V20" s="13"/>
      <c r="W20" s="13"/>
      <c r="X20" s="740" t="s">
        <v>428</v>
      </c>
      <c r="Y20" s="740"/>
      <c r="Z20" s="740"/>
      <c r="AA20" s="740"/>
      <c r="AB20" s="13"/>
      <c r="AC20" s="13"/>
    </row>
    <row r="21" spans="1:33" ht="21" customHeight="1">
      <c r="A21" s="13" t="s">
        <v>429</v>
      </c>
      <c r="Q21" s="13"/>
      <c r="R21" s="13"/>
      <c r="S21" s="13"/>
      <c r="T21" s="13"/>
      <c r="U21" s="13"/>
      <c r="V21" s="13"/>
      <c r="W21" s="13"/>
      <c r="X21" s="13"/>
      <c r="Z21" s="13"/>
      <c r="AA21" s="15"/>
      <c r="AB21" s="13"/>
      <c r="AC21" s="13"/>
    </row>
    <row r="22" spans="1:33" ht="21" customHeight="1">
      <c r="Q22" s="13"/>
      <c r="R22" s="13"/>
      <c r="S22" s="13"/>
      <c r="T22" s="13"/>
      <c r="U22" s="13"/>
      <c r="V22" s="13"/>
      <c r="W22" s="13"/>
      <c r="X22" s="13"/>
      <c r="Y22" s="13"/>
      <c r="Z22" s="13"/>
      <c r="AA22" s="13"/>
      <c r="AB22" s="13"/>
      <c r="AC22" s="13"/>
    </row>
    <row r="23" spans="1:33" ht="21" customHeight="1" thickBot="1">
      <c r="A23" s="13" t="s">
        <v>325</v>
      </c>
      <c r="B23" s="13"/>
      <c r="C23" s="13"/>
      <c r="D23" s="13"/>
      <c r="E23" s="13"/>
      <c r="F23" s="13"/>
      <c r="G23" s="13"/>
      <c r="H23" s="13"/>
      <c r="J23" s="13"/>
      <c r="K23" s="13"/>
      <c r="L23" s="13"/>
      <c r="M23" s="13"/>
      <c r="N23" s="13"/>
      <c r="O23" s="13"/>
      <c r="Q23" s="13"/>
      <c r="R23" s="13"/>
      <c r="S23" s="13"/>
      <c r="T23" s="13"/>
      <c r="U23" s="13"/>
      <c r="V23" s="13"/>
      <c r="W23" s="13"/>
      <c r="X23" s="13"/>
      <c r="Y23" s="13"/>
      <c r="Z23" s="13"/>
      <c r="AA23" s="15" t="s">
        <v>84</v>
      </c>
      <c r="AB23" s="13"/>
      <c r="AC23" s="13"/>
      <c r="AD23" s="13"/>
      <c r="AE23" s="13"/>
      <c r="AF23" s="13"/>
      <c r="AG23" s="13"/>
    </row>
    <row r="24" spans="1:33" ht="21" customHeight="1" thickBot="1">
      <c r="A24" s="465" t="s">
        <v>118</v>
      </c>
      <c r="B24" s="668" t="s">
        <v>52</v>
      </c>
      <c r="C24" s="320" t="s">
        <v>426</v>
      </c>
      <c r="D24" s="320"/>
      <c r="E24" s="320"/>
      <c r="F24" s="669" t="s">
        <v>132</v>
      </c>
      <c r="G24" s="670"/>
      <c r="H24" s="670"/>
      <c r="I24" s="670"/>
      <c r="J24" s="670"/>
      <c r="K24" s="670"/>
      <c r="L24" s="670"/>
      <c r="M24" s="670"/>
      <c r="N24" s="379"/>
      <c r="O24" s="741" t="s">
        <v>133</v>
      </c>
      <c r="P24" s="58"/>
      <c r="Q24" s="742"/>
      <c r="R24" s="742"/>
      <c r="S24" s="742"/>
      <c r="T24" s="320" t="s">
        <v>134</v>
      </c>
      <c r="U24" s="320"/>
      <c r="V24" s="320"/>
      <c r="W24" s="320"/>
      <c r="X24" s="743" t="s">
        <v>135</v>
      </c>
      <c r="Y24" s="743"/>
      <c r="Z24" s="743"/>
      <c r="AA24" s="743"/>
    </row>
    <row r="25" spans="1:33" ht="21" customHeight="1">
      <c r="A25" s="465"/>
      <c r="B25" s="668"/>
      <c r="C25" s="744" t="s">
        <v>386</v>
      </c>
      <c r="D25" s="744" t="s">
        <v>387</v>
      </c>
      <c r="E25" s="744" t="s">
        <v>388</v>
      </c>
      <c r="F25" s="309" t="s">
        <v>52</v>
      </c>
      <c r="G25" s="309"/>
      <c r="H25" s="310" t="s">
        <v>92</v>
      </c>
      <c r="I25" s="310"/>
      <c r="J25" s="309" t="s">
        <v>54</v>
      </c>
      <c r="K25" s="309"/>
      <c r="L25" s="309"/>
      <c r="M25" s="311" t="s">
        <v>55</v>
      </c>
      <c r="N25" s="745"/>
      <c r="O25" s="746" t="s">
        <v>52</v>
      </c>
      <c r="P25" s="310" t="s">
        <v>92</v>
      </c>
      <c r="Q25" s="310"/>
      <c r="R25" s="215" t="s">
        <v>54</v>
      </c>
      <c r="S25" s="215" t="s">
        <v>55</v>
      </c>
      <c r="T25" s="215" t="s">
        <v>52</v>
      </c>
      <c r="U25" s="747" t="s">
        <v>136</v>
      </c>
      <c r="V25" s="215" t="s">
        <v>54</v>
      </c>
      <c r="W25" s="215" t="s">
        <v>55</v>
      </c>
      <c r="X25" s="311" t="s">
        <v>52</v>
      </c>
      <c r="Y25" s="331"/>
      <c r="Z25" s="311" t="s">
        <v>289</v>
      </c>
      <c r="AA25" s="748"/>
    </row>
    <row r="26" spans="1:33" s="695" customFormat="1" ht="21" customHeight="1">
      <c r="A26" s="454" t="s">
        <v>430</v>
      </c>
      <c r="B26" s="749">
        <v>134</v>
      </c>
      <c r="C26" s="699">
        <v>4633</v>
      </c>
      <c r="D26" s="92">
        <v>2380</v>
      </c>
      <c r="E26" s="92">
        <v>2253</v>
      </c>
      <c r="F26" s="92"/>
      <c r="G26" s="92">
        <v>41</v>
      </c>
      <c r="H26" s="750">
        <v>1549</v>
      </c>
      <c r="I26" s="750"/>
      <c r="J26" s="751">
        <v>785</v>
      </c>
      <c r="K26" s="751"/>
      <c r="L26" s="751"/>
      <c r="M26" s="751">
        <v>764</v>
      </c>
      <c r="N26" s="751"/>
      <c r="O26" s="752">
        <v>42</v>
      </c>
      <c r="P26" s="753">
        <v>1532</v>
      </c>
      <c r="Q26" s="753"/>
      <c r="R26" s="754">
        <v>763</v>
      </c>
      <c r="S26" s="754">
        <v>769</v>
      </c>
      <c r="T26" s="754">
        <v>40</v>
      </c>
      <c r="U26" s="754">
        <v>1552</v>
      </c>
      <c r="V26" s="754">
        <v>832</v>
      </c>
      <c r="W26" s="754">
        <v>720</v>
      </c>
      <c r="X26" s="232"/>
      <c r="Y26" s="232">
        <v>11</v>
      </c>
      <c r="Z26" s="238"/>
      <c r="AA26" s="238">
        <v>49</v>
      </c>
    </row>
    <row r="27" spans="1:33" s="695" customFormat="1" ht="21" customHeight="1">
      <c r="A27" s="454">
        <v>26</v>
      </c>
      <c r="B27" s="749">
        <v>139</v>
      </c>
      <c r="C27" s="699">
        <v>4627</v>
      </c>
      <c r="D27" s="92">
        <v>2343</v>
      </c>
      <c r="E27" s="92">
        <v>2284</v>
      </c>
      <c r="F27" s="92"/>
      <c r="G27" s="92">
        <v>42</v>
      </c>
      <c r="H27" s="755">
        <v>1529</v>
      </c>
      <c r="I27" s="755"/>
      <c r="J27" s="756">
        <v>779</v>
      </c>
      <c r="K27" s="756"/>
      <c r="L27" s="756"/>
      <c r="M27" s="756">
        <v>750</v>
      </c>
      <c r="N27" s="756"/>
      <c r="O27" s="757">
        <v>42</v>
      </c>
      <c r="P27" s="758">
        <v>1550</v>
      </c>
      <c r="Q27" s="758"/>
      <c r="R27" s="754">
        <v>789</v>
      </c>
      <c r="S27" s="754">
        <v>761</v>
      </c>
      <c r="T27" s="754">
        <v>42</v>
      </c>
      <c r="U27" s="754">
        <v>1548</v>
      </c>
      <c r="V27" s="754">
        <v>775</v>
      </c>
      <c r="W27" s="754">
        <v>773</v>
      </c>
      <c r="X27" s="232"/>
      <c r="Y27" s="232">
        <v>13</v>
      </c>
      <c r="Z27" s="238"/>
      <c r="AA27" s="238">
        <v>67</v>
      </c>
    </row>
    <row r="28" spans="1:33" ht="21" customHeight="1">
      <c r="A28" s="454">
        <v>27</v>
      </c>
      <c r="B28" s="759">
        <v>139</v>
      </c>
      <c r="C28" s="699">
        <v>4618</v>
      </c>
      <c r="D28" s="699">
        <v>2339</v>
      </c>
      <c r="E28" s="699">
        <v>2279</v>
      </c>
      <c r="F28" s="92"/>
      <c r="G28" s="92">
        <v>44</v>
      </c>
      <c r="H28" s="756">
        <v>1525</v>
      </c>
      <c r="I28" s="756"/>
      <c r="J28" s="756">
        <v>767</v>
      </c>
      <c r="K28" s="756"/>
      <c r="L28" s="756"/>
      <c r="M28" s="756">
        <v>758</v>
      </c>
      <c r="N28" s="756"/>
      <c r="O28" s="760">
        <v>40</v>
      </c>
      <c r="P28" s="758">
        <v>1544</v>
      </c>
      <c r="Q28" s="758"/>
      <c r="R28" s="760">
        <v>785</v>
      </c>
      <c r="S28" s="760">
        <v>759</v>
      </c>
      <c r="T28" s="760">
        <v>41</v>
      </c>
      <c r="U28" s="760">
        <v>1549</v>
      </c>
      <c r="V28" s="760">
        <v>787</v>
      </c>
      <c r="W28" s="760">
        <v>762</v>
      </c>
      <c r="X28" s="227"/>
      <c r="Y28" s="227">
        <v>14</v>
      </c>
      <c r="Z28" s="238"/>
      <c r="AA28" s="238">
        <v>71</v>
      </c>
    </row>
    <row r="29" spans="1:33" ht="21" customHeight="1" thickBot="1">
      <c r="A29" s="454">
        <v>28</v>
      </c>
      <c r="B29" s="759">
        <v>136</v>
      </c>
      <c r="C29" s="699">
        <v>4507</v>
      </c>
      <c r="D29" s="699">
        <v>2295</v>
      </c>
      <c r="E29" s="699">
        <v>2212</v>
      </c>
      <c r="F29" s="92"/>
      <c r="G29" s="92">
        <v>43</v>
      </c>
      <c r="H29" s="761">
        <v>1450</v>
      </c>
      <c r="I29" s="761"/>
      <c r="J29" s="761">
        <v>751</v>
      </c>
      <c r="K29" s="761"/>
      <c r="L29" s="761"/>
      <c r="M29" s="761">
        <v>699</v>
      </c>
      <c r="N29" s="761"/>
      <c r="O29" s="760">
        <v>40</v>
      </c>
      <c r="P29" s="762">
        <v>1525</v>
      </c>
      <c r="Q29" s="762"/>
      <c r="R29" s="760">
        <v>767</v>
      </c>
      <c r="S29" s="760">
        <v>758</v>
      </c>
      <c r="T29" s="760">
        <v>39</v>
      </c>
      <c r="U29" s="760">
        <v>1532</v>
      </c>
      <c r="V29" s="760">
        <v>777</v>
      </c>
      <c r="W29" s="760">
        <v>755</v>
      </c>
      <c r="X29" s="227"/>
      <c r="Y29" s="227">
        <v>14</v>
      </c>
      <c r="Z29" s="238"/>
      <c r="AA29" s="238">
        <v>73</v>
      </c>
    </row>
    <row r="30" spans="1:33" ht="21" customHeight="1" thickBot="1">
      <c r="A30" s="465" t="s">
        <v>118</v>
      </c>
      <c r="B30" s="668" t="s">
        <v>52</v>
      </c>
      <c r="C30" s="763" t="s">
        <v>426</v>
      </c>
      <c r="D30" s="381"/>
      <c r="E30" s="383"/>
      <c r="F30" s="669" t="s">
        <v>132</v>
      </c>
      <c r="G30" s="670"/>
      <c r="H30" s="670"/>
      <c r="I30" s="670"/>
      <c r="J30" s="670"/>
      <c r="K30" s="670"/>
      <c r="L30" s="670"/>
      <c r="M30" s="670"/>
      <c r="N30" s="379"/>
      <c r="O30" s="741" t="s">
        <v>133</v>
      </c>
      <c r="P30" s="58"/>
      <c r="Q30" s="742"/>
      <c r="R30" s="742"/>
      <c r="S30" s="742"/>
      <c r="T30" s="320" t="s">
        <v>134</v>
      </c>
      <c r="U30" s="320"/>
      <c r="V30" s="320"/>
      <c r="W30" s="320"/>
      <c r="X30" s="743" t="s">
        <v>135</v>
      </c>
      <c r="Y30" s="743"/>
      <c r="Z30" s="743"/>
      <c r="AA30" s="743"/>
    </row>
    <row r="31" spans="1:33" ht="21" customHeight="1">
      <c r="A31" s="465"/>
      <c r="B31" s="668"/>
      <c r="C31" s="764"/>
      <c r="D31" s="765"/>
      <c r="E31" s="766"/>
      <c r="F31" s="309" t="s">
        <v>52</v>
      </c>
      <c r="G31" s="309"/>
      <c r="H31" s="704" t="s">
        <v>92</v>
      </c>
      <c r="I31" s="277"/>
      <c r="J31" s="277"/>
      <c r="K31" s="277"/>
      <c r="L31" s="277"/>
      <c r="M31" s="277"/>
      <c r="N31" s="767"/>
      <c r="O31" s="746" t="s">
        <v>52</v>
      </c>
      <c r="P31" s="704" t="s">
        <v>92</v>
      </c>
      <c r="Q31" s="277"/>
      <c r="R31" s="277"/>
      <c r="S31" s="278"/>
      <c r="T31" s="215" t="s">
        <v>52</v>
      </c>
      <c r="U31" s="709" t="s">
        <v>136</v>
      </c>
      <c r="V31" s="472"/>
      <c r="W31" s="331"/>
      <c r="X31" s="311" t="s">
        <v>52</v>
      </c>
      <c r="Y31" s="331"/>
      <c r="Z31" s="311" t="s">
        <v>289</v>
      </c>
      <c r="AA31" s="748"/>
    </row>
    <row r="32" spans="1:33" ht="21" customHeight="1">
      <c r="A32" s="768" t="s">
        <v>461</v>
      </c>
      <c r="B32" s="769">
        <f>SUM(B34:B39)</f>
        <v>135</v>
      </c>
      <c r="C32" s="770">
        <f>SUM(C34:E39)</f>
        <v>4379</v>
      </c>
      <c r="D32" s="770"/>
      <c r="E32" s="770"/>
      <c r="F32" s="771">
        <f>SUM(F34:G39)</f>
        <v>40</v>
      </c>
      <c r="G32" s="771"/>
      <c r="H32" s="770">
        <f>SUM(H34:I39)</f>
        <v>1358</v>
      </c>
      <c r="I32" s="770"/>
      <c r="J32" s="770"/>
      <c r="K32" s="770"/>
      <c r="L32" s="770"/>
      <c r="M32" s="770"/>
      <c r="N32" s="770"/>
      <c r="O32" s="772">
        <f>SUM(O34:O39)</f>
        <v>38</v>
      </c>
      <c r="P32" s="773">
        <f>SUM(P34:Q39)</f>
        <v>1431</v>
      </c>
      <c r="Q32" s="773"/>
      <c r="R32" s="773"/>
      <c r="S32" s="773"/>
      <c r="T32" s="772">
        <f t="shared" ref="T32:X32" si="10">SUM(T34:T39)</f>
        <v>40</v>
      </c>
      <c r="U32" s="773">
        <f t="shared" si="10"/>
        <v>1495</v>
      </c>
      <c r="V32" s="773"/>
      <c r="W32" s="773"/>
      <c r="X32" s="348">
        <f t="shared" si="10"/>
        <v>17</v>
      </c>
      <c r="Y32" s="348"/>
      <c r="Z32" s="774">
        <f>SUM(Z34:AA39)</f>
        <v>95</v>
      </c>
      <c r="AA32" s="775"/>
    </row>
    <row r="33" spans="1:33" ht="21" customHeight="1">
      <c r="A33" s="768"/>
      <c r="B33" s="769"/>
      <c r="C33" s="769"/>
      <c r="D33" s="769"/>
      <c r="E33" s="769"/>
      <c r="F33" s="776"/>
      <c r="G33" s="776"/>
      <c r="H33" s="776"/>
      <c r="I33" s="776"/>
      <c r="J33" s="776"/>
      <c r="K33" s="776"/>
      <c r="L33" s="769"/>
      <c r="M33" s="776"/>
      <c r="N33" s="776"/>
      <c r="O33" s="711"/>
      <c r="P33" s="777"/>
      <c r="Q33" s="777"/>
      <c r="R33" s="711"/>
      <c r="S33" s="711"/>
      <c r="T33" s="711"/>
      <c r="U33" s="711"/>
      <c r="V33" s="711"/>
      <c r="W33" s="711"/>
      <c r="X33" s="777"/>
      <c r="Y33" s="777"/>
      <c r="Z33" s="778"/>
      <c r="AA33" s="779"/>
    </row>
    <row r="34" spans="1:33" ht="21" customHeight="1">
      <c r="A34" s="454" t="s">
        <v>124</v>
      </c>
      <c r="B34" s="780">
        <f t="shared" ref="B34:B39" si="11">F34+O34+T34+X34</f>
        <v>24</v>
      </c>
      <c r="C34" s="756">
        <f>H34+P34+U34+Z34</f>
        <v>720</v>
      </c>
      <c r="D34" s="756"/>
      <c r="E34" s="756"/>
      <c r="F34" s="781">
        <v>7</v>
      </c>
      <c r="G34" s="781"/>
      <c r="H34" s="756">
        <v>217</v>
      </c>
      <c r="I34" s="756"/>
      <c r="J34" s="756"/>
      <c r="K34" s="756"/>
      <c r="L34" s="756"/>
      <c r="M34" s="756"/>
      <c r="N34" s="756"/>
      <c r="O34" s="231">
        <v>6</v>
      </c>
      <c r="P34" s="337">
        <v>238</v>
      </c>
      <c r="Q34" s="337"/>
      <c r="R34" s="337"/>
      <c r="S34" s="337"/>
      <c r="T34" s="231">
        <v>7</v>
      </c>
      <c r="U34" s="337">
        <v>244</v>
      </c>
      <c r="V34" s="337"/>
      <c r="W34" s="337"/>
      <c r="X34" s="337">
        <v>4</v>
      </c>
      <c r="Y34" s="337"/>
      <c r="Z34" s="414">
        <v>21</v>
      </c>
      <c r="AA34" s="782"/>
    </row>
    <row r="35" spans="1:33" ht="21" customHeight="1">
      <c r="A35" s="454" t="s">
        <v>125</v>
      </c>
      <c r="B35" s="780">
        <f t="shared" si="11"/>
        <v>27</v>
      </c>
      <c r="C35" s="756">
        <f t="shared" ref="C35:C39" si="12">H35+P35+U35+Z35</f>
        <v>888</v>
      </c>
      <c r="D35" s="756"/>
      <c r="E35" s="756"/>
      <c r="F35" s="781">
        <v>8</v>
      </c>
      <c r="G35" s="781"/>
      <c r="H35" s="756">
        <v>263</v>
      </c>
      <c r="I35" s="756"/>
      <c r="J35" s="756"/>
      <c r="K35" s="756"/>
      <c r="L35" s="756"/>
      <c r="M35" s="756"/>
      <c r="N35" s="756"/>
      <c r="O35" s="231">
        <v>8</v>
      </c>
      <c r="P35" s="337">
        <v>307</v>
      </c>
      <c r="Q35" s="337"/>
      <c r="R35" s="337"/>
      <c r="S35" s="337"/>
      <c r="T35" s="231">
        <v>8</v>
      </c>
      <c r="U35" s="337">
        <v>298</v>
      </c>
      <c r="V35" s="337"/>
      <c r="W35" s="337"/>
      <c r="X35" s="337">
        <v>3</v>
      </c>
      <c r="Y35" s="337"/>
      <c r="Z35" s="414">
        <v>20</v>
      </c>
      <c r="AA35" s="782"/>
    </row>
    <row r="36" spans="1:33" ht="21" customHeight="1">
      <c r="A36" s="454" t="s">
        <v>126</v>
      </c>
      <c r="B36" s="780">
        <f t="shared" si="11"/>
        <v>28</v>
      </c>
      <c r="C36" s="756">
        <f t="shared" si="12"/>
        <v>888</v>
      </c>
      <c r="D36" s="756"/>
      <c r="E36" s="756"/>
      <c r="F36" s="781">
        <v>8</v>
      </c>
      <c r="G36" s="781"/>
      <c r="H36" s="756">
        <v>274</v>
      </c>
      <c r="I36" s="756"/>
      <c r="J36" s="756"/>
      <c r="K36" s="756"/>
      <c r="L36" s="756"/>
      <c r="M36" s="756"/>
      <c r="N36" s="756"/>
      <c r="O36" s="231">
        <v>8</v>
      </c>
      <c r="P36" s="337">
        <v>283</v>
      </c>
      <c r="Q36" s="337"/>
      <c r="R36" s="337"/>
      <c r="S36" s="337"/>
      <c r="T36" s="231">
        <v>8</v>
      </c>
      <c r="U36" s="337">
        <v>307</v>
      </c>
      <c r="V36" s="337"/>
      <c r="W36" s="337"/>
      <c r="X36" s="337">
        <v>4</v>
      </c>
      <c r="Y36" s="337"/>
      <c r="Z36" s="414">
        <v>24</v>
      </c>
      <c r="AA36" s="782"/>
    </row>
    <row r="37" spans="1:33" ht="21" customHeight="1">
      <c r="A37" s="454" t="s">
        <v>127</v>
      </c>
      <c r="B37" s="780">
        <f t="shared" si="11"/>
        <v>27</v>
      </c>
      <c r="C37" s="756">
        <f t="shared" si="12"/>
        <v>829</v>
      </c>
      <c r="D37" s="756"/>
      <c r="E37" s="756"/>
      <c r="F37" s="781">
        <v>8</v>
      </c>
      <c r="G37" s="781"/>
      <c r="H37" s="756">
        <v>272</v>
      </c>
      <c r="I37" s="756"/>
      <c r="J37" s="756"/>
      <c r="K37" s="756"/>
      <c r="L37" s="756"/>
      <c r="M37" s="756"/>
      <c r="N37" s="756"/>
      <c r="O37" s="231">
        <v>7</v>
      </c>
      <c r="P37" s="337">
        <v>248</v>
      </c>
      <c r="Q37" s="337"/>
      <c r="R37" s="337"/>
      <c r="S37" s="337"/>
      <c r="T37" s="231">
        <v>8</v>
      </c>
      <c r="U37" s="337">
        <v>286</v>
      </c>
      <c r="V37" s="337"/>
      <c r="W37" s="337"/>
      <c r="X37" s="337">
        <v>4</v>
      </c>
      <c r="Y37" s="337"/>
      <c r="Z37" s="414">
        <v>23</v>
      </c>
      <c r="AA37" s="782"/>
    </row>
    <row r="38" spans="1:33" ht="21" customHeight="1">
      <c r="A38" s="454" t="s">
        <v>128</v>
      </c>
      <c r="B38" s="780">
        <f t="shared" si="11"/>
        <v>14</v>
      </c>
      <c r="C38" s="756">
        <f t="shared" si="12"/>
        <v>425</v>
      </c>
      <c r="D38" s="756"/>
      <c r="E38" s="756"/>
      <c r="F38" s="781">
        <v>4</v>
      </c>
      <c r="G38" s="781"/>
      <c r="H38" s="756">
        <v>122</v>
      </c>
      <c r="I38" s="756"/>
      <c r="J38" s="756"/>
      <c r="K38" s="756"/>
      <c r="L38" s="756"/>
      <c r="M38" s="756"/>
      <c r="N38" s="756"/>
      <c r="O38" s="231">
        <v>4</v>
      </c>
      <c r="P38" s="337">
        <v>147</v>
      </c>
      <c r="Q38" s="337"/>
      <c r="R38" s="337"/>
      <c r="S38" s="337"/>
      <c r="T38" s="231">
        <v>4</v>
      </c>
      <c r="U38" s="337">
        <v>149</v>
      </c>
      <c r="V38" s="337"/>
      <c r="W38" s="337"/>
      <c r="X38" s="337">
        <v>2</v>
      </c>
      <c r="Y38" s="337"/>
      <c r="Z38" s="414">
        <v>7</v>
      </c>
      <c r="AA38" s="782"/>
    </row>
    <row r="39" spans="1:33" ht="21" customHeight="1" thickBot="1">
      <c r="A39" s="783" t="s">
        <v>129</v>
      </c>
      <c r="B39" s="784">
        <f t="shared" si="11"/>
        <v>15</v>
      </c>
      <c r="C39" s="785">
        <f t="shared" si="12"/>
        <v>629</v>
      </c>
      <c r="D39" s="785"/>
      <c r="E39" s="785"/>
      <c r="F39" s="786">
        <v>5</v>
      </c>
      <c r="G39" s="786"/>
      <c r="H39" s="761">
        <v>210</v>
      </c>
      <c r="I39" s="761"/>
      <c r="J39" s="761"/>
      <c r="K39" s="761"/>
      <c r="L39" s="761"/>
      <c r="M39" s="761"/>
      <c r="N39" s="761"/>
      <c r="O39" s="787">
        <v>5</v>
      </c>
      <c r="P39" s="788">
        <v>208</v>
      </c>
      <c r="Q39" s="788"/>
      <c r="R39" s="788"/>
      <c r="S39" s="788"/>
      <c r="T39" s="787">
        <v>5</v>
      </c>
      <c r="U39" s="788">
        <v>211</v>
      </c>
      <c r="V39" s="788"/>
      <c r="W39" s="788"/>
      <c r="X39" s="789">
        <v>0</v>
      </c>
      <c r="Y39" s="789"/>
      <c r="Z39" s="790">
        <v>0</v>
      </c>
      <c r="AA39" s="791"/>
    </row>
    <row r="40" spans="1:33" ht="21" customHeight="1">
      <c r="A40" s="738" t="s">
        <v>440</v>
      </c>
      <c r="B40" s="738"/>
      <c r="C40" s="738"/>
      <c r="D40" s="738"/>
      <c r="E40" s="738"/>
      <c r="F40" s="738"/>
      <c r="G40" s="738"/>
      <c r="H40" s="738"/>
      <c r="I40" s="738"/>
      <c r="J40" s="738"/>
      <c r="K40" s="738"/>
      <c r="L40" s="738"/>
      <c r="M40" s="738"/>
      <c r="N40" s="738"/>
      <c r="O40" s="738"/>
      <c r="P40" s="738"/>
      <c r="Q40" s="738"/>
      <c r="R40" s="738"/>
      <c r="S40" s="738"/>
      <c r="T40" s="738"/>
      <c r="U40" s="13"/>
      <c r="V40" s="13"/>
      <c r="W40" s="13"/>
      <c r="Y40" s="13"/>
      <c r="Z40" s="13"/>
      <c r="AA40" s="15" t="s">
        <v>131</v>
      </c>
      <c r="AB40" s="13"/>
      <c r="AC40" s="508"/>
    </row>
    <row r="41" spans="1:33" ht="21" customHeight="1">
      <c r="A41" s="13" t="s">
        <v>448</v>
      </c>
      <c r="B41" s="13"/>
      <c r="Q41" s="13"/>
      <c r="R41" s="13"/>
      <c r="S41" s="13"/>
      <c r="T41" s="13"/>
      <c r="U41" s="13"/>
      <c r="V41" s="13"/>
      <c r="W41" s="13"/>
      <c r="X41" s="740" t="s">
        <v>428</v>
      </c>
      <c r="Y41" s="740"/>
      <c r="Z41" s="740"/>
      <c r="AA41" s="740"/>
      <c r="AB41" s="15"/>
      <c r="AC41" s="15"/>
    </row>
    <row r="42" spans="1:33" ht="21" customHeight="1">
      <c r="A42" s="13"/>
      <c r="B42" s="13"/>
      <c r="Q42" s="13"/>
      <c r="R42" s="13"/>
      <c r="S42" s="13"/>
      <c r="T42" s="13"/>
      <c r="U42" s="13"/>
      <c r="V42" s="13"/>
      <c r="W42" s="13"/>
      <c r="Z42" s="13"/>
      <c r="AA42" s="15"/>
      <c r="AB42" s="13"/>
      <c r="AC42" s="13"/>
    </row>
    <row r="43" spans="1:33" ht="21" customHeight="1" thickBot="1">
      <c r="A43" s="13" t="s">
        <v>326</v>
      </c>
      <c r="B43" s="13"/>
      <c r="C43" s="13"/>
      <c r="D43" s="13"/>
      <c r="E43" s="13"/>
      <c r="F43" s="13"/>
      <c r="G43" s="13"/>
      <c r="H43" s="13"/>
      <c r="J43" s="13"/>
      <c r="K43" s="13"/>
      <c r="L43" s="13"/>
      <c r="M43" s="13"/>
      <c r="N43" s="13"/>
      <c r="O43" s="13"/>
      <c r="Q43" s="13"/>
      <c r="R43" s="13"/>
      <c r="S43" s="13"/>
      <c r="T43" s="13"/>
      <c r="U43" s="13"/>
      <c r="V43" s="13"/>
      <c r="W43" s="13"/>
      <c r="X43" s="13"/>
      <c r="Z43" s="13"/>
      <c r="AA43" s="15" t="s">
        <v>68</v>
      </c>
      <c r="AB43" s="13"/>
      <c r="AC43" s="13"/>
      <c r="AD43" s="13"/>
      <c r="AE43" s="13"/>
      <c r="AF43" s="13"/>
      <c r="AG43" s="13"/>
    </row>
    <row r="44" spans="1:33" ht="21" customHeight="1" thickBot="1">
      <c r="A44" s="465" t="s">
        <v>137</v>
      </c>
      <c r="B44" s="669" t="s">
        <v>404</v>
      </c>
      <c r="C44" s="670"/>
      <c r="D44" s="670"/>
      <c r="E44" s="668"/>
      <c r="F44" s="669" t="s">
        <v>366</v>
      </c>
      <c r="G44" s="670"/>
      <c r="H44" s="670"/>
      <c r="I44" s="670"/>
      <c r="J44" s="670"/>
      <c r="K44" s="670"/>
      <c r="L44" s="670"/>
      <c r="M44" s="670"/>
      <c r="N44" s="668"/>
      <c r="O44" s="669" t="s">
        <v>373</v>
      </c>
      <c r="P44" s="670"/>
      <c r="Q44" s="670"/>
      <c r="R44" s="670"/>
      <c r="S44" s="668"/>
      <c r="T44" s="669" t="s">
        <v>374</v>
      </c>
      <c r="U44" s="670"/>
      <c r="V44" s="670"/>
      <c r="W44" s="668"/>
      <c r="X44" s="792" t="s">
        <v>374</v>
      </c>
      <c r="Y44" s="792"/>
      <c r="Z44" s="792"/>
      <c r="AA44" s="792"/>
      <c r="AB44" s="13"/>
      <c r="AC44" s="13"/>
      <c r="AD44" s="13"/>
      <c r="AE44" s="13"/>
      <c r="AF44" s="13"/>
      <c r="AG44" s="13"/>
    </row>
    <row r="45" spans="1:33" ht="21" customHeight="1">
      <c r="A45" s="465"/>
      <c r="B45" s="747" t="s">
        <v>138</v>
      </c>
      <c r="C45" s="508"/>
      <c r="D45" s="215" t="s">
        <v>54</v>
      </c>
      <c r="E45" s="215" t="s">
        <v>55</v>
      </c>
      <c r="F45" s="311" t="s">
        <v>139</v>
      </c>
      <c r="G45" s="472"/>
      <c r="H45" s="331"/>
      <c r="I45" s="311" t="s">
        <v>54</v>
      </c>
      <c r="J45" s="472"/>
      <c r="K45" s="331"/>
      <c r="L45" s="311" t="s">
        <v>55</v>
      </c>
      <c r="M45" s="472"/>
      <c r="N45" s="745"/>
      <c r="O45" s="793" t="s">
        <v>311</v>
      </c>
      <c r="P45" s="794"/>
      <c r="Q45" s="795"/>
      <c r="R45" s="215" t="s">
        <v>54</v>
      </c>
      <c r="S45" s="213" t="s">
        <v>55</v>
      </c>
      <c r="T45" s="796" t="s">
        <v>311</v>
      </c>
      <c r="U45" s="795"/>
      <c r="V45" s="215" t="s">
        <v>54</v>
      </c>
      <c r="W45" s="215" t="s">
        <v>55</v>
      </c>
      <c r="X45" s="797" t="s">
        <v>386</v>
      </c>
      <c r="Y45" s="798"/>
      <c r="Z45" s="798"/>
      <c r="AA45" s="799"/>
      <c r="AB45" s="13"/>
    </row>
    <row r="46" spans="1:33" ht="21" customHeight="1">
      <c r="A46" s="458" t="s">
        <v>124</v>
      </c>
      <c r="B46" s="455">
        <f t="shared" ref="B46:B51" si="13">SUM(D46:E46)</f>
        <v>742</v>
      </c>
      <c r="C46" s="324"/>
      <c r="D46" s="752">
        <v>401</v>
      </c>
      <c r="E46" s="800">
        <v>341</v>
      </c>
      <c r="F46" s="324">
        <f t="shared" ref="F46:F51" si="14">SUM(I46:N46)</f>
        <v>712</v>
      </c>
      <c r="G46" s="324"/>
      <c r="H46" s="324"/>
      <c r="I46" s="324">
        <v>376</v>
      </c>
      <c r="J46" s="324"/>
      <c r="K46" s="324"/>
      <c r="L46" s="801">
        <v>336</v>
      </c>
      <c r="M46" s="801"/>
      <c r="N46" s="801"/>
      <c r="O46" s="802">
        <f t="shared" ref="O46:O51" si="15">SUM(R46:S46)</f>
        <v>741</v>
      </c>
      <c r="P46" s="802"/>
      <c r="Q46" s="802"/>
      <c r="R46" s="752">
        <v>370</v>
      </c>
      <c r="S46" s="800">
        <v>371</v>
      </c>
      <c r="T46" s="802">
        <f t="shared" ref="T46:T51" si="16">SUM(V46:W46)</f>
        <v>730</v>
      </c>
      <c r="U46" s="802"/>
      <c r="V46" s="752">
        <v>372</v>
      </c>
      <c r="W46" s="800">
        <v>358</v>
      </c>
      <c r="X46" s="258">
        <f>C34</f>
        <v>720</v>
      </c>
      <c r="Y46" s="258"/>
      <c r="Z46" s="258"/>
      <c r="AA46" s="259"/>
      <c r="AB46" s="13"/>
    </row>
    <row r="47" spans="1:33" ht="21" customHeight="1">
      <c r="A47" s="458" t="s">
        <v>125</v>
      </c>
      <c r="B47" s="457">
        <f t="shared" si="13"/>
        <v>1007</v>
      </c>
      <c r="C47" s="337"/>
      <c r="D47" s="757">
        <v>499</v>
      </c>
      <c r="E47" s="686">
        <v>508</v>
      </c>
      <c r="F47" s="337">
        <f t="shared" si="14"/>
        <v>975</v>
      </c>
      <c r="G47" s="337"/>
      <c r="H47" s="337"/>
      <c r="I47" s="337">
        <v>482</v>
      </c>
      <c r="J47" s="337"/>
      <c r="K47" s="337"/>
      <c r="L47" s="703">
        <v>493</v>
      </c>
      <c r="M47" s="703"/>
      <c r="N47" s="703"/>
      <c r="O47" s="803">
        <f t="shared" si="15"/>
        <v>912</v>
      </c>
      <c r="P47" s="803"/>
      <c r="Q47" s="803"/>
      <c r="R47" s="757">
        <v>481</v>
      </c>
      <c r="S47" s="686">
        <v>431</v>
      </c>
      <c r="T47" s="803">
        <f t="shared" si="16"/>
        <v>930</v>
      </c>
      <c r="U47" s="803"/>
      <c r="V47" s="757">
        <v>501</v>
      </c>
      <c r="W47" s="686">
        <v>429</v>
      </c>
      <c r="X47" s="260">
        <f t="shared" ref="X47:X51" si="17">C35</f>
        <v>888</v>
      </c>
      <c r="Y47" s="260"/>
      <c r="Z47" s="260"/>
      <c r="AA47" s="261"/>
      <c r="AB47" s="13"/>
    </row>
    <row r="48" spans="1:33" ht="21" customHeight="1">
      <c r="A48" s="458" t="s">
        <v>126</v>
      </c>
      <c r="B48" s="457">
        <f t="shared" si="13"/>
        <v>928</v>
      </c>
      <c r="C48" s="337"/>
      <c r="D48" s="757">
        <v>494</v>
      </c>
      <c r="E48" s="686">
        <v>434</v>
      </c>
      <c r="F48" s="337">
        <f t="shared" si="14"/>
        <v>947</v>
      </c>
      <c r="G48" s="337"/>
      <c r="H48" s="337"/>
      <c r="I48" s="337">
        <v>484</v>
      </c>
      <c r="J48" s="337"/>
      <c r="K48" s="337"/>
      <c r="L48" s="703">
        <v>463</v>
      </c>
      <c r="M48" s="703"/>
      <c r="N48" s="703"/>
      <c r="O48" s="803">
        <f t="shared" si="15"/>
        <v>976</v>
      </c>
      <c r="P48" s="803"/>
      <c r="Q48" s="803"/>
      <c r="R48" s="757">
        <v>495</v>
      </c>
      <c r="S48" s="686">
        <v>481</v>
      </c>
      <c r="T48" s="803">
        <f t="shared" si="16"/>
        <v>932</v>
      </c>
      <c r="U48" s="803"/>
      <c r="V48" s="757">
        <v>456</v>
      </c>
      <c r="W48" s="686">
        <v>476</v>
      </c>
      <c r="X48" s="260">
        <f t="shared" si="17"/>
        <v>888</v>
      </c>
      <c r="Y48" s="260"/>
      <c r="Z48" s="260"/>
      <c r="AA48" s="261"/>
      <c r="AB48" s="13"/>
    </row>
    <row r="49" spans="1:28" ht="21" customHeight="1">
      <c r="A49" s="458" t="s">
        <v>127</v>
      </c>
      <c r="B49" s="457">
        <f t="shared" si="13"/>
        <v>843</v>
      </c>
      <c r="C49" s="337"/>
      <c r="D49" s="757">
        <v>429</v>
      </c>
      <c r="E49" s="686">
        <v>414</v>
      </c>
      <c r="F49" s="337">
        <f>SUM(I49:N49)</f>
        <v>848</v>
      </c>
      <c r="G49" s="337"/>
      <c r="H49" s="337"/>
      <c r="I49" s="337">
        <v>426</v>
      </c>
      <c r="J49" s="337"/>
      <c r="K49" s="337"/>
      <c r="L49" s="703">
        <v>422</v>
      </c>
      <c r="M49" s="703"/>
      <c r="N49" s="703"/>
      <c r="O49" s="803">
        <f t="shared" si="15"/>
        <v>858</v>
      </c>
      <c r="P49" s="803"/>
      <c r="Q49" s="803"/>
      <c r="R49" s="757">
        <v>436</v>
      </c>
      <c r="S49" s="686">
        <v>422</v>
      </c>
      <c r="T49" s="803">
        <f t="shared" si="16"/>
        <v>838</v>
      </c>
      <c r="U49" s="803"/>
      <c r="V49" s="757">
        <v>421</v>
      </c>
      <c r="W49" s="686">
        <v>417</v>
      </c>
      <c r="X49" s="260">
        <f t="shared" si="17"/>
        <v>829</v>
      </c>
      <c r="Y49" s="260"/>
      <c r="Z49" s="260"/>
      <c r="AA49" s="261"/>
      <c r="AB49" s="13"/>
    </row>
    <row r="50" spans="1:28" ht="21" customHeight="1">
      <c r="A50" s="458" t="s">
        <v>128</v>
      </c>
      <c r="B50" s="457">
        <f t="shared" si="13"/>
        <v>503</v>
      </c>
      <c r="C50" s="337"/>
      <c r="D50" s="757">
        <v>270</v>
      </c>
      <c r="E50" s="686">
        <v>233</v>
      </c>
      <c r="F50" s="337">
        <f t="shared" si="14"/>
        <v>495</v>
      </c>
      <c r="G50" s="337"/>
      <c r="H50" s="337"/>
      <c r="I50" s="337">
        <v>256</v>
      </c>
      <c r="J50" s="337"/>
      <c r="K50" s="337"/>
      <c r="L50" s="703">
        <v>239</v>
      </c>
      <c r="M50" s="703"/>
      <c r="N50" s="703"/>
      <c r="O50" s="803">
        <f t="shared" si="15"/>
        <v>485</v>
      </c>
      <c r="P50" s="803"/>
      <c r="Q50" s="803"/>
      <c r="R50" s="757">
        <v>243</v>
      </c>
      <c r="S50" s="686">
        <v>242</v>
      </c>
      <c r="T50" s="803">
        <f t="shared" si="16"/>
        <v>449</v>
      </c>
      <c r="U50" s="803"/>
      <c r="V50" s="757">
        <v>238</v>
      </c>
      <c r="W50" s="686">
        <v>211</v>
      </c>
      <c r="X50" s="260">
        <f t="shared" si="17"/>
        <v>425</v>
      </c>
      <c r="Y50" s="260"/>
      <c r="Z50" s="260"/>
      <c r="AA50" s="261"/>
      <c r="AB50" s="13"/>
    </row>
    <row r="51" spans="1:28" ht="21" customHeight="1" thickBot="1">
      <c r="A51" s="804" t="s">
        <v>129</v>
      </c>
      <c r="B51" s="805">
        <f t="shared" si="13"/>
        <v>659</v>
      </c>
      <c r="C51" s="806"/>
      <c r="D51" s="807">
        <v>324</v>
      </c>
      <c r="E51" s="808">
        <v>335</v>
      </c>
      <c r="F51" s="416">
        <f t="shared" si="14"/>
        <v>650</v>
      </c>
      <c r="G51" s="416"/>
      <c r="H51" s="416"/>
      <c r="I51" s="416">
        <v>319</v>
      </c>
      <c r="J51" s="416"/>
      <c r="K51" s="416"/>
      <c r="L51" s="809">
        <v>331</v>
      </c>
      <c r="M51" s="809"/>
      <c r="N51" s="809"/>
      <c r="O51" s="810">
        <f t="shared" si="15"/>
        <v>646</v>
      </c>
      <c r="P51" s="810"/>
      <c r="Q51" s="810"/>
      <c r="R51" s="807">
        <v>314</v>
      </c>
      <c r="S51" s="808">
        <v>332</v>
      </c>
      <c r="T51" s="810">
        <f t="shared" si="16"/>
        <v>628</v>
      </c>
      <c r="U51" s="810"/>
      <c r="V51" s="807">
        <v>307</v>
      </c>
      <c r="W51" s="808">
        <v>321</v>
      </c>
      <c r="X51" s="262">
        <f t="shared" si="17"/>
        <v>629</v>
      </c>
      <c r="Y51" s="262"/>
      <c r="Z51" s="262"/>
      <c r="AA51" s="263"/>
      <c r="AB51" s="13"/>
    </row>
    <row r="52" spans="1:28" ht="21" customHeight="1">
      <c r="A52" s="13" t="s">
        <v>448</v>
      </c>
      <c r="P52" s="811"/>
      <c r="Q52" s="13"/>
      <c r="R52" s="13"/>
      <c r="S52" s="13"/>
      <c r="T52" s="13"/>
      <c r="U52" s="13"/>
      <c r="V52" s="13"/>
      <c r="W52" s="13"/>
      <c r="Y52" s="13"/>
      <c r="Z52" s="13"/>
      <c r="AA52" s="15" t="s">
        <v>131</v>
      </c>
      <c r="AB52" s="13"/>
    </row>
    <row r="53" spans="1:28" ht="21" customHeight="1">
      <c r="X53" s="740" t="s">
        <v>428</v>
      </c>
      <c r="Y53" s="740"/>
      <c r="Z53" s="740"/>
      <c r="AA53" s="740"/>
    </row>
  </sheetData>
  <sheetProtection sheet="1" objects="1" scenarios="1"/>
  <mergeCells count="242">
    <mergeCell ref="X49:AA49"/>
    <mergeCell ref="X53:AA53"/>
    <mergeCell ref="B51:C51"/>
    <mergeCell ref="F51:H51"/>
    <mergeCell ref="I51:K51"/>
    <mergeCell ref="L51:N51"/>
    <mergeCell ref="O51:Q51"/>
    <mergeCell ref="T51:U51"/>
    <mergeCell ref="B50:C50"/>
    <mergeCell ref="F50:H50"/>
    <mergeCell ref="I50:K50"/>
    <mergeCell ref="L50:N50"/>
    <mergeCell ref="O50:Q50"/>
    <mergeCell ref="T50:U50"/>
    <mergeCell ref="X50:AA50"/>
    <mergeCell ref="X51:AA51"/>
    <mergeCell ref="B49:C49"/>
    <mergeCell ref="F49:H49"/>
    <mergeCell ref="I49:K49"/>
    <mergeCell ref="L49:N49"/>
    <mergeCell ref="O49:Q49"/>
    <mergeCell ref="T49:U49"/>
    <mergeCell ref="B48:C48"/>
    <mergeCell ref="F48:H48"/>
    <mergeCell ref="I48:K48"/>
    <mergeCell ref="L48:N48"/>
    <mergeCell ref="O48:Q48"/>
    <mergeCell ref="T48:U48"/>
    <mergeCell ref="B46:C46"/>
    <mergeCell ref="F46:H46"/>
    <mergeCell ref="I46:K46"/>
    <mergeCell ref="L46:N46"/>
    <mergeCell ref="O46:Q46"/>
    <mergeCell ref="T46:U46"/>
    <mergeCell ref="B47:C47"/>
    <mergeCell ref="F47:H47"/>
    <mergeCell ref="I47:K47"/>
    <mergeCell ref="L47:N47"/>
    <mergeCell ref="O47:Q47"/>
    <mergeCell ref="T47:U47"/>
    <mergeCell ref="X41:AA41"/>
    <mergeCell ref="A44:A45"/>
    <mergeCell ref="B44:E44"/>
    <mergeCell ref="F44:N44"/>
    <mergeCell ref="O44:S44"/>
    <mergeCell ref="T44:W44"/>
    <mergeCell ref="X44:AA44"/>
    <mergeCell ref="F45:H45"/>
    <mergeCell ref="I45:K45"/>
    <mergeCell ref="L45:N45"/>
    <mergeCell ref="O45:Q45"/>
    <mergeCell ref="T45:U45"/>
    <mergeCell ref="X45:AA45"/>
    <mergeCell ref="F39:G39"/>
    <mergeCell ref="H39:N39"/>
    <mergeCell ref="P39:S39"/>
    <mergeCell ref="U39:W39"/>
    <mergeCell ref="X39:Y39"/>
    <mergeCell ref="Z39:AA39"/>
    <mergeCell ref="F38:G38"/>
    <mergeCell ref="H38:N38"/>
    <mergeCell ref="P38:S38"/>
    <mergeCell ref="U38:W38"/>
    <mergeCell ref="X38:Y38"/>
    <mergeCell ref="Z38:AA38"/>
    <mergeCell ref="F37:G37"/>
    <mergeCell ref="H37:N37"/>
    <mergeCell ref="P37:S37"/>
    <mergeCell ref="U37:W37"/>
    <mergeCell ref="X37:Y37"/>
    <mergeCell ref="Z37:AA37"/>
    <mergeCell ref="F36:G36"/>
    <mergeCell ref="H36:N36"/>
    <mergeCell ref="P36:S36"/>
    <mergeCell ref="U36:W36"/>
    <mergeCell ref="X36:Y36"/>
    <mergeCell ref="Z36:AA36"/>
    <mergeCell ref="F35:G35"/>
    <mergeCell ref="H35:N35"/>
    <mergeCell ref="P35:S35"/>
    <mergeCell ref="U35:W35"/>
    <mergeCell ref="X35:Y35"/>
    <mergeCell ref="Z35:AA35"/>
    <mergeCell ref="Z32:AA32"/>
    <mergeCell ref="F34:G34"/>
    <mergeCell ref="H34:N34"/>
    <mergeCell ref="P34:S34"/>
    <mergeCell ref="U34:W34"/>
    <mergeCell ref="X34:Y34"/>
    <mergeCell ref="Z34:AA34"/>
    <mergeCell ref="C32:E32"/>
    <mergeCell ref="F32:G32"/>
    <mergeCell ref="H32:N32"/>
    <mergeCell ref="P32:S32"/>
    <mergeCell ref="U32:W32"/>
    <mergeCell ref="X32:Y32"/>
    <mergeCell ref="T30:W30"/>
    <mergeCell ref="X30:AA30"/>
    <mergeCell ref="F31:G31"/>
    <mergeCell ref="H31:N31"/>
    <mergeCell ref="P31:S31"/>
    <mergeCell ref="U31:W31"/>
    <mergeCell ref="X31:Y31"/>
    <mergeCell ref="Z31:AA31"/>
    <mergeCell ref="H26:I26"/>
    <mergeCell ref="J26:L26"/>
    <mergeCell ref="M26:N26"/>
    <mergeCell ref="P26:Q26"/>
    <mergeCell ref="H29:I29"/>
    <mergeCell ref="J29:L29"/>
    <mergeCell ref="M29:N29"/>
    <mergeCell ref="P29:Q29"/>
    <mergeCell ref="A30:A31"/>
    <mergeCell ref="B30:B31"/>
    <mergeCell ref="C30:E31"/>
    <mergeCell ref="F30:N30"/>
    <mergeCell ref="H27:I27"/>
    <mergeCell ref="J27:L27"/>
    <mergeCell ref="M27:N27"/>
    <mergeCell ref="P27:Q27"/>
    <mergeCell ref="H28:I28"/>
    <mergeCell ref="J28:L28"/>
    <mergeCell ref="M28:N28"/>
    <mergeCell ref="P28:Q28"/>
    <mergeCell ref="Z18:AA18"/>
    <mergeCell ref="X20:AA20"/>
    <mergeCell ref="A24:A25"/>
    <mergeCell ref="B24:B25"/>
    <mergeCell ref="C24:E24"/>
    <mergeCell ref="F24:N24"/>
    <mergeCell ref="T24:W24"/>
    <mergeCell ref="X24:AA24"/>
    <mergeCell ref="F25:G25"/>
    <mergeCell ref="H25:I25"/>
    <mergeCell ref="H18:L18"/>
    <mergeCell ref="M18:N18"/>
    <mergeCell ref="O18:R18"/>
    <mergeCell ref="S18:T18"/>
    <mergeCell ref="U18:W18"/>
    <mergeCell ref="X18:Y18"/>
    <mergeCell ref="J25:L25"/>
    <mergeCell ref="M25:N25"/>
    <mergeCell ref="P25:Q25"/>
    <mergeCell ref="X25:Y25"/>
    <mergeCell ref="Z25:AA25"/>
    <mergeCell ref="Z16:AA16"/>
    <mergeCell ref="H17:L17"/>
    <mergeCell ref="M17:N17"/>
    <mergeCell ref="O17:R17"/>
    <mergeCell ref="S17:T17"/>
    <mergeCell ref="U17:W17"/>
    <mergeCell ref="X17:Y17"/>
    <mergeCell ref="Z17:AA17"/>
    <mergeCell ref="H16:L16"/>
    <mergeCell ref="M16:N16"/>
    <mergeCell ref="O16:R16"/>
    <mergeCell ref="S16:T16"/>
    <mergeCell ref="U16:W16"/>
    <mergeCell ref="X16:Y16"/>
    <mergeCell ref="Z14:AA14"/>
    <mergeCell ref="H15:L15"/>
    <mergeCell ref="M15:N15"/>
    <mergeCell ref="O15:R15"/>
    <mergeCell ref="S15:T15"/>
    <mergeCell ref="U15:W15"/>
    <mergeCell ref="X15:Y15"/>
    <mergeCell ref="Z15:AA15"/>
    <mergeCell ref="H14:L14"/>
    <mergeCell ref="M14:N14"/>
    <mergeCell ref="O14:R14"/>
    <mergeCell ref="S14:T14"/>
    <mergeCell ref="U14:W14"/>
    <mergeCell ref="X14:Y14"/>
    <mergeCell ref="Z11:AA11"/>
    <mergeCell ref="H12:N12"/>
    <mergeCell ref="H13:L13"/>
    <mergeCell ref="M13:N13"/>
    <mergeCell ref="O13:R13"/>
    <mergeCell ref="S13:T13"/>
    <mergeCell ref="U13:W13"/>
    <mergeCell ref="X13:Y13"/>
    <mergeCell ref="Z13:AA13"/>
    <mergeCell ref="H11:L11"/>
    <mergeCell ref="M11:N11"/>
    <mergeCell ref="O11:R11"/>
    <mergeCell ref="S11:T11"/>
    <mergeCell ref="U11:W11"/>
    <mergeCell ref="X11:Y11"/>
    <mergeCell ref="U9:W9"/>
    <mergeCell ref="X9:Y10"/>
    <mergeCell ref="Z9:AA10"/>
    <mergeCell ref="H10:N10"/>
    <mergeCell ref="O10:T10"/>
    <mergeCell ref="U10:W10"/>
    <mergeCell ref="A9:A10"/>
    <mergeCell ref="B9:B10"/>
    <mergeCell ref="C9:E9"/>
    <mergeCell ref="F9:G10"/>
    <mergeCell ref="H9:N9"/>
    <mergeCell ref="O9:T9"/>
    <mergeCell ref="Q4:R4"/>
    <mergeCell ref="S4:T4"/>
    <mergeCell ref="J7:L7"/>
    <mergeCell ref="M7:N7"/>
    <mergeCell ref="X7:Y7"/>
    <mergeCell ref="Z7:AA7"/>
    <mergeCell ref="J8:L8"/>
    <mergeCell ref="M8:N8"/>
    <mergeCell ref="X8:Y8"/>
    <mergeCell ref="Z8:AA8"/>
    <mergeCell ref="J5:L5"/>
    <mergeCell ref="M5:N5"/>
    <mergeCell ref="X5:Y5"/>
    <mergeCell ref="Z5:AA5"/>
    <mergeCell ref="J6:L6"/>
    <mergeCell ref="M6:N6"/>
    <mergeCell ref="X6:Y6"/>
    <mergeCell ref="Z6:AA6"/>
    <mergeCell ref="A3:A4"/>
    <mergeCell ref="B3:B4"/>
    <mergeCell ref="C3:E3"/>
    <mergeCell ref="F3:G4"/>
    <mergeCell ref="H3:N3"/>
    <mergeCell ref="O3:T3"/>
    <mergeCell ref="X46:AA46"/>
    <mergeCell ref="X47:AA47"/>
    <mergeCell ref="X48:AA48"/>
    <mergeCell ref="C34:E34"/>
    <mergeCell ref="C35:E35"/>
    <mergeCell ref="C36:E36"/>
    <mergeCell ref="C37:E37"/>
    <mergeCell ref="C38:E38"/>
    <mergeCell ref="C39:E39"/>
    <mergeCell ref="A19:S19"/>
    <mergeCell ref="A40:T40"/>
    <mergeCell ref="U3:W3"/>
    <mergeCell ref="X3:Y4"/>
    <mergeCell ref="Z3:AA4"/>
    <mergeCell ref="H4:I4"/>
    <mergeCell ref="J4:L4"/>
    <mergeCell ref="M4:N4"/>
    <mergeCell ref="O4:P4"/>
  </mergeCells>
  <phoneticPr fontId="2"/>
  <printOptions horizontalCentered="1"/>
  <pageMargins left="0.59055118110236227" right="0.59055118110236227" top="0.59055118110236227" bottom="0.59055118110236227" header="0.39370078740157483" footer="0.39370078740157483"/>
  <pageSetup paperSize="9" scale="74" firstPageNumber="136" orientation="portrait" useFirstPageNumber="1" r:id="rId1"/>
  <headerFooter scaleWithDoc="0" alignWithMargins="0">
    <oddHeader>&amp;R教　育</oddHeader>
    <oddFooter>&amp;C&amp;12&amp;A</oddFooter>
  </headerFooter>
  <colBreaks count="1" manualBreakCount="1">
    <brk id="14" max="52" man="1"/>
  </colBreaks>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AO52"/>
  <sheetViews>
    <sheetView view="pageBreakPreview" zoomScaleSheetLayoutView="100" workbookViewId="0">
      <pane xSplit="1" topLeftCell="B1" activePane="topRight" state="frozen"/>
      <selection activeCell="J36" sqref="J36"/>
      <selection pane="topRight" activeCell="J36" sqref="J36"/>
    </sheetView>
  </sheetViews>
  <sheetFormatPr defaultColWidth="8.85546875" defaultRowHeight="17.100000000000001" customHeight="1"/>
  <cols>
    <col min="1" max="1" width="10.7109375" style="14" customWidth="1"/>
    <col min="2" max="2" width="4.28515625" style="14" customWidth="1"/>
    <col min="3" max="3" width="6.7109375" style="14" customWidth="1"/>
    <col min="4" max="4" width="5.7109375" style="14" customWidth="1"/>
    <col min="5" max="5" width="5.42578125" style="14" customWidth="1"/>
    <col min="6" max="6" width="5.7109375" style="14" customWidth="1"/>
    <col min="7" max="7" width="5.85546875" style="14" customWidth="1"/>
    <col min="8" max="8" width="5.42578125" style="14" customWidth="1"/>
    <col min="9" max="9" width="5.28515625" style="14" customWidth="1"/>
    <col min="10" max="10" width="4.42578125" style="14" customWidth="1"/>
    <col min="11" max="11" width="4.85546875" style="14" customWidth="1"/>
    <col min="12" max="12" width="5.7109375" style="14" customWidth="1"/>
    <col min="13" max="13" width="6.42578125" style="14" customWidth="1"/>
    <col min="14" max="16" width="6.7109375" style="14" customWidth="1"/>
    <col min="17" max="17" width="4.85546875" style="14" customWidth="1"/>
    <col min="18" max="18" width="3.7109375" style="14" customWidth="1"/>
    <col min="19" max="19" width="4.28515625" style="14" customWidth="1"/>
    <col min="20" max="20" width="5.28515625" style="14" customWidth="1"/>
    <col min="21" max="21" width="4.28515625" style="14" customWidth="1"/>
    <col min="22" max="22" width="4.7109375" style="14" customWidth="1"/>
    <col min="23" max="23" width="4.28515625" style="14" customWidth="1"/>
    <col min="24" max="24" width="4.7109375" style="14" customWidth="1"/>
    <col min="25" max="25" width="4.28515625" style="14" customWidth="1"/>
    <col min="26" max="26" width="3.7109375" style="14" customWidth="1"/>
    <col min="27" max="27" width="4.7109375" style="14" customWidth="1"/>
    <col min="28" max="28" width="5.42578125" style="14" customWidth="1"/>
    <col min="29" max="29" width="4.28515625" style="14" customWidth="1"/>
    <col min="30" max="30" width="3.7109375" style="14" customWidth="1"/>
    <col min="31" max="31" width="4.28515625" style="14" customWidth="1"/>
    <col min="32" max="32" width="3.7109375" style="14" customWidth="1"/>
    <col min="33" max="33" width="4.28515625" style="14" customWidth="1"/>
    <col min="34" max="34" width="3.7109375" style="14" customWidth="1"/>
    <col min="35" max="35" width="4.28515625" style="14" customWidth="1"/>
    <col min="36" max="36" width="3.7109375" style="14" customWidth="1"/>
    <col min="37" max="37" width="4.28515625" style="14" customWidth="1"/>
    <col min="38" max="38" width="5.140625" style="14" customWidth="1"/>
    <col min="39" max="39" width="5.28515625" style="14" customWidth="1"/>
    <col min="40" max="40" width="4.7109375" style="14" customWidth="1"/>
    <col min="41" max="41" width="4.140625" style="14" customWidth="1"/>
    <col min="42" max="16384" width="8.85546875" style="14"/>
  </cols>
  <sheetData>
    <row r="1" spans="1:41" ht="5.0999999999999996" customHeight="1">
      <c r="A1" s="13"/>
      <c r="B1" s="13"/>
      <c r="C1" s="13"/>
      <c r="D1" s="13"/>
      <c r="E1" s="13"/>
      <c r="F1" s="13"/>
      <c r="G1" s="13"/>
      <c r="H1" s="13"/>
      <c r="I1" s="13"/>
      <c r="J1" s="13"/>
      <c r="K1" s="13"/>
      <c r="L1" s="13"/>
      <c r="M1" s="13"/>
      <c r="N1" s="13"/>
      <c r="O1" s="13"/>
      <c r="P1" s="13"/>
      <c r="Q1" s="13"/>
      <c r="R1" s="13"/>
      <c r="S1" s="13"/>
      <c r="T1" s="13"/>
      <c r="U1" s="13"/>
      <c r="V1" s="13"/>
      <c r="W1" s="13"/>
      <c r="X1" s="13"/>
      <c r="Y1" s="13"/>
      <c r="Z1" s="13"/>
      <c r="AA1" s="13"/>
      <c r="AB1" s="13"/>
      <c r="AC1" s="13"/>
      <c r="AD1" s="13"/>
      <c r="AE1" s="13"/>
      <c r="AF1" s="13"/>
      <c r="AG1" s="13"/>
      <c r="AH1" s="13"/>
      <c r="AI1" s="13"/>
      <c r="AJ1" s="13"/>
      <c r="AL1" s="13"/>
      <c r="AM1" s="13"/>
      <c r="AN1" s="13"/>
      <c r="AO1" s="15"/>
    </row>
    <row r="2" spans="1:41" ht="15" customHeight="1" thickBot="1">
      <c r="A2" s="13" t="s">
        <v>307</v>
      </c>
      <c r="B2" s="13"/>
      <c r="C2" s="13"/>
      <c r="D2" s="13"/>
      <c r="E2" s="13"/>
      <c r="F2" s="13"/>
      <c r="G2" s="13"/>
      <c r="H2" s="13"/>
      <c r="I2" s="13"/>
      <c r="J2" s="13"/>
      <c r="K2" s="13"/>
      <c r="L2" s="13"/>
      <c r="M2" s="13"/>
      <c r="N2" s="13"/>
      <c r="O2" s="13"/>
      <c r="P2" s="13"/>
      <c r="Q2" s="13"/>
      <c r="R2" s="13"/>
      <c r="S2" s="13"/>
      <c r="T2" s="13"/>
      <c r="U2" s="13"/>
      <c r="V2" s="13"/>
      <c r="W2" s="13"/>
      <c r="X2" s="13"/>
      <c r="Y2" s="13"/>
      <c r="Z2" s="13"/>
      <c r="AA2" s="13"/>
      <c r="AB2" s="13"/>
      <c r="AC2" s="13"/>
      <c r="AD2" s="13"/>
      <c r="AE2" s="13"/>
      <c r="AF2" s="13"/>
      <c r="AG2" s="13"/>
      <c r="AH2" s="13"/>
      <c r="AI2" s="13"/>
      <c r="AJ2" s="13"/>
      <c r="AL2" s="13"/>
      <c r="AM2" s="13"/>
      <c r="AN2" s="13"/>
      <c r="AO2" s="15" t="s">
        <v>117</v>
      </c>
    </row>
    <row r="3" spans="1:41" ht="18.75" customHeight="1" thickBot="1">
      <c r="A3" s="312" t="s">
        <v>270</v>
      </c>
      <c r="B3" s="314" t="s">
        <v>86</v>
      </c>
      <c r="C3" s="315"/>
      <c r="D3" s="318" t="s">
        <v>140</v>
      </c>
      <c r="E3" s="318"/>
      <c r="F3" s="318"/>
      <c r="G3" s="318"/>
      <c r="H3" s="318"/>
      <c r="I3" s="318"/>
      <c r="J3" s="319" t="s">
        <v>52</v>
      </c>
      <c r="K3" s="319"/>
      <c r="L3" s="321" t="s">
        <v>119</v>
      </c>
      <c r="M3" s="321"/>
      <c r="N3" s="321"/>
      <c r="O3" s="321"/>
      <c r="P3" s="321"/>
      <c r="Q3" s="319"/>
      <c r="R3" s="285" t="s">
        <v>141</v>
      </c>
      <c r="S3" s="286"/>
      <c r="T3" s="286"/>
      <c r="U3" s="286"/>
      <c r="V3" s="286"/>
      <c r="W3" s="286"/>
      <c r="X3" s="286"/>
      <c r="Y3" s="287"/>
      <c r="Z3" s="285" t="s">
        <v>121</v>
      </c>
      <c r="AA3" s="286"/>
      <c r="AB3" s="286"/>
      <c r="AC3" s="286"/>
      <c r="AD3" s="286"/>
      <c r="AE3" s="286"/>
      <c r="AF3" s="286"/>
      <c r="AG3" s="287"/>
      <c r="AH3" s="285" t="s">
        <v>122</v>
      </c>
      <c r="AI3" s="286"/>
      <c r="AJ3" s="286"/>
      <c r="AK3" s="287"/>
      <c r="AL3" s="285" t="s">
        <v>123</v>
      </c>
      <c r="AM3" s="286"/>
      <c r="AN3" s="286"/>
      <c r="AO3" s="288"/>
    </row>
    <row r="4" spans="1:41" ht="18.75" customHeight="1">
      <c r="A4" s="313"/>
      <c r="B4" s="316"/>
      <c r="C4" s="317"/>
      <c r="D4" s="309" t="s">
        <v>92</v>
      </c>
      <c r="E4" s="309"/>
      <c r="F4" s="309" t="s">
        <v>93</v>
      </c>
      <c r="G4" s="309"/>
      <c r="H4" s="309" t="s">
        <v>94</v>
      </c>
      <c r="I4" s="309"/>
      <c r="J4" s="320"/>
      <c r="K4" s="320"/>
      <c r="L4" s="310" t="s">
        <v>92</v>
      </c>
      <c r="M4" s="310"/>
      <c r="N4" s="309" t="s">
        <v>54</v>
      </c>
      <c r="O4" s="309"/>
      <c r="P4" s="311" t="s">
        <v>55</v>
      </c>
      <c r="Q4" s="309"/>
      <c r="R4" s="276" t="s">
        <v>82</v>
      </c>
      <c r="S4" s="277"/>
      <c r="T4" s="277"/>
      <c r="U4" s="278"/>
      <c r="V4" s="276" t="s">
        <v>54</v>
      </c>
      <c r="W4" s="278"/>
      <c r="X4" s="276" t="s">
        <v>55</v>
      </c>
      <c r="Y4" s="278"/>
      <c r="Z4" s="276" t="s">
        <v>82</v>
      </c>
      <c r="AA4" s="277"/>
      <c r="AB4" s="277"/>
      <c r="AC4" s="278"/>
      <c r="AD4" s="276" t="s">
        <v>54</v>
      </c>
      <c r="AE4" s="278"/>
      <c r="AF4" s="276" t="s">
        <v>55</v>
      </c>
      <c r="AG4" s="278"/>
      <c r="AH4" s="276" t="s">
        <v>142</v>
      </c>
      <c r="AI4" s="278"/>
      <c r="AJ4" s="276" t="s">
        <v>143</v>
      </c>
      <c r="AK4" s="278"/>
      <c r="AL4" s="276" t="s">
        <v>142</v>
      </c>
      <c r="AM4" s="278"/>
      <c r="AN4" s="276" t="s">
        <v>143</v>
      </c>
      <c r="AO4" s="292"/>
    </row>
    <row r="5" spans="1:41" ht="18" customHeight="1">
      <c r="A5" s="16" t="s">
        <v>362</v>
      </c>
      <c r="B5" s="116">
        <v>6</v>
      </c>
      <c r="C5" s="117">
        <v>-1</v>
      </c>
      <c r="D5" s="118">
        <v>253</v>
      </c>
      <c r="E5" s="123">
        <v>12</v>
      </c>
      <c r="F5" s="178">
        <v>129</v>
      </c>
      <c r="G5" s="123">
        <v>12</v>
      </c>
      <c r="H5" s="178">
        <v>124</v>
      </c>
      <c r="I5" s="124">
        <v>0</v>
      </c>
      <c r="J5" s="121">
        <v>129</v>
      </c>
      <c r="K5" s="120">
        <v>12</v>
      </c>
      <c r="L5" s="178">
        <v>4911</v>
      </c>
      <c r="M5" s="120">
        <v>410</v>
      </c>
      <c r="N5" s="178">
        <v>2430</v>
      </c>
      <c r="O5" s="120">
        <v>399</v>
      </c>
      <c r="P5" s="178">
        <v>2481</v>
      </c>
      <c r="Q5" s="120">
        <v>11</v>
      </c>
      <c r="R5" s="122"/>
      <c r="S5" s="304">
        <v>366</v>
      </c>
      <c r="T5" s="304"/>
      <c r="U5" s="119">
        <v>43</v>
      </c>
      <c r="V5" s="216">
        <v>191</v>
      </c>
      <c r="W5" s="119">
        <v>33</v>
      </c>
      <c r="X5" s="216">
        <v>184</v>
      </c>
      <c r="Y5" s="119">
        <v>10</v>
      </c>
      <c r="Z5" s="298">
        <v>290</v>
      </c>
      <c r="AA5" s="298"/>
      <c r="AB5" s="298"/>
      <c r="AC5" s="119">
        <v>50</v>
      </c>
      <c r="AD5" s="216">
        <v>143</v>
      </c>
      <c r="AE5" s="119">
        <v>37</v>
      </c>
      <c r="AF5" s="216">
        <v>147</v>
      </c>
      <c r="AG5" s="119">
        <v>13</v>
      </c>
      <c r="AH5" s="305">
        <v>38.069767441860463</v>
      </c>
      <c r="AI5" s="305"/>
      <c r="AJ5" s="306">
        <v>34.166666666666664</v>
      </c>
      <c r="AK5" s="306"/>
      <c r="AL5" s="307">
        <v>12.889763779527559</v>
      </c>
      <c r="AM5" s="307"/>
      <c r="AN5" s="307">
        <v>10</v>
      </c>
      <c r="AO5" s="308"/>
    </row>
    <row r="6" spans="1:41" ht="18" customHeight="1">
      <c r="A6" s="17">
        <v>26</v>
      </c>
      <c r="B6" s="116">
        <v>6</v>
      </c>
      <c r="C6" s="117">
        <v>-1</v>
      </c>
      <c r="D6" s="118">
        <v>269</v>
      </c>
      <c r="E6" s="204">
        <v>0</v>
      </c>
      <c r="F6" s="178">
        <v>133</v>
      </c>
      <c r="G6" s="204">
        <v>0</v>
      </c>
      <c r="H6" s="178">
        <v>136</v>
      </c>
      <c r="I6" s="124">
        <v>0</v>
      </c>
      <c r="J6" s="121">
        <v>129</v>
      </c>
      <c r="K6" s="120">
        <v>12</v>
      </c>
      <c r="L6" s="178">
        <v>4893</v>
      </c>
      <c r="M6" s="120">
        <v>361</v>
      </c>
      <c r="N6" s="178">
        <v>2398</v>
      </c>
      <c r="O6" s="120">
        <v>352</v>
      </c>
      <c r="P6" s="178">
        <v>2495</v>
      </c>
      <c r="Q6" s="120">
        <v>9</v>
      </c>
      <c r="R6" s="125"/>
      <c r="S6" s="298">
        <v>381</v>
      </c>
      <c r="T6" s="298"/>
      <c r="U6" s="119">
        <v>41</v>
      </c>
      <c r="V6" s="216">
        <v>194</v>
      </c>
      <c r="W6" s="119">
        <v>34</v>
      </c>
      <c r="X6" s="216">
        <v>172</v>
      </c>
      <c r="Y6" s="119">
        <v>7</v>
      </c>
      <c r="Z6" s="298">
        <v>212</v>
      </c>
      <c r="AA6" s="298"/>
      <c r="AB6" s="298"/>
      <c r="AC6" s="119">
        <v>7</v>
      </c>
      <c r="AD6" s="216">
        <v>98</v>
      </c>
      <c r="AE6" s="119">
        <v>5</v>
      </c>
      <c r="AF6" s="216">
        <v>114</v>
      </c>
      <c r="AG6" s="119">
        <v>2</v>
      </c>
      <c r="AH6" s="299">
        <v>38</v>
      </c>
      <c r="AI6" s="299"/>
      <c r="AJ6" s="303">
        <v>30</v>
      </c>
      <c r="AK6" s="303"/>
      <c r="AL6" s="301">
        <v>13</v>
      </c>
      <c r="AM6" s="301"/>
      <c r="AN6" s="301">
        <v>9</v>
      </c>
      <c r="AO6" s="302"/>
    </row>
    <row r="7" spans="1:41" ht="18" customHeight="1">
      <c r="A7" s="17">
        <v>27</v>
      </c>
      <c r="B7" s="116">
        <v>6</v>
      </c>
      <c r="C7" s="117">
        <v>-1</v>
      </c>
      <c r="D7" s="118">
        <v>275</v>
      </c>
      <c r="E7" s="124">
        <v>0</v>
      </c>
      <c r="F7" s="178">
        <v>134</v>
      </c>
      <c r="G7" s="124">
        <v>0</v>
      </c>
      <c r="H7" s="178">
        <v>141</v>
      </c>
      <c r="I7" s="124">
        <v>0</v>
      </c>
      <c r="J7" s="121">
        <v>129</v>
      </c>
      <c r="K7" s="120">
        <v>12</v>
      </c>
      <c r="L7" s="178">
        <v>4810</v>
      </c>
      <c r="M7" s="120">
        <v>324</v>
      </c>
      <c r="N7" s="178">
        <v>2276</v>
      </c>
      <c r="O7" s="120">
        <v>318</v>
      </c>
      <c r="P7" s="178">
        <v>2534</v>
      </c>
      <c r="Q7" s="120">
        <v>6</v>
      </c>
      <c r="R7" s="125"/>
      <c r="S7" s="298">
        <v>381</v>
      </c>
      <c r="T7" s="298"/>
      <c r="U7" s="119">
        <v>36</v>
      </c>
      <c r="V7" s="216">
        <v>200</v>
      </c>
      <c r="W7" s="119">
        <v>30</v>
      </c>
      <c r="X7" s="216">
        <v>181</v>
      </c>
      <c r="Y7" s="119">
        <v>6</v>
      </c>
      <c r="Z7" s="298">
        <v>164</v>
      </c>
      <c r="AA7" s="298"/>
      <c r="AB7" s="298"/>
      <c r="AC7" s="119">
        <v>7</v>
      </c>
      <c r="AD7" s="216">
        <v>71</v>
      </c>
      <c r="AE7" s="119">
        <v>5</v>
      </c>
      <c r="AF7" s="216">
        <v>93</v>
      </c>
      <c r="AG7" s="119">
        <v>2</v>
      </c>
      <c r="AH7" s="299">
        <v>37</v>
      </c>
      <c r="AI7" s="299"/>
      <c r="AJ7" s="300">
        <v>27</v>
      </c>
      <c r="AK7" s="300"/>
      <c r="AL7" s="301">
        <v>13</v>
      </c>
      <c r="AM7" s="301"/>
      <c r="AN7" s="301">
        <v>9</v>
      </c>
      <c r="AO7" s="302"/>
    </row>
    <row r="8" spans="1:41" ht="18" customHeight="1">
      <c r="A8" s="17">
        <v>28</v>
      </c>
      <c r="B8" s="116">
        <v>6</v>
      </c>
      <c r="C8" s="117">
        <v>-1</v>
      </c>
      <c r="D8" s="118">
        <v>289</v>
      </c>
      <c r="E8" s="123">
        <v>12</v>
      </c>
      <c r="F8" s="178">
        <v>134</v>
      </c>
      <c r="G8" s="123">
        <v>12</v>
      </c>
      <c r="H8" s="178">
        <v>155</v>
      </c>
      <c r="I8" s="124">
        <v>0</v>
      </c>
      <c r="J8" s="121">
        <v>129</v>
      </c>
      <c r="K8" s="120">
        <v>12</v>
      </c>
      <c r="L8" s="178">
        <v>4843</v>
      </c>
      <c r="M8" s="120">
        <v>285</v>
      </c>
      <c r="N8" s="178">
        <v>2279</v>
      </c>
      <c r="O8" s="120">
        <v>281</v>
      </c>
      <c r="P8" s="178">
        <v>2564</v>
      </c>
      <c r="Q8" s="120">
        <v>4</v>
      </c>
      <c r="R8" s="125"/>
      <c r="S8" s="298">
        <v>386</v>
      </c>
      <c r="T8" s="298"/>
      <c r="U8" s="119">
        <v>33</v>
      </c>
      <c r="V8" s="216">
        <v>197</v>
      </c>
      <c r="W8" s="119">
        <v>28</v>
      </c>
      <c r="X8" s="216">
        <v>189</v>
      </c>
      <c r="Y8" s="119">
        <v>5</v>
      </c>
      <c r="Z8" s="298">
        <v>165</v>
      </c>
      <c r="AA8" s="298"/>
      <c r="AB8" s="298"/>
      <c r="AC8" s="119">
        <v>7</v>
      </c>
      <c r="AD8" s="216">
        <v>89</v>
      </c>
      <c r="AE8" s="119">
        <v>5</v>
      </c>
      <c r="AF8" s="216">
        <v>76</v>
      </c>
      <c r="AG8" s="119">
        <v>2</v>
      </c>
      <c r="AH8" s="299">
        <v>37.542635658914726</v>
      </c>
      <c r="AI8" s="299"/>
      <c r="AJ8" s="300">
        <v>23.75</v>
      </c>
      <c r="AK8" s="300"/>
      <c r="AL8" s="301">
        <v>12.546632124352332</v>
      </c>
      <c r="AM8" s="301"/>
      <c r="AN8" s="301">
        <v>8.6363636363636367</v>
      </c>
      <c r="AO8" s="302"/>
    </row>
    <row r="9" spans="1:41" ht="18" customHeight="1">
      <c r="A9" s="18">
        <v>29</v>
      </c>
      <c r="B9" s="564">
        <v>6</v>
      </c>
      <c r="C9" s="565">
        <v>-1</v>
      </c>
      <c r="D9" s="566">
        <f t="shared" ref="D9:J9" si="0">SUM(D11:D16)</f>
        <v>289</v>
      </c>
      <c r="E9" s="123">
        <f>SUM(E11:E16)</f>
        <v>16</v>
      </c>
      <c r="F9" s="145">
        <f t="shared" si="0"/>
        <v>133</v>
      </c>
      <c r="G9" s="123">
        <f t="shared" si="0"/>
        <v>16</v>
      </c>
      <c r="H9" s="145">
        <f t="shared" si="0"/>
        <v>156</v>
      </c>
      <c r="I9" s="567">
        <f>SUM(I11:I16)</f>
        <v>0</v>
      </c>
      <c r="J9" s="568">
        <f t="shared" si="0"/>
        <v>132</v>
      </c>
      <c r="K9" s="148">
        <f>SUM(K11:K16)</f>
        <v>16</v>
      </c>
      <c r="L9" s="145">
        <f t="shared" ref="L9:Q9" si="1">SUM(L11:L16)</f>
        <v>4867</v>
      </c>
      <c r="M9" s="148">
        <f t="shared" si="1"/>
        <v>287</v>
      </c>
      <c r="N9" s="145">
        <f t="shared" si="1"/>
        <v>2293</v>
      </c>
      <c r="O9" s="148">
        <f t="shared" si="1"/>
        <v>284</v>
      </c>
      <c r="P9" s="145">
        <f t="shared" si="1"/>
        <v>2574</v>
      </c>
      <c r="Q9" s="148">
        <f t="shared" si="1"/>
        <v>3</v>
      </c>
      <c r="R9" s="125"/>
      <c r="S9" s="293">
        <f>SUM(S11:T16)</f>
        <v>404</v>
      </c>
      <c r="T9" s="293"/>
      <c r="U9" s="160">
        <f>SUM(U11:U16)</f>
        <v>46</v>
      </c>
      <c r="V9" s="217">
        <f>SUM(V11:V16)</f>
        <v>202</v>
      </c>
      <c r="W9" s="160">
        <f>SUM(W11:W16)</f>
        <v>38</v>
      </c>
      <c r="X9" s="217">
        <f>SUM(X11:X16)</f>
        <v>202</v>
      </c>
      <c r="Y9" s="160">
        <f>SUM(Y11:Y16)</f>
        <v>8</v>
      </c>
      <c r="Z9" s="293">
        <f>SUM(AA11:AB16)</f>
        <v>174</v>
      </c>
      <c r="AA9" s="293"/>
      <c r="AB9" s="293"/>
      <c r="AC9" s="160">
        <f>SUM(AC11:AC16)</f>
        <v>14</v>
      </c>
      <c r="AD9" s="217">
        <f>SUM(AD11:AD16)</f>
        <v>81</v>
      </c>
      <c r="AE9" s="160">
        <f>SUM(AE11:AE16)</f>
        <v>8</v>
      </c>
      <c r="AF9" s="217">
        <f>SUM(AF11:AF16)</f>
        <v>93</v>
      </c>
      <c r="AG9" s="160">
        <f>SUM(AG11:AG16)</f>
        <v>6</v>
      </c>
      <c r="AH9" s="294">
        <f>L9/J9</f>
        <v>36.871212121212125</v>
      </c>
      <c r="AI9" s="294"/>
      <c r="AJ9" s="295">
        <f>M9/K9</f>
        <v>17.9375</v>
      </c>
      <c r="AK9" s="295"/>
      <c r="AL9" s="296">
        <f>L9/S9</f>
        <v>12.047029702970297</v>
      </c>
      <c r="AM9" s="296"/>
      <c r="AN9" s="296">
        <f>M9/U9</f>
        <v>6.2391304347826084</v>
      </c>
      <c r="AO9" s="297"/>
    </row>
    <row r="10" spans="1:41" ht="9" customHeight="1">
      <c r="A10" s="18"/>
      <c r="B10" s="564"/>
      <c r="C10" s="569"/>
      <c r="D10" s="566"/>
      <c r="E10" s="148"/>
      <c r="F10" s="145"/>
      <c r="G10" s="148"/>
      <c r="H10" s="145"/>
      <c r="I10" s="148"/>
      <c r="J10" s="568"/>
      <c r="K10" s="148"/>
      <c r="L10" s="145"/>
      <c r="M10" s="148"/>
      <c r="N10" s="145"/>
      <c r="O10" s="148"/>
      <c r="P10" s="145"/>
      <c r="Q10" s="148"/>
      <c r="R10" s="154"/>
      <c r="S10" s="145"/>
      <c r="T10" s="145"/>
      <c r="U10" s="148"/>
      <c r="V10" s="145"/>
      <c r="W10" s="148"/>
      <c r="X10" s="145"/>
      <c r="Y10" s="148"/>
      <c r="Z10" s="148"/>
      <c r="AA10" s="145"/>
      <c r="AB10" s="145"/>
      <c r="AC10" s="148"/>
      <c r="AD10" s="145"/>
      <c r="AE10" s="146"/>
      <c r="AF10" s="145"/>
      <c r="AG10" s="148"/>
      <c r="AH10" s="148"/>
      <c r="AI10" s="149"/>
      <c r="AJ10" s="149"/>
      <c r="AK10" s="155"/>
      <c r="AL10" s="149"/>
      <c r="AM10" s="149"/>
      <c r="AN10" s="155"/>
      <c r="AO10" s="156"/>
    </row>
    <row r="11" spans="1:41" ht="21.75" customHeight="1">
      <c r="A11" s="200" t="s">
        <v>353</v>
      </c>
      <c r="B11" s="570">
        <v>1</v>
      </c>
      <c r="C11" s="204">
        <v>0</v>
      </c>
      <c r="D11" s="118">
        <f>SUM(F11,H11)</f>
        <v>58</v>
      </c>
      <c r="E11" s="204">
        <v>0</v>
      </c>
      <c r="F11" s="571">
        <v>30</v>
      </c>
      <c r="G11" s="218">
        <v>0</v>
      </c>
      <c r="H11" s="571">
        <v>28</v>
      </c>
      <c r="I11" s="218">
        <v>0</v>
      </c>
      <c r="J11" s="572">
        <v>30</v>
      </c>
      <c r="K11" s="218">
        <v>0</v>
      </c>
      <c r="L11" s="178">
        <f t="shared" ref="L11:L15" si="2">SUM(N11,P11)</f>
        <v>1199</v>
      </c>
      <c r="M11" s="218">
        <v>0</v>
      </c>
      <c r="N11" s="571">
        <v>485</v>
      </c>
      <c r="O11" s="218">
        <v>0</v>
      </c>
      <c r="P11" s="571">
        <v>714</v>
      </c>
      <c r="Q11" s="218">
        <v>0</v>
      </c>
      <c r="R11" s="573"/>
      <c r="S11" s="574">
        <f t="shared" ref="S11:S16" si="3">SUM(V11,X11)</f>
        <v>77</v>
      </c>
      <c r="T11" s="574"/>
      <c r="U11" s="204">
        <f t="shared" ref="U11:U16" si="4">W11+Y11</f>
        <v>0</v>
      </c>
      <c r="V11" s="178">
        <v>34</v>
      </c>
      <c r="W11" s="575">
        <v>0</v>
      </c>
      <c r="X11" s="178">
        <v>43</v>
      </c>
      <c r="Y11" s="575">
        <v>0</v>
      </c>
      <c r="Z11" s="576"/>
      <c r="AA11" s="574">
        <f t="shared" ref="AA11:AA16" si="5">SUM(AD11,AF11)</f>
        <v>91</v>
      </c>
      <c r="AB11" s="574"/>
      <c r="AC11" s="204">
        <f t="shared" ref="AC11:AC16" si="6">AE11+AG11</f>
        <v>0</v>
      </c>
      <c r="AD11" s="178">
        <v>41</v>
      </c>
      <c r="AE11" s="575">
        <v>0</v>
      </c>
      <c r="AF11" s="178">
        <v>50</v>
      </c>
      <c r="AG11" s="575">
        <v>0</v>
      </c>
      <c r="AH11" s="299">
        <f>L11/J11</f>
        <v>39.966666666666669</v>
      </c>
      <c r="AI11" s="299"/>
      <c r="AJ11" s="300" t="s">
        <v>130</v>
      </c>
      <c r="AK11" s="300"/>
      <c r="AL11" s="577">
        <f t="shared" ref="AL11:AL16" si="7">L11/S11</f>
        <v>15.571428571428571</v>
      </c>
      <c r="AM11" s="577"/>
      <c r="AN11" s="578">
        <v>0</v>
      </c>
      <c r="AO11" s="579"/>
    </row>
    <row r="12" spans="1:41" ht="21.75" customHeight="1">
      <c r="A12" s="200" t="s">
        <v>352</v>
      </c>
      <c r="B12" s="570">
        <v>1</v>
      </c>
      <c r="C12" s="204">
        <v>0</v>
      </c>
      <c r="D12" s="118">
        <f>SUM(F12,H12)</f>
        <v>58</v>
      </c>
      <c r="E12" s="204">
        <v>0</v>
      </c>
      <c r="F12" s="571">
        <v>23</v>
      </c>
      <c r="G12" s="218">
        <v>0</v>
      </c>
      <c r="H12" s="571">
        <v>35</v>
      </c>
      <c r="I12" s="218">
        <v>0</v>
      </c>
      <c r="J12" s="572">
        <v>23</v>
      </c>
      <c r="K12" s="218">
        <v>0</v>
      </c>
      <c r="L12" s="178">
        <f t="shared" ref="L12" si="8">SUM(N12,P12)</f>
        <v>841</v>
      </c>
      <c r="M12" s="218">
        <v>0</v>
      </c>
      <c r="N12" s="571">
        <v>208</v>
      </c>
      <c r="O12" s="218">
        <v>0</v>
      </c>
      <c r="P12" s="571">
        <v>633</v>
      </c>
      <c r="Q12" s="218">
        <v>0</v>
      </c>
      <c r="R12" s="573"/>
      <c r="S12" s="574">
        <f t="shared" si="3"/>
        <v>63</v>
      </c>
      <c r="T12" s="574"/>
      <c r="U12" s="204">
        <f t="shared" si="4"/>
        <v>0</v>
      </c>
      <c r="V12" s="178">
        <v>22</v>
      </c>
      <c r="W12" s="575">
        <v>0</v>
      </c>
      <c r="X12" s="178">
        <v>41</v>
      </c>
      <c r="Y12" s="575">
        <v>0</v>
      </c>
      <c r="Z12" s="576"/>
      <c r="AA12" s="574">
        <f t="shared" si="5"/>
        <v>13</v>
      </c>
      <c r="AB12" s="574"/>
      <c r="AC12" s="204">
        <f t="shared" si="6"/>
        <v>0</v>
      </c>
      <c r="AD12" s="178">
        <v>5</v>
      </c>
      <c r="AE12" s="575">
        <v>0</v>
      </c>
      <c r="AF12" s="178">
        <v>8</v>
      </c>
      <c r="AG12" s="575">
        <v>0</v>
      </c>
      <c r="AH12" s="299">
        <f t="shared" ref="AH12:AH16" si="9">L12/J12</f>
        <v>36.565217391304351</v>
      </c>
      <c r="AI12" s="299"/>
      <c r="AJ12" s="300" t="s">
        <v>130</v>
      </c>
      <c r="AK12" s="300"/>
      <c r="AL12" s="577">
        <f t="shared" si="7"/>
        <v>13.34920634920635</v>
      </c>
      <c r="AM12" s="577"/>
      <c r="AN12" s="578">
        <v>0</v>
      </c>
      <c r="AO12" s="579"/>
    </row>
    <row r="13" spans="1:41" ht="21.75" customHeight="1">
      <c r="A13" s="200" t="s">
        <v>354</v>
      </c>
      <c r="B13" s="570">
        <v>1</v>
      </c>
      <c r="C13" s="580">
        <v>1</v>
      </c>
      <c r="D13" s="118">
        <f t="shared" ref="D13:D16" si="10">SUM(F13,H13)</f>
        <v>27</v>
      </c>
      <c r="E13" s="581">
        <f t="shared" ref="E13:E16" si="11">SUM(G13+I13)</f>
        <v>16</v>
      </c>
      <c r="F13" s="571">
        <v>21</v>
      </c>
      <c r="G13" s="581">
        <v>16</v>
      </c>
      <c r="H13" s="571">
        <v>6</v>
      </c>
      <c r="I13" s="218">
        <v>0</v>
      </c>
      <c r="J13" s="572">
        <v>21</v>
      </c>
      <c r="K13" s="581">
        <v>16</v>
      </c>
      <c r="L13" s="178">
        <f>SUM(N13,P13)</f>
        <v>698</v>
      </c>
      <c r="M13" s="581">
        <f>O13+Q13</f>
        <v>287</v>
      </c>
      <c r="N13" s="571">
        <v>542</v>
      </c>
      <c r="O13" s="581">
        <v>284</v>
      </c>
      <c r="P13" s="571">
        <v>156</v>
      </c>
      <c r="Q13" s="581">
        <v>3</v>
      </c>
      <c r="R13" s="582"/>
      <c r="S13" s="574">
        <f t="shared" si="3"/>
        <v>83</v>
      </c>
      <c r="T13" s="574"/>
      <c r="U13" s="120">
        <f t="shared" si="4"/>
        <v>46</v>
      </c>
      <c r="V13" s="178">
        <v>53</v>
      </c>
      <c r="W13" s="576">
        <v>38</v>
      </c>
      <c r="X13" s="178">
        <v>30</v>
      </c>
      <c r="Y13" s="576">
        <v>8</v>
      </c>
      <c r="Z13" s="120"/>
      <c r="AA13" s="574">
        <f t="shared" si="5"/>
        <v>16</v>
      </c>
      <c r="AB13" s="574"/>
      <c r="AC13" s="120">
        <f t="shared" si="6"/>
        <v>14</v>
      </c>
      <c r="AD13" s="178">
        <v>8</v>
      </c>
      <c r="AE13" s="576">
        <v>8</v>
      </c>
      <c r="AF13" s="178">
        <v>8</v>
      </c>
      <c r="AG13" s="576">
        <v>6</v>
      </c>
      <c r="AH13" s="299">
        <f t="shared" si="9"/>
        <v>33.238095238095241</v>
      </c>
      <c r="AI13" s="299"/>
      <c r="AJ13" s="299">
        <f>M13/K13</f>
        <v>17.9375</v>
      </c>
      <c r="AK13" s="299"/>
      <c r="AL13" s="577">
        <f t="shared" si="7"/>
        <v>8.4096385542168672</v>
      </c>
      <c r="AM13" s="577"/>
      <c r="AN13" s="577">
        <f>M13/U13</f>
        <v>6.2391304347826084</v>
      </c>
      <c r="AO13" s="583"/>
    </row>
    <row r="14" spans="1:41" ht="21.75" customHeight="1">
      <c r="A14" s="200" t="s">
        <v>355</v>
      </c>
      <c r="B14" s="570">
        <v>1</v>
      </c>
      <c r="C14" s="204">
        <v>0</v>
      </c>
      <c r="D14" s="118">
        <f>SUM(F14,H14)</f>
        <v>52</v>
      </c>
      <c r="E14" s="204">
        <f t="shared" si="11"/>
        <v>0</v>
      </c>
      <c r="F14" s="571">
        <v>23</v>
      </c>
      <c r="G14" s="124">
        <v>0</v>
      </c>
      <c r="H14" s="571">
        <v>29</v>
      </c>
      <c r="I14" s="124">
        <v>0</v>
      </c>
      <c r="J14" s="572">
        <v>22</v>
      </c>
      <c r="K14" s="124">
        <v>0</v>
      </c>
      <c r="L14" s="178">
        <f t="shared" si="2"/>
        <v>731</v>
      </c>
      <c r="M14" s="218">
        <v>0</v>
      </c>
      <c r="N14" s="571">
        <v>321</v>
      </c>
      <c r="O14" s="124">
        <v>0</v>
      </c>
      <c r="P14" s="571">
        <v>410</v>
      </c>
      <c r="Q14" s="124">
        <v>0</v>
      </c>
      <c r="R14" s="573"/>
      <c r="S14" s="574">
        <f t="shared" si="3"/>
        <v>70</v>
      </c>
      <c r="T14" s="574"/>
      <c r="U14" s="204">
        <f t="shared" si="4"/>
        <v>0</v>
      </c>
      <c r="V14" s="178">
        <v>27</v>
      </c>
      <c r="W14" s="124">
        <v>0</v>
      </c>
      <c r="X14" s="178">
        <v>43</v>
      </c>
      <c r="Y14" s="124">
        <v>0</v>
      </c>
      <c r="Z14" s="576"/>
      <c r="AA14" s="574">
        <f t="shared" si="5"/>
        <v>25</v>
      </c>
      <c r="AB14" s="574"/>
      <c r="AC14" s="204">
        <f t="shared" si="6"/>
        <v>0</v>
      </c>
      <c r="AD14" s="178">
        <v>12</v>
      </c>
      <c r="AE14" s="124">
        <v>0</v>
      </c>
      <c r="AF14" s="178">
        <v>13</v>
      </c>
      <c r="AG14" s="124">
        <v>0</v>
      </c>
      <c r="AH14" s="299">
        <f>L14/J14</f>
        <v>33.227272727272727</v>
      </c>
      <c r="AI14" s="299"/>
      <c r="AJ14" s="300" t="s">
        <v>130</v>
      </c>
      <c r="AK14" s="300"/>
      <c r="AL14" s="577">
        <f t="shared" si="7"/>
        <v>10.442857142857143</v>
      </c>
      <c r="AM14" s="577"/>
      <c r="AN14" s="578">
        <v>0</v>
      </c>
      <c r="AO14" s="579"/>
    </row>
    <row r="15" spans="1:41" ht="21.75" customHeight="1">
      <c r="A15" s="200" t="s">
        <v>356</v>
      </c>
      <c r="B15" s="570">
        <v>1</v>
      </c>
      <c r="C15" s="204">
        <v>0</v>
      </c>
      <c r="D15" s="118">
        <f t="shared" si="10"/>
        <v>63</v>
      </c>
      <c r="E15" s="204">
        <f t="shared" si="11"/>
        <v>0</v>
      </c>
      <c r="F15" s="571">
        <v>21</v>
      </c>
      <c r="G15" s="218">
        <v>0</v>
      </c>
      <c r="H15" s="571">
        <v>42</v>
      </c>
      <c r="I15" s="218">
        <v>0</v>
      </c>
      <c r="J15" s="572">
        <v>21</v>
      </c>
      <c r="K15" s="218">
        <v>0</v>
      </c>
      <c r="L15" s="178">
        <f t="shared" si="2"/>
        <v>764</v>
      </c>
      <c r="M15" s="218">
        <v>0</v>
      </c>
      <c r="N15" s="571">
        <v>429</v>
      </c>
      <c r="O15" s="218">
        <v>0</v>
      </c>
      <c r="P15" s="571">
        <v>335</v>
      </c>
      <c r="Q15" s="218">
        <v>0</v>
      </c>
      <c r="R15" s="584"/>
      <c r="S15" s="574">
        <f t="shared" si="3"/>
        <v>80</v>
      </c>
      <c r="T15" s="574"/>
      <c r="U15" s="204">
        <f t="shared" si="4"/>
        <v>0</v>
      </c>
      <c r="V15" s="178">
        <v>43</v>
      </c>
      <c r="W15" s="575">
        <v>0</v>
      </c>
      <c r="X15" s="178">
        <v>37</v>
      </c>
      <c r="Y15" s="575">
        <v>0</v>
      </c>
      <c r="Z15" s="575"/>
      <c r="AA15" s="574">
        <f t="shared" si="5"/>
        <v>25</v>
      </c>
      <c r="AB15" s="574"/>
      <c r="AC15" s="204">
        <f t="shared" si="6"/>
        <v>0</v>
      </c>
      <c r="AD15" s="178">
        <v>14</v>
      </c>
      <c r="AE15" s="575">
        <v>0</v>
      </c>
      <c r="AF15" s="178">
        <v>11</v>
      </c>
      <c r="AG15" s="575">
        <v>0</v>
      </c>
      <c r="AH15" s="299">
        <f t="shared" si="9"/>
        <v>36.38095238095238</v>
      </c>
      <c r="AI15" s="299"/>
      <c r="AJ15" s="300" t="s">
        <v>130</v>
      </c>
      <c r="AK15" s="300"/>
      <c r="AL15" s="577">
        <f t="shared" si="7"/>
        <v>9.5500000000000007</v>
      </c>
      <c r="AM15" s="577"/>
      <c r="AN15" s="578">
        <v>0</v>
      </c>
      <c r="AO15" s="579"/>
    </row>
    <row r="16" spans="1:41" ht="21.75" customHeight="1" thickBot="1">
      <c r="A16" s="586" t="s">
        <v>357</v>
      </c>
      <c r="B16" s="587">
        <v>1</v>
      </c>
      <c r="C16" s="588">
        <v>0</v>
      </c>
      <c r="D16" s="589">
        <f t="shared" si="10"/>
        <v>31</v>
      </c>
      <c r="E16" s="588">
        <f t="shared" si="11"/>
        <v>0</v>
      </c>
      <c r="F16" s="590">
        <v>15</v>
      </c>
      <c r="G16" s="591">
        <v>0</v>
      </c>
      <c r="H16" s="590">
        <v>16</v>
      </c>
      <c r="I16" s="591">
        <v>0</v>
      </c>
      <c r="J16" s="592">
        <v>15</v>
      </c>
      <c r="K16" s="591">
        <v>0</v>
      </c>
      <c r="L16" s="593">
        <f>SUM(N16,P16)</f>
        <v>634</v>
      </c>
      <c r="M16" s="591">
        <v>0</v>
      </c>
      <c r="N16" s="590">
        <v>308</v>
      </c>
      <c r="O16" s="219">
        <v>0</v>
      </c>
      <c r="P16" s="590">
        <v>326</v>
      </c>
      <c r="Q16" s="591">
        <v>0</v>
      </c>
      <c r="R16" s="594"/>
      <c r="S16" s="595">
        <f t="shared" si="3"/>
        <v>31</v>
      </c>
      <c r="T16" s="595"/>
      <c r="U16" s="596">
        <f t="shared" si="4"/>
        <v>0</v>
      </c>
      <c r="V16" s="597">
        <v>23</v>
      </c>
      <c r="W16" s="598">
        <v>0</v>
      </c>
      <c r="X16" s="597">
        <v>8</v>
      </c>
      <c r="Y16" s="598">
        <v>0</v>
      </c>
      <c r="Z16" s="599"/>
      <c r="AA16" s="595">
        <f t="shared" si="5"/>
        <v>4</v>
      </c>
      <c r="AB16" s="595"/>
      <c r="AC16" s="588">
        <f t="shared" si="6"/>
        <v>0</v>
      </c>
      <c r="AD16" s="593">
        <v>1</v>
      </c>
      <c r="AE16" s="600">
        <v>0</v>
      </c>
      <c r="AF16" s="593">
        <v>3</v>
      </c>
      <c r="AG16" s="600">
        <v>0</v>
      </c>
      <c r="AH16" s="601">
        <f t="shared" si="9"/>
        <v>42.266666666666666</v>
      </c>
      <c r="AI16" s="601"/>
      <c r="AJ16" s="602" t="s">
        <v>130</v>
      </c>
      <c r="AK16" s="602"/>
      <c r="AL16" s="603">
        <f t="shared" si="7"/>
        <v>20.451612903225808</v>
      </c>
      <c r="AM16" s="603"/>
      <c r="AN16" s="604">
        <v>0</v>
      </c>
      <c r="AO16" s="605"/>
    </row>
    <row r="17" spans="1:41" ht="18" customHeight="1">
      <c r="A17" s="13" t="s">
        <v>145</v>
      </c>
      <c r="B17" s="13"/>
      <c r="C17" s="13"/>
      <c r="D17" s="13"/>
      <c r="E17" s="19"/>
      <c r="F17" s="13"/>
      <c r="G17" s="13"/>
      <c r="H17" s="13"/>
      <c r="I17" s="13"/>
      <c r="J17" s="13"/>
      <c r="K17" s="13"/>
      <c r="L17" s="13"/>
      <c r="M17" s="13"/>
      <c r="N17" s="13"/>
      <c r="O17" s="13"/>
      <c r="P17" s="13"/>
      <c r="Q17" s="13"/>
      <c r="R17" s="13"/>
      <c r="S17" s="20"/>
      <c r="T17" s="20"/>
      <c r="U17" s="20"/>
      <c r="V17" s="20"/>
      <c r="W17" s="20"/>
      <c r="X17" s="20"/>
      <c r="Y17" s="20"/>
      <c r="Z17" s="20"/>
      <c r="AA17" s="20"/>
      <c r="AB17" s="20"/>
      <c r="AC17" s="20"/>
      <c r="AD17" s="20"/>
      <c r="AE17" s="20"/>
      <c r="AF17" s="20"/>
      <c r="AG17" s="20"/>
      <c r="AH17" s="20"/>
      <c r="AI17" s="20"/>
      <c r="AJ17" s="20"/>
      <c r="AK17" s="20"/>
      <c r="AM17" s="20"/>
      <c r="AN17" s="20"/>
      <c r="AO17" s="15" t="s">
        <v>146</v>
      </c>
    </row>
    <row r="18" spans="1:41" ht="18" customHeight="1">
      <c r="A18" s="13"/>
      <c r="B18" s="13"/>
      <c r="C18" s="13"/>
      <c r="D18" s="13"/>
      <c r="E18" s="19"/>
      <c r="F18" s="13"/>
      <c r="G18" s="13"/>
      <c r="H18" s="13"/>
      <c r="I18" s="13"/>
      <c r="J18" s="13"/>
      <c r="K18" s="13"/>
      <c r="L18" s="13"/>
      <c r="M18" s="13"/>
      <c r="N18" s="13"/>
      <c r="O18" s="13"/>
      <c r="P18" s="13"/>
      <c r="Q18" s="13"/>
      <c r="R18" s="13"/>
      <c r="S18" s="20"/>
      <c r="T18" s="20"/>
      <c r="U18" s="20"/>
      <c r="V18" s="20"/>
      <c r="W18" s="20"/>
      <c r="X18" s="20"/>
      <c r="Y18" s="20"/>
      <c r="Z18" s="20"/>
      <c r="AA18" s="20"/>
      <c r="AB18" s="20"/>
      <c r="AC18" s="20"/>
      <c r="AD18" s="20"/>
      <c r="AE18" s="20"/>
      <c r="AF18" s="20"/>
      <c r="AG18" s="20"/>
      <c r="AH18" s="20"/>
      <c r="AI18" s="20"/>
      <c r="AJ18" s="20"/>
      <c r="AK18" s="20"/>
      <c r="AL18" s="20"/>
      <c r="AM18" s="20"/>
      <c r="AN18" s="20"/>
      <c r="AO18" s="21"/>
    </row>
    <row r="19" spans="1:41" ht="18" customHeight="1">
      <c r="A19" s="13"/>
      <c r="B19" s="13"/>
      <c r="C19" s="13"/>
      <c r="D19" s="13"/>
      <c r="E19" s="19"/>
      <c r="F19" s="13"/>
      <c r="G19" s="13"/>
      <c r="H19" s="13"/>
      <c r="I19" s="13"/>
      <c r="J19" s="13"/>
      <c r="K19" s="13"/>
      <c r="L19" s="13"/>
      <c r="M19" s="13"/>
      <c r="N19" s="13"/>
      <c r="O19" s="13"/>
      <c r="P19" s="13"/>
      <c r="Q19" s="13"/>
      <c r="R19" s="13"/>
      <c r="S19" s="20"/>
      <c r="T19" s="20"/>
      <c r="U19" s="20"/>
      <c r="V19" s="20"/>
      <c r="W19" s="20"/>
      <c r="X19" s="20"/>
      <c r="Y19" s="20"/>
      <c r="Z19" s="20"/>
      <c r="AA19" s="20"/>
      <c r="AB19" s="20"/>
      <c r="AC19" s="20"/>
      <c r="AD19" s="20"/>
      <c r="AE19" s="20"/>
      <c r="AF19" s="20"/>
      <c r="AG19" s="20"/>
      <c r="AH19" s="20"/>
      <c r="AI19" s="20"/>
      <c r="AJ19" s="20"/>
      <c r="AK19" s="20"/>
      <c r="AL19" s="20"/>
      <c r="AM19" s="20"/>
      <c r="AN19" s="20"/>
      <c r="AO19" s="21"/>
    </row>
    <row r="20" spans="1:41" ht="18" customHeight="1" thickBot="1">
      <c r="A20" s="13" t="s">
        <v>327</v>
      </c>
      <c r="B20" s="13"/>
      <c r="C20" s="13"/>
      <c r="D20" s="13"/>
      <c r="E20" s="13"/>
      <c r="F20" s="13"/>
      <c r="G20" s="13"/>
      <c r="H20" s="13"/>
      <c r="I20" s="13"/>
      <c r="J20" s="13"/>
      <c r="K20" s="13"/>
      <c r="L20" s="13"/>
      <c r="M20" s="13"/>
      <c r="N20" s="13"/>
      <c r="O20" s="13"/>
      <c r="P20" s="13"/>
      <c r="Q20" s="13"/>
      <c r="R20" s="13"/>
      <c r="S20" s="20"/>
      <c r="T20" s="20"/>
      <c r="U20" s="20"/>
      <c r="V20" s="20"/>
      <c r="W20" s="20"/>
      <c r="X20" s="20"/>
      <c r="Y20" s="20"/>
      <c r="Z20" s="20"/>
      <c r="AA20" s="20"/>
      <c r="AB20" s="20"/>
      <c r="AC20" s="20"/>
      <c r="AD20" s="20"/>
      <c r="AE20" s="20"/>
      <c r="AF20" s="20"/>
      <c r="AG20" s="20"/>
      <c r="AH20" s="20"/>
      <c r="AI20" s="20"/>
      <c r="AJ20" s="20"/>
      <c r="AL20" s="20"/>
      <c r="AM20" s="20"/>
      <c r="AN20" s="20"/>
      <c r="AO20" s="15" t="s">
        <v>84</v>
      </c>
    </row>
    <row r="21" spans="1:41" ht="18" customHeight="1" thickBot="1">
      <c r="A21" s="606" t="s">
        <v>328</v>
      </c>
      <c r="B21" s="467" t="s">
        <v>147</v>
      </c>
      <c r="C21" s="467"/>
      <c r="D21" s="467"/>
      <c r="E21" s="467"/>
      <c r="F21" s="467"/>
      <c r="G21" s="467"/>
      <c r="H21" s="467"/>
      <c r="I21" s="467"/>
      <c r="J21" s="319" t="s">
        <v>132</v>
      </c>
      <c r="K21" s="319"/>
      <c r="L21" s="319"/>
      <c r="M21" s="319"/>
      <c r="N21" s="319"/>
      <c r="O21" s="319"/>
      <c r="P21" s="319"/>
      <c r="Q21" s="319"/>
      <c r="R21" s="285" t="s">
        <v>148</v>
      </c>
      <c r="S21" s="286"/>
      <c r="T21" s="286"/>
      <c r="U21" s="286"/>
      <c r="V21" s="286"/>
      <c r="W21" s="286"/>
      <c r="X21" s="286"/>
      <c r="Y21" s="287"/>
      <c r="Z21" s="285" t="s">
        <v>149</v>
      </c>
      <c r="AA21" s="286"/>
      <c r="AB21" s="286"/>
      <c r="AC21" s="286"/>
      <c r="AD21" s="286"/>
      <c r="AE21" s="286"/>
      <c r="AF21" s="286"/>
      <c r="AG21" s="287"/>
      <c r="AH21" s="285" t="s">
        <v>150</v>
      </c>
      <c r="AI21" s="286"/>
      <c r="AJ21" s="286"/>
      <c r="AK21" s="286"/>
      <c r="AL21" s="286"/>
      <c r="AM21" s="286"/>
      <c r="AN21" s="286"/>
      <c r="AO21" s="288"/>
    </row>
    <row r="22" spans="1:41" ht="18" customHeight="1">
      <c r="A22" s="607"/>
      <c r="B22" s="309" t="s">
        <v>52</v>
      </c>
      <c r="C22" s="309"/>
      <c r="D22" s="310" t="s">
        <v>92</v>
      </c>
      <c r="E22" s="310"/>
      <c r="F22" s="309" t="s">
        <v>54</v>
      </c>
      <c r="G22" s="309"/>
      <c r="H22" s="309" t="s">
        <v>55</v>
      </c>
      <c r="I22" s="309"/>
      <c r="J22" s="309" t="s">
        <v>52</v>
      </c>
      <c r="K22" s="309"/>
      <c r="L22" s="310" t="s">
        <v>92</v>
      </c>
      <c r="M22" s="310"/>
      <c r="N22" s="309" t="s">
        <v>54</v>
      </c>
      <c r="O22" s="309"/>
      <c r="P22" s="309" t="s">
        <v>55</v>
      </c>
      <c r="Q22" s="309"/>
      <c r="R22" s="276" t="s">
        <v>52</v>
      </c>
      <c r="S22" s="278"/>
      <c r="T22" s="276" t="s">
        <v>92</v>
      </c>
      <c r="U22" s="278"/>
      <c r="V22" s="276" t="s">
        <v>54</v>
      </c>
      <c r="W22" s="278"/>
      <c r="X22" s="276" t="s">
        <v>55</v>
      </c>
      <c r="Y22" s="278"/>
      <c r="Z22" s="276" t="s">
        <v>52</v>
      </c>
      <c r="AA22" s="278"/>
      <c r="AB22" s="276" t="s">
        <v>92</v>
      </c>
      <c r="AC22" s="278"/>
      <c r="AD22" s="276" t="s">
        <v>54</v>
      </c>
      <c r="AE22" s="278"/>
      <c r="AF22" s="276" t="s">
        <v>55</v>
      </c>
      <c r="AG22" s="278"/>
      <c r="AH22" s="276" t="s">
        <v>52</v>
      </c>
      <c r="AI22" s="278"/>
      <c r="AJ22" s="276" t="s">
        <v>92</v>
      </c>
      <c r="AK22" s="278"/>
      <c r="AL22" s="276" t="s">
        <v>54</v>
      </c>
      <c r="AM22" s="278"/>
      <c r="AN22" s="276" t="s">
        <v>55</v>
      </c>
      <c r="AO22" s="292"/>
    </row>
    <row r="23" spans="1:41" ht="18" customHeight="1">
      <c r="A23" s="16" t="s">
        <v>362</v>
      </c>
      <c r="B23" s="608">
        <v>129</v>
      </c>
      <c r="C23" s="576">
        <v>12</v>
      </c>
      <c r="D23" s="609">
        <v>4911</v>
      </c>
      <c r="E23" s="120">
        <v>410</v>
      </c>
      <c r="F23" s="609">
        <v>2430</v>
      </c>
      <c r="G23" s="576">
        <v>399</v>
      </c>
      <c r="H23" s="609">
        <v>2481</v>
      </c>
      <c r="I23" s="576">
        <v>11</v>
      </c>
      <c r="J23" s="126">
        <v>43</v>
      </c>
      <c r="K23" s="576">
        <v>3</v>
      </c>
      <c r="L23" s="118">
        <v>1644</v>
      </c>
      <c r="M23" s="576">
        <v>79</v>
      </c>
      <c r="N23" s="610">
        <v>810</v>
      </c>
      <c r="O23" s="611">
        <v>78</v>
      </c>
      <c r="P23" s="610">
        <v>834</v>
      </c>
      <c r="Q23" s="611">
        <v>1</v>
      </c>
      <c r="R23" s="127">
        <v>43</v>
      </c>
      <c r="S23" s="128">
        <v>3</v>
      </c>
      <c r="T23" s="129">
        <v>1676</v>
      </c>
      <c r="U23" s="142">
        <v>134</v>
      </c>
      <c r="V23" s="130">
        <v>846</v>
      </c>
      <c r="W23" s="131">
        <v>131</v>
      </c>
      <c r="X23" s="130">
        <v>830</v>
      </c>
      <c r="Y23" s="128">
        <v>3</v>
      </c>
      <c r="Z23" s="130">
        <v>43</v>
      </c>
      <c r="AA23" s="128">
        <v>3</v>
      </c>
      <c r="AB23" s="118">
        <v>1591</v>
      </c>
      <c r="AC23" s="120">
        <v>98</v>
      </c>
      <c r="AD23" s="130">
        <v>774</v>
      </c>
      <c r="AE23" s="131">
        <v>95</v>
      </c>
      <c r="AF23" s="132">
        <v>817</v>
      </c>
      <c r="AG23" s="128">
        <v>3</v>
      </c>
      <c r="AH23" s="133">
        <v>0</v>
      </c>
      <c r="AI23" s="131">
        <v>3</v>
      </c>
      <c r="AJ23" s="134">
        <v>0</v>
      </c>
      <c r="AK23" s="120">
        <v>99</v>
      </c>
      <c r="AL23" s="133">
        <v>0</v>
      </c>
      <c r="AM23" s="131">
        <v>95</v>
      </c>
      <c r="AN23" s="133">
        <v>0</v>
      </c>
      <c r="AO23" s="135">
        <v>4</v>
      </c>
    </row>
    <row r="24" spans="1:41" ht="18" customHeight="1">
      <c r="A24" s="17">
        <v>26</v>
      </c>
      <c r="B24" s="608">
        <v>129</v>
      </c>
      <c r="C24" s="576">
        <v>12</v>
      </c>
      <c r="D24" s="609">
        <v>4893</v>
      </c>
      <c r="E24" s="120">
        <v>361</v>
      </c>
      <c r="F24" s="609">
        <v>2398</v>
      </c>
      <c r="G24" s="576">
        <v>352</v>
      </c>
      <c r="H24" s="609">
        <v>2495</v>
      </c>
      <c r="I24" s="576">
        <v>9</v>
      </c>
      <c r="J24" s="126">
        <v>43</v>
      </c>
      <c r="K24" s="576">
        <v>3</v>
      </c>
      <c r="L24" s="118">
        <v>1654</v>
      </c>
      <c r="M24" s="576">
        <v>77</v>
      </c>
      <c r="N24" s="610">
        <v>796</v>
      </c>
      <c r="O24" s="611">
        <v>75</v>
      </c>
      <c r="P24" s="610">
        <v>858</v>
      </c>
      <c r="Q24" s="611">
        <v>2</v>
      </c>
      <c r="R24" s="127">
        <v>43</v>
      </c>
      <c r="S24" s="128">
        <v>3</v>
      </c>
      <c r="T24" s="129">
        <v>1605</v>
      </c>
      <c r="U24" s="120">
        <v>119</v>
      </c>
      <c r="V24" s="130">
        <v>778</v>
      </c>
      <c r="W24" s="131">
        <v>117</v>
      </c>
      <c r="X24" s="130">
        <v>827</v>
      </c>
      <c r="Y24" s="128">
        <v>2</v>
      </c>
      <c r="Z24" s="130">
        <v>43</v>
      </c>
      <c r="AA24" s="128">
        <v>3</v>
      </c>
      <c r="AB24" s="118">
        <v>1634</v>
      </c>
      <c r="AC24" s="120">
        <v>77</v>
      </c>
      <c r="AD24" s="130">
        <v>824</v>
      </c>
      <c r="AE24" s="131">
        <v>75</v>
      </c>
      <c r="AF24" s="132">
        <v>810</v>
      </c>
      <c r="AG24" s="128">
        <v>2</v>
      </c>
      <c r="AH24" s="133">
        <v>0</v>
      </c>
      <c r="AI24" s="131">
        <v>3</v>
      </c>
      <c r="AJ24" s="134">
        <v>0</v>
      </c>
      <c r="AK24" s="120">
        <v>88</v>
      </c>
      <c r="AL24" s="133">
        <v>0</v>
      </c>
      <c r="AM24" s="131">
        <v>85</v>
      </c>
      <c r="AN24" s="133">
        <v>0</v>
      </c>
      <c r="AO24" s="135">
        <v>3</v>
      </c>
    </row>
    <row r="25" spans="1:41" s="22" customFormat="1" ht="18" customHeight="1">
      <c r="A25" s="17">
        <v>27</v>
      </c>
      <c r="B25" s="608">
        <v>129</v>
      </c>
      <c r="C25" s="576">
        <v>12</v>
      </c>
      <c r="D25" s="609">
        <v>4810</v>
      </c>
      <c r="E25" s="120">
        <v>324</v>
      </c>
      <c r="F25" s="609">
        <v>2276</v>
      </c>
      <c r="G25" s="576">
        <v>318</v>
      </c>
      <c r="H25" s="609">
        <v>2534</v>
      </c>
      <c r="I25" s="576">
        <v>6</v>
      </c>
      <c r="J25" s="126">
        <v>43</v>
      </c>
      <c r="K25" s="576">
        <v>3</v>
      </c>
      <c r="L25" s="118">
        <v>1651</v>
      </c>
      <c r="M25" s="576">
        <v>49</v>
      </c>
      <c r="N25" s="610">
        <v>772</v>
      </c>
      <c r="O25" s="576">
        <v>49</v>
      </c>
      <c r="P25" s="610">
        <v>879</v>
      </c>
      <c r="Q25" s="611">
        <v>0</v>
      </c>
      <c r="R25" s="126">
        <v>43</v>
      </c>
      <c r="S25" s="120">
        <v>3</v>
      </c>
      <c r="T25" s="136">
        <v>1623</v>
      </c>
      <c r="U25" s="137">
        <v>115</v>
      </c>
      <c r="V25" s="126">
        <v>769</v>
      </c>
      <c r="W25" s="120">
        <v>113</v>
      </c>
      <c r="X25" s="126">
        <v>854</v>
      </c>
      <c r="Y25" s="120">
        <v>2</v>
      </c>
      <c r="Z25" s="126">
        <v>43</v>
      </c>
      <c r="AA25" s="120">
        <v>3</v>
      </c>
      <c r="AB25" s="136">
        <v>1536</v>
      </c>
      <c r="AC25" s="137">
        <v>69</v>
      </c>
      <c r="AD25" s="126">
        <v>735</v>
      </c>
      <c r="AE25" s="120">
        <v>68</v>
      </c>
      <c r="AF25" s="126">
        <v>801</v>
      </c>
      <c r="AG25" s="120">
        <v>1</v>
      </c>
      <c r="AH25" s="134">
        <v>0</v>
      </c>
      <c r="AI25" s="120">
        <v>3</v>
      </c>
      <c r="AJ25" s="134">
        <v>0</v>
      </c>
      <c r="AK25" s="120">
        <v>91</v>
      </c>
      <c r="AL25" s="134">
        <v>0</v>
      </c>
      <c r="AM25" s="120">
        <v>88</v>
      </c>
      <c r="AN25" s="134">
        <v>0</v>
      </c>
      <c r="AO25" s="138">
        <v>3</v>
      </c>
    </row>
    <row r="26" spans="1:41" s="22" customFormat="1" ht="18" customHeight="1">
      <c r="A26" s="17">
        <v>28</v>
      </c>
      <c r="B26" s="612">
        <v>129</v>
      </c>
      <c r="C26" s="613">
        <v>12</v>
      </c>
      <c r="D26" s="136">
        <v>4843</v>
      </c>
      <c r="E26" s="137">
        <v>285</v>
      </c>
      <c r="F26" s="136">
        <v>2279</v>
      </c>
      <c r="G26" s="137">
        <v>281</v>
      </c>
      <c r="H26" s="136">
        <v>2564</v>
      </c>
      <c r="I26" s="137">
        <v>4</v>
      </c>
      <c r="J26" s="126">
        <v>43</v>
      </c>
      <c r="K26" s="120">
        <v>3</v>
      </c>
      <c r="L26" s="136">
        <v>1665</v>
      </c>
      <c r="M26" s="137">
        <v>56</v>
      </c>
      <c r="N26" s="136">
        <v>799</v>
      </c>
      <c r="O26" s="137">
        <v>55</v>
      </c>
      <c r="P26" s="136">
        <v>866</v>
      </c>
      <c r="Q26" s="137">
        <v>1</v>
      </c>
      <c r="R26" s="126">
        <v>43</v>
      </c>
      <c r="S26" s="120">
        <v>3</v>
      </c>
      <c r="T26" s="136">
        <v>1596</v>
      </c>
      <c r="U26" s="137">
        <v>87</v>
      </c>
      <c r="V26" s="126">
        <v>737</v>
      </c>
      <c r="W26" s="120">
        <v>86</v>
      </c>
      <c r="X26" s="126">
        <v>859</v>
      </c>
      <c r="Y26" s="120">
        <v>1</v>
      </c>
      <c r="Z26" s="126">
        <v>43</v>
      </c>
      <c r="AA26" s="120">
        <v>3</v>
      </c>
      <c r="AB26" s="136">
        <v>1582</v>
      </c>
      <c r="AC26" s="137">
        <v>65</v>
      </c>
      <c r="AD26" s="126">
        <v>743</v>
      </c>
      <c r="AE26" s="120">
        <v>65</v>
      </c>
      <c r="AF26" s="126">
        <v>839</v>
      </c>
      <c r="AG26" s="120">
        <v>0</v>
      </c>
      <c r="AH26" s="134">
        <v>0</v>
      </c>
      <c r="AI26" s="120">
        <v>3</v>
      </c>
      <c r="AJ26" s="134">
        <v>0</v>
      </c>
      <c r="AK26" s="120">
        <v>77</v>
      </c>
      <c r="AL26" s="134">
        <v>0</v>
      </c>
      <c r="AM26" s="120">
        <v>75</v>
      </c>
      <c r="AN26" s="134">
        <v>0</v>
      </c>
      <c r="AO26" s="138">
        <v>2</v>
      </c>
    </row>
    <row r="27" spans="1:41" s="22" customFormat="1" ht="18" customHeight="1">
      <c r="A27" s="18">
        <v>29</v>
      </c>
      <c r="B27" s="615">
        <f t="shared" ref="B27:AB27" si="12">SUM(B29:B34)</f>
        <v>132</v>
      </c>
      <c r="C27" s="616">
        <f t="shared" si="12"/>
        <v>16</v>
      </c>
      <c r="D27" s="161">
        <f t="shared" si="12"/>
        <v>4867</v>
      </c>
      <c r="E27" s="162">
        <f t="shared" si="12"/>
        <v>287</v>
      </c>
      <c r="F27" s="161">
        <f t="shared" si="12"/>
        <v>2293</v>
      </c>
      <c r="G27" s="162">
        <f t="shared" si="12"/>
        <v>284</v>
      </c>
      <c r="H27" s="161">
        <f t="shared" si="12"/>
        <v>2574</v>
      </c>
      <c r="I27" s="162">
        <f t="shared" si="12"/>
        <v>3</v>
      </c>
      <c r="J27" s="147">
        <f t="shared" si="12"/>
        <v>44</v>
      </c>
      <c r="K27" s="148">
        <f t="shared" si="12"/>
        <v>5</v>
      </c>
      <c r="L27" s="161">
        <f t="shared" si="12"/>
        <v>1674</v>
      </c>
      <c r="M27" s="162">
        <f t="shared" si="12"/>
        <v>65</v>
      </c>
      <c r="N27" s="161">
        <f t="shared" si="12"/>
        <v>800</v>
      </c>
      <c r="O27" s="162">
        <f t="shared" si="12"/>
        <v>65</v>
      </c>
      <c r="P27" s="161">
        <f t="shared" si="12"/>
        <v>874</v>
      </c>
      <c r="Q27" s="665">
        <f t="shared" si="12"/>
        <v>0</v>
      </c>
      <c r="R27" s="147">
        <f t="shared" si="12"/>
        <v>44</v>
      </c>
      <c r="S27" s="148">
        <f t="shared" si="12"/>
        <v>4</v>
      </c>
      <c r="T27" s="161">
        <f t="shared" si="12"/>
        <v>1632</v>
      </c>
      <c r="U27" s="162">
        <f t="shared" si="12"/>
        <v>82</v>
      </c>
      <c r="V27" s="147">
        <f t="shared" si="12"/>
        <v>782</v>
      </c>
      <c r="W27" s="148">
        <f t="shared" si="12"/>
        <v>80</v>
      </c>
      <c r="X27" s="147">
        <f t="shared" si="12"/>
        <v>850</v>
      </c>
      <c r="Y27" s="148">
        <f t="shared" si="12"/>
        <v>2</v>
      </c>
      <c r="Z27" s="147">
        <f t="shared" si="12"/>
        <v>44</v>
      </c>
      <c r="AA27" s="148">
        <f t="shared" si="12"/>
        <v>3</v>
      </c>
      <c r="AB27" s="161">
        <f t="shared" si="12"/>
        <v>1561</v>
      </c>
      <c r="AC27" s="162">
        <f>SUM(AC29:AC34)</f>
        <v>57</v>
      </c>
      <c r="AD27" s="147">
        <f t="shared" ref="AD27:AI27" si="13">SUM(AD29:AD34)</f>
        <v>711</v>
      </c>
      <c r="AE27" s="148">
        <f>SUM(AE29:AE34)</f>
        <v>57</v>
      </c>
      <c r="AF27" s="147">
        <f t="shared" si="13"/>
        <v>850</v>
      </c>
      <c r="AG27" s="618">
        <f>SUM(AG29:AG34)</f>
        <v>0</v>
      </c>
      <c r="AH27" s="150">
        <f t="shared" si="13"/>
        <v>0</v>
      </c>
      <c r="AI27" s="148">
        <f t="shared" si="13"/>
        <v>4</v>
      </c>
      <c r="AJ27" s="134">
        <v>0</v>
      </c>
      <c r="AK27" s="148">
        <f>SUM(AK29:AK34)</f>
        <v>83</v>
      </c>
      <c r="AL27" s="134">
        <v>0</v>
      </c>
      <c r="AM27" s="148">
        <f>SUM(AM29:AM34)</f>
        <v>82</v>
      </c>
      <c r="AN27" s="134">
        <v>0</v>
      </c>
      <c r="AO27" s="163">
        <f>SUM(AO29:AO34)</f>
        <v>1</v>
      </c>
    </row>
    <row r="28" spans="1:41" ht="9" customHeight="1">
      <c r="A28" s="619"/>
      <c r="B28" s="615"/>
      <c r="C28" s="620"/>
      <c r="D28" s="145"/>
      <c r="E28" s="146"/>
      <c r="F28" s="145"/>
      <c r="G28" s="146"/>
      <c r="H28" s="621"/>
      <c r="I28" s="146"/>
      <c r="J28" s="622"/>
      <c r="K28" s="146"/>
      <c r="L28" s="145"/>
      <c r="M28" s="146"/>
      <c r="N28" s="145"/>
      <c r="O28" s="146"/>
      <c r="P28" s="145"/>
      <c r="Q28" s="146"/>
      <c r="R28" s="147"/>
      <c r="S28" s="148"/>
      <c r="T28" s="145"/>
      <c r="U28" s="148"/>
      <c r="V28" s="147"/>
      <c r="W28" s="148"/>
      <c r="X28" s="147"/>
      <c r="Y28" s="148"/>
      <c r="Z28" s="147"/>
      <c r="AA28" s="149"/>
      <c r="AB28" s="145"/>
      <c r="AC28" s="148"/>
      <c r="AD28" s="147"/>
      <c r="AE28" s="146"/>
      <c r="AF28" s="147"/>
      <c r="AG28" s="148"/>
      <c r="AH28" s="150"/>
      <c r="AI28" s="148"/>
      <c r="AJ28" s="150"/>
      <c r="AK28" s="148"/>
      <c r="AL28" s="151"/>
      <c r="AM28" s="152"/>
      <c r="AN28" s="151"/>
      <c r="AO28" s="153"/>
    </row>
    <row r="29" spans="1:41" s="23" customFormat="1" ht="21" customHeight="1">
      <c r="A29" s="200" t="s">
        <v>353</v>
      </c>
      <c r="B29" s="126">
        <f t="shared" ref="B29:B34" si="14">+J29+R29+Z29</f>
        <v>30</v>
      </c>
      <c r="C29" s="218">
        <f>SUM(K29+S29+AA29+AI29)</f>
        <v>0</v>
      </c>
      <c r="D29" s="136">
        <f t="shared" ref="D29:D34" si="15">SUM(F29,H29)</f>
        <v>1199</v>
      </c>
      <c r="E29" s="218">
        <f>SUM(M29+U29+AC29+AK29)</f>
        <v>0</v>
      </c>
      <c r="F29" s="178">
        <f t="shared" ref="F29:F34" si="16">+N29+V29+AD29</f>
        <v>485</v>
      </c>
      <c r="G29" s="218">
        <f>SUM(O29+W29+AE29+AM29)</f>
        <v>0</v>
      </c>
      <c r="H29" s="178">
        <f t="shared" ref="H29:H34" si="17">+P29+X29+AF29</f>
        <v>714</v>
      </c>
      <c r="I29" s="218">
        <f>SUM(Q29+Y29+AG29+AO29)</f>
        <v>0</v>
      </c>
      <c r="J29" s="126">
        <v>10</v>
      </c>
      <c r="K29" s="29">
        <v>0</v>
      </c>
      <c r="L29" s="178">
        <f>SUM(N29+P29)</f>
        <v>400</v>
      </c>
      <c r="M29" s="29">
        <v>0</v>
      </c>
      <c r="N29" s="178">
        <v>155</v>
      </c>
      <c r="O29" s="29">
        <v>0</v>
      </c>
      <c r="P29" s="178">
        <v>245</v>
      </c>
      <c r="Q29" s="29">
        <v>0</v>
      </c>
      <c r="R29" s="126" ph="1">
        <v>10</v>
      </c>
      <c r="S29" s="29">
        <v>0</v>
      </c>
      <c r="T29" s="126">
        <f>SUM(V29+X29)</f>
        <v>399</v>
      </c>
      <c r="U29" s="29">
        <f>SUM(W29+Y29)</f>
        <v>0</v>
      </c>
      <c r="V29" s="126">
        <v>174</v>
      </c>
      <c r="W29" s="29">
        <v>0</v>
      </c>
      <c r="X29" s="126">
        <v>225</v>
      </c>
      <c r="Y29" s="29">
        <v>0</v>
      </c>
      <c r="Z29" s="126">
        <v>10</v>
      </c>
      <c r="AA29" s="575">
        <v>0</v>
      </c>
      <c r="AB29" s="126">
        <f>SUM(AD29+AF29)</f>
        <v>400</v>
      </c>
      <c r="AC29" s="29">
        <f>SUM(AE29+AG29)</f>
        <v>0</v>
      </c>
      <c r="AD29" s="126">
        <v>156</v>
      </c>
      <c r="AE29" s="29">
        <v>0</v>
      </c>
      <c r="AF29" s="126">
        <v>244</v>
      </c>
      <c r="AG29" s="29">
        <v>0</v>
      </c>
      <c r="AH29" s="134">
        <v>0</v>
      </c>
      <c r="AI29" s="29"/>
      <c r="AJ29" s="134">
        <v>0</v>
      </c>
      <c r="AK29" s="29"/>
      <c r="AL29" s="134">
        <v>0</v>
      </c>
      <c r="AM29" s="29"/>
      <c r="AN29" s="134">
        <v>0</v>
      </c>
      <c r="AO29" s="623"/>
    </row>
    <row r="30" spans="1:41" s="23" customFormat="1" ht="21" customHeight="1">
      <c r="A30" s="200" t="s">
        <v>352</v>
      </c>
      <c r="B30" s="126">
        <f t="shared" si="14"/>
        <v>23</v>
      </c>
      <c r="C30" s="218">
        <f>SUM(K30+S30+AA30+AI30)</f>
        <v>0</v>
      </c>
      <c r="D30" s="136">
        <f t="shared" si="15"/>
        <v>841</v>
      </c>
      <c r="E30" s="218">
        <f>SUM(M30+U30+AC30+AK30)</f>
        <v>0</v>
      </c>
      <c r="F30" s="178">
        <f t="shared" ref="F30" si="18">+N30+V30+AD30</f>
        <v>208</v>
      </c>
      <c r="G30" s="218">
        <f>SUM(O30+W30+AE30+AM30)</f>
        <v>0</v>
      </c>
      <c r="H30" s="178">
        <f t="shared" ref="H30" si="19">+P30+X30+AF30</f>
        <v>633</v>
      </c>
      <c r="I30" s="218">
        <f>SUM(Q30+Y30+AG30+AO30)</f>
        <v>0</v>
      </c>
      <c r="J30" s="126">
        <v>7</v>
      </c>
      <c r="K30" s="29">
        <v>0</v>
      </c>
      <c r="L30" s="178">
        <f>SUM(N30+P30)</f>
        <v>274</v>
      </c>
      <c r="M30" s="29">
        <v>0</v>
      </c>
      <c r="N30" s="178">
        <v>73</v>
      </c>
      <c r="O30" s="29">
        <v>0</v>
      </c>
      <c r="P30" s="178">
        <v>201</v>
      </c>
      <c r="Q30" s="29">
        <v>0</v>
      </c>
      <c r="R30" s="126" ph="1">
        <v>8</v>
      </c>
      <c r="S30" s="29">
        <v>0</v>
      </c>
      <c r="T30" s="126">
        <f>SUM(V30+X30)</f>
        <v>283</v>
      </c>
      <c r="U30" s="29">
        <f>SUM(W30+Y30)</f>
        <v>0</v>
      </c>
      <c r="V30" s="126">
        <v>66</v>
      </c>
      <c r="W30" s="29">
        <v>0</v>
      </c>
      <c r="X30" s="126">
        <v>217</v>
      </c>
      <c r="Y30" s="29">
        <v>0</v>
      </c>
      <c r="Z30" s="126">
        <v>8</v>
      </c>
      <c r="AA30" s="575">
        <v>0</v>
      </c>
      <c r="AB30" s="126">
        <f>SUM(AD30+AF30)</f>
        <v>284</v>
      </c>
      <c r="AC30" s="29">
        <f>SUM(AE30+AG30)</f>
        <v>0</v>
      </c>
      <c r="AD30" s="126">
        <v>69</v>
      </c>
      <c r="AE30" s="29">
        <v>0</v>
      </c>
      <c r="AF30" s="126">
        <v>215</v>
      </c>
      <c r="AG30" s="29">
        <v>0</v>
      </c>
      <c r="AH30" s="134">
        <v>0</v>
      </c>
      <c r="AI30" s="29">
        <v>0</v>
      </c>
      <c r="AJ30" s="134">
        <v>0</v>
      </c>
      <c r="AK30" s="29">
        <v>0</v>
      </c>
      <c r="AL30" s="134">
        <v>0</v>
      </c>
      <c r="AM30" s="29">
        <v>0</v>
      </c>
      <c r="AN30" s="134">
        <v>0</v>
      </c>
      <c r="AO30" s="623">
        <v>0</v>
      </c>
    </row>
    <row r="31" spans="1:41" s="23" customFormat="1" ht="21" customHeight="1">
      <c r="A31" s="200" t="s">
        <v>354</v>
      </c>
      <c r="B31" s="126">
        <f t="shared" si="14"/>
        <v>21</v>
      </c>
      <c r="C31" s="581">
        <f t="shared" ref="C31:C34" si="20">SUM(K31+S31+AA31+AI31)</f>
        <v>16</v>
      </c>
      <c r="D31" s="136">
        <f t="shared" si="15"/>
        <v>698</v>
      </c>
      <c r="E31" s="581">
        <f>SUM(M31+U31+AC31+AK31)</f>
        <v>287</v>
      </c>
      <c r="F31" s="178">
        <f t="shared" si="16"/>
        <v>542</v>
      </c>
      <c r="G31" s="581">
        <f t="shared" ref="G31:G34" si="21">SUM(O31+W31+AE31+AM31)</f>
        <v>284</v>
      </c>
      <c r="H31" s="178">
        <f t="shared" si="17"/>
        <v>156</v>
      </c>
      <c r="I31" s="581">
        <f t="shared" ref="I31:I34" si="22">SUM(Q31+Y31+AG31+AO31)</f>
        <v>3</v>
      </c>
      <c r="J31" s="126">
        <v>7</v>
      </c>
      <c r="K31" s="119">
        <v>5</v>
      </c>
      <c r="L31" s="178">
        <f t="shared" ref="L31:L34" si="23">SUM(N31+P31)</f>
        <v>260</v>
      </c>
      <c r="M31" s="119">
        <f>SUM(O31+Q31)</f>
        <v>65</v>
      </c>
      <c r="N31" s="178">
        <v>208</v>
      </c>
      <c r="O31" s="119">
        <v>65</v>
      </c>
      <c r="P31" s="178">
        <v>52</v>
      </c>
      <c r="Q31" s="624">
        <v>0</v>
      </c>
      <c r="R31" s="126">
        <v>7</v>
      </c>
      <c r="S31" s="119">
        <v>4</v>
      </c>
      <c r="T31" s="126">
        <f t="shared" ref="T31:T34" si="24">SUM(V31+X31)</f>
        <v>240</v>
      </c>
      <c r="U31" s="119">
        <f>SUM(W31+Y31)</f>
        <v>82</v>
      </c>
      <c r="V31" s="126">
        <v>184</v>
      </c>
      <c r="W31" s="119">
        <v>80</v>
      </c>
      <c r="X31" s="126">
        <v>56</v>
      </c>
      <c r="Y31" s="119">
        <v>2</v>
      </c>
      <c r="Z31" s="126">
        <v>7</v>
      </c>
      <c r="AA31" s="576">
        <v>3</v>
      </c>
      <c r="AB31" s="126">
        <f t="shared" ref="AB31:AC34" si="25">SUM(AD31+AF31)</f>
        <v>198</v>
      </c>
      <c r="AC31" s="119">
        <f t="shared" si="25"/>
        <v>57</v>
      </c>
      <c r="AD31" s="126">
        <v>150</v>
      </c>
      <c r="AE31" s="119">
        <v>57</v>
      </c>
      <c r="AF31" s="126">
        <v>48</v>
      </c>
      <c r="AG31" s="29">
        <v>0</v>
      </c>
      <c r="AH31" s="134"/>
      <c r="AI31" s="119">
        <v>4</v>
      </c>
      <c r="AJ31" s="134">
        <v>0</v>
      </c>
      <c r="AK31" s="119">
        <f>AM31+AO31</f>
        <v>83</v>
      </c>
      <c r="AL31" s="134">
        <v>0</v>
      </c>
      <c r="AM31" s="119">
        <v>82</v>
      </c>
      <c r="AN31" s="134">
        <v>0</v>
      </c>
      <c r="AO31" s="625">
        <v>1</v>
      </c>
    </row>
    <row r="32" spans="1:41" s="23" customFormat="1" ht="21" customHeight="1">
      <c r="A32" s="200" t="s">
        <v>355</v>
      </c>
      <c r="B32" s="126">
        <f>+J32+R32+Z32</f>
        <v>22</v>
      </c>
      <c r="C32" s="218">
        <f t="shared" si="20"/>
        <v>0</v>
      </c>
      <c r="D32" s="136">
        <f t="shared" si="15"/>
        <v>731</v>
      </c>
      <c r="E32" s="218">
        <f t="shared" ref="E32:E34" si="26">SUM(M32+U32+AC32+AK32)</f>
        <v>0</v>
      </c>
      <c r="F32" s="178">
        <f t="shared" si="16"/>
        <v>321</v>
      </c>
      <c r="G32" s="218">
        <f t="shared" si="21"/>
        <v>0</v>
      </c>
      <c r="H32" s="178">
        <f t="shared" si="17"/>
        <v>410</v>
      </c>
      <c r="I32" s="218">
        <f t="shared" si="22"/>
        <v>0</v>
      </c>
      <c r="J32" s="126">
        <v>8</v>
      </c>
      <c r="K32" s="218">
        <v>0</v>
      </c>
      <c r="L32" s="178">
        <f t="shared" si="23"/>
        <v>260</v>
      </c>
      <c r="M32" s="29">
        <v>0</v>
      </c>
      <c r="N32" s="178">
        <v>107</v>
      </c>
      <c r="O32" s="218">
        <v>0</v>
      </c>
      <c r="P32" s="178">
        <v>153</v>
      </c>
      <c r="Q32" s="218">
        <v>0</v>
      </c>
      <c r="R32" s="126">
        <v>7</v>
      </c>
      <c r="S32" s="218">
        <v>0</v>
      </c>
      <c r="T32" s="126">
        <f t="shared" si="24"/>
        <v>249</v>
      </c>
      <c r="U32" s="29">
        <v>0</v>
      </c>
      <c r="V32" s="126">
        <v>112</v>
      </c>
      <c r="W32" s="218">
        <v>0</v>
      </c>
      <c r="X32" s="126">
        <v>137</v>
      </c>
      <c r="Y32" s="218">
        <v>0</v>
      </c>
      <c r="Z32" s="126">
        <v>7</v>
      </c>
      <c r="AA32" s="218">
        <v>0</v>
      </c>
      <c r="AB32" s="126">
        <f t="shared" si="25"/>
        <v>222</v>
      </c>
      <c r="AC32" s="29">
        <f t="shared" si="25"/>
        <v>0</v>
      </c>
      <c r="AD32" s="126">
        <v>102</v>
      </c>
      <c r="AE32" s="218">
        <v>0</v>
      </c>
      <c r="AF32" s="126">
        <v>120</v>
      </c>
      <c r="AG32" s="218">
        <v>0</v>
      </c>
      <c r="AH32" s="134">
        <v>0</v>
      </c>
      <c r="AI32" s="29">
        <v>0</v>
      </c>
      <c r="AJ32" s="134">
        <v>0</v>
      </c>
      <c r="AK32" s="29">
        <v>0</v>
      </c>
      <c r="AL32" s="134">
        <v>0</v>
      </c>
      <c r="AM32" s="29">
        <v>0</v>
      </c>
      <c r="AN32" s="134">
        <v>0</v>
      </c>
      <c r="AO32" s="623">
        <v>0</v>
      </c>
    </row>
    <row r="33" spans="1:41" s="23" customFormat="1" ht="21" customHeight="1">
      <c r="A33" s="200" t="s">
        <v>420</v>
      </c>
      <c r="B33" s="126">
        <f>+J33+R33+Z33</f>
        <v>21</v>
      </c>
      <c r="C33" s="218">
        <f t="shared" si="20"/>
        <v>0</v>
      </c>
      <c r="D33" s="136">
        <f t="shared" si="15"/>
        <v>764</v>
      </c>
      <c r="E33" s="218">
        <f t="shared" si="26"/>
        <v>0</v>
      </c>
      <c r="F33" s="178">
        <f t="shared" si="16"/>
        <v>429</v>
      </c>
      <c r="G33" s="218">
        <f t="shared" si="21"/>
        <v>0</v>
      </c>
      <c r="H33" s="178">
        <f t="shared" si="17"/>
        <v>335</v>
      </c>
      <c r="I33" s="218">
        <f t="shared" si="22"/>
        <v>0</v>
      </c>
      <c r="J33" s="126">
        <v>7</v>
      </c>
      <c r="K33" s="29">
        <v>0</v>
      </c>
      <c r="L33" s="178">
        <f>SUM(N33+P33)</f>
        <v>267</v>
      </c>
      <c r="M33" s="29">
        <v>0</v>
      </c>
      <c r="N33" s="178">
        <v>153</v>
      </c>
      <c r="O33" s="29">
        <v>0</v>
      </c>
      <c r="P33" s="178">
        <v>114</v>
      </c>
      <c r="Q33" s="29">
        <v>0</v>
      </c>
      <c r="R33" s="126">
        <v>7</v>
      </c>
      <c r="S33" s="29">
        <v>0</v>
      </c>
      <c r="T33" s="126">
        <f>SUM(V33+X33)</f>
        <v>246</v>
      </c>
      <c r="U33" s="29">
        <v>0</v>
      </c>
      <c r="V33" s="126">
        <v>140</v>
      </c>
      <c r="W33" s="29">
        <v>0</v>
      </c>
      <c r="X33" s="126">
        <v>106</v>
      </c>
      <c r="Y33" s="29">
        <v>0</v>
      </c>
      <c r="Z33" s="126">
        <v>7</v>
      </c>
      <c r="AA33" s="575">
        <v>0</v>
      </c>
      <c r="AB33" s="126">
        <f t="shared" si="25"/>
        <v>251</v>
      </c>
      <c r="AC33" s="29">
        <f t="shared" si="25"/>
        <v>0</v>
      </c>
      <c r="AD33" s="126">
        <v>136</v>
      </c>
      <c r="AE33" s="29">
        <v>0</v>
      </c>
      <c r="AF33" s="126">
        <v>115</v>
      </c>
      <c r="AG33" s="29">
        <v>0</v>
      </c>
      <c r="AH33" s="134">
        <v>0</v>
      </c>
      <c r="AI33" s="29">
        <v>0</v>
      </c>
      <c r="AJ33" s="134">
        <v>0</v>
      </c>
      <c r="AK33" s="29">
        <v>0</v>
      </c>
      <c r="AL33" s="134">
        <v>0</v>
      </c>
      <c r="AM33" s="29">
        <v>0</v>
      </c>
      <c r="AN33" s="134">
        <v>0</v>
      </c>
      <c r="AO33" s="623">
        <v>0</v>
      </c>
    </row>
    <row r="34" spans="1:41" s="23" customFormat="1" ht="21" customHeight="1" thickBot="1">
      <c r="A34" s="586" t="s">
        <v>357</v>
      </c>
      <c r="B34" s="626">
        <f t="shared" si="14"/>
        <v>15</v>
      </c>
      <c r="C34" s="591">
        <f t="shared" si="20"/>
        <v>0</v>
      </c>
      <c r="D34" s="627">
        <f t="shared" si="15"/>
        <v>634</v>
      </c>
      <c r="E34" s="591">
        <f t="shared" si="26"/>
        <v>0</v>
      </c>
      <c r="F34" s="628">
        <f t="shared" si="16"/>
        <v>308</v>
      </c>
      <c r="G34" s="591">
        <f t="shared" si="21"/>
        <v>0</v>
      </c>
      <c r="H34" s="628">
        <f t="shared" si="17"/>
        <v>326</v>
      </c>
      <c r="I34" s="591">
        <f t="shared" si="22"/>
        <v>0</v>
      </c>
      <c r="J34" s="628">
        <v>5</v>
      </c>
      <c r="K34" s="629">
        <v>0</v>
      </c>
      <c r="L34" s="593">
        <f t="shared" si="23"/>
        <v>213</v>
      </c>
      <c r="M34" s="629">
        <v>0</v>
      </c>
      <c r="N34" s="593">
        <v>104</v>
      </c>
      <c r="O34" s="629">
        <v>0</v>
      </c>
      <c r="P34" s="593">
        <v>109</v>
      </c>
      <c r="Q34" s="629">
        <v>0</v>
      </c>
      <c r="R34" s="630">
        <v>5</v>
      </c>
      <c r="S34" s="629">
        <v>0</v>
      </c>
      <c r="T34" s="628">
        <f t="shared" si="24"/>
        <v>215</v>
      </c>
      <c r="U34" s="629">
        <v>0</v>
      </c>
      <c r="V34" s="628">
        <v>106</v>
      </c>
      <c r="W34" s="629">
        <v>0</v>
      </c>
      <c r="X34" s="628">
        <v>109</v>
      </c>
      <c r="Y34" s="629">
        <v>0</v>
      </c>
      <c r="Z34" s="628">
        <v>5</v>
      </c>
      <c r="AA34" s="600">
        <v>0</v>
      </c>
      <c r="AB34" s="628">
        <f t="shared" si="25"/>
        <v>206</v>
      </c>
      <c r="AC34" s="629">
        <f t="shared" si="25"/>
        <v>0</v>
      </c>
      <c r="AD34" s="628">
        <v>98</v>
      </c>
      <c r="AE34" s="629">
        <v>0</v>
      </c>
      <c r="AF34" s="628">
        <v>108</v>
      </c>
      <c r="AG34" s="629">
        <v>0</v>
      </c>
      <c r="AH34" s="134">
        <v>0</v>
      </c>
      <c r="AI34" s="29">
        <v>0</v>
      </c>
      <c r="AJ34" s="134">
        <v>0</v>
      </c>
      <c r="AK34" s="29">
        <v>0</v>
      </c>
      <c r="AL34" s="134">
        <v>0</v>
      </c>
      <c r="AM34" s="29">
        <v>0</v>
      </c>
      <c r="AN34" s="134">
        <v>0</v>
      </c>
      <c r="AO34" s="623">
        <v>0</v>
      </c>
    </row>
    <row r="35" spans="1:41" ht="18" customHeight="1">
      <c r="A35" s="13" t="s">
        <v>145</v>
      </c>
      <c r="B35" s="13"/>
      <c r="C35" s="13"/>
      <c r="D35" s="13"/>
      <c r="E35" s="13"/>
      <c r="F35" s="13"/>
      <c r="G35" s="13"/>
      <c r="H35" s="13"/>
      <c r="I35" s="13"/>
      <c r="J35" s="13"/>
      <c r="K35" s="13"/>
      <c r="L35" s="13"/>
      <c r="M35" s="24"/>
      <c r="N35" s="13"/>
      <c r="O35" s="13"/>
      <c r="P35" s="13"/>
      <c r="Q35" s="13"/>
      <c r="R35" s="13"/>
      <c r="S35" s="20"/>
      <c r="T35" s="20"/>
      <c r="U35" s="20"/>
      <c r="V35" s="20"/>
      <c r="W35" s="20"/>
      <c r="X35" s="20"/>
      <c r="Y35" s="20"/>
      <c r="Z35" s="20"/>
      <c r="AA35" s="20"/>
      <c r="AB35" s="20"/>
      <c r="AC35" s="20"/>
      <c r="AD35" s="20"/>
      <c r="AE35" s="20"/>
      <c r="AF35" s="20"/>
      <c r="AG35" s="20"/>
      <c r="AH35" s="25"/>
      <c r="AI35" s="25"/>
      <c r="AJ35" s="25"/>
      <c r="AK35" s="26"/>
      <c r="AL35" s="27"/>
      <c r="AM35" s="25"/>
      <c r="AN35" s="25"/>
      <c r="AO35" s="28" t="s">
        <v>146</v>
      </c>
    </row>
    <row r="36" spans="1:41" ht="18" customHeight="1">
      <c r="A36" s="13"/>
      <c r="B36" s="13"/>
      <c r="C36" s="13"/>
      <c r="D36" s="13"/>
      <c r="E36" s="13"/>
      <c r="F36" s="19"/>
      <c r="G36" s="13"/>
      <c r="H36" s="13"/>
      <c r="I36" s="13"/>
      <c r="J36" s="13"/>
      <c r="K36" s="13"/>
      <c r="L36" s="13"/>
      <c r="M36" s="13"/>
      <c r="N36" s="13"/>
      <c r="O36" s="13"/>
      <c r="P36" s="13"/>
      <c r="Q36" s="13"/>
      <c r="R36" s="13"/>
      <c r="S36" s="20"/>
      <c r="T36" s="20"/>
      <c r="U36" s="20"/>
      <c r="V36" s="20"/>
      <c r="W36" s="20"/>
      <c r="X36" s="20"/>
      <c r="Y36" s="20"/>
      <c r="Z36" s="20"/>
      <c r="AA36" s="20"/>
      <c r="AB36" s="20"/>
      <c r="AC36" s="20"/>
      <c r="AD36" s="20"/>
      <c r="AE36" s="20"/>
      <c r="AF36" s="20"/>
      <c r="AG36" s="20"/>
      <c r="AH36" s="20"/>
      <c r="AI36" s="20"/>
      <c r="AJ36" s="20"/>
      <c r="AK36" s="13"/>
      <c r="AL36" s="13"/>
      <c r="AM36" s="20"/>
      <c r="AN36" s="20"/>
      <c r="AO36" s="21"/>
    </row>
    <row r="37" spans="1:41" ht="18" customHeight="1" thickBot="1">
      <c r="A37" s="13" t="s">
        <v>329</v>
      </c>
      <c r="B37" s="13"/>
      <c r="C37" s="13"/>
      <c r="D37" s="13"/>
      <c r="E37" s="13"/>
      <c r="F37" s="13"/>
      <c r="G37" s="13"/>
      <c r="H37" s="13"/>
      <c r="I37" s="13"/>
      <c r="J37" s="13"/>
      <c r="K37" s="13"/>
      <c r="L37" s="13"/>
      <c r="M37" s="13"/>
      <c r="N37" s="13"/>
      <c r="O37" s="13"/>
      <c r="P37" s="13"/>
      <c r="Q37" s="13"/>
      <c r="R37" s="13"/>
      <c r="S37" s="20"/>
      <c r="T37" s="20"/>
      <c r="U37" s="20"/>
      <c r="V37" s="20"/>
      <c r="W37" s="20"/>
      <c r="X37" s="20"/>
      <c r="Y37" s="20"/>
      <c r="Z37" s="20"/>
      <c r="AA37" s="20"/>
      <c r="AB37" s="20"/>
      <c r="AC37" s="20"/>
      <c r="AD37" s="20"/>
      <c r="AE37" s="20"/>
      <c r="AF37" s="20"/>
      <c r="AG37" s="20"/>
      <c r="AH37" s="20"/>
      <c r="AI37" s="20"/>
      <c r="AJ37" s="20"/>
      <c r="AL37" s="13"/>
      <c r="AM37" s="20"/>
      <c r="AN37" s="20"/>
      <c r="AO37" s="15" t="s">
        <v>68</v>
      </c>
    </row>
    <row r="38" spans="1:41" ht="18" customHeight="1" thickBot="1">
      <c r="A38" s="631" t="s">
        <v>330</v>
      </c>
      <c r="B38" s="632" t="s">
        <v>405</v>
      </c>
      <c r="C38" s="632"/>
      <c r="D38" s="632"/>
      <c r="E38" s="632"/>
      <c r="F38" s="632"/>
      <c r="G38" s="632"/>
      <c r="H38" s="632"/>
      <c r="I38" s="632"/>
      <c r="J38" s="632" t="s">
        <v>366</v>
      </c>
      <c r="K38" s="632"/>
      <c r="L38" s="632"/>
      <c r="M38" s="632"/>
      <c r="N38" s="632"/>
      <c r="O38" s="632"/>
      <c r="P38" s="632"/>
      <c r="Q38" s="632"/>
      <c r="R38" s="279" t="s">
        <v>367</v>
      </c>
      <c r="S38" s="280"/>
      <c r="T38" s="280"/>
      <c r="U38" s="280"/>
      <c r="V38" s="280"/>
      <c r="W38" s="280"/>
      <c r="X38" s="280"/>
      <c r="Y38" s="281"/>
      <c r="Z38" s="279" t="s">
        <v>375</v>
      </c>
      <c r="AA38" s="280"/>
      <c r="AB38" s="280"/>
      <c r="AC38" s="280"/>
      <c r="AD38" s="280"/>
      <c r="AE38" s="280"/>
      <c r="AF38" s="280"/>
      <c r="AG38" s="281"/>
      <c r="AH38" s="289" t="s">
        <v>406</v>
      </c>
      <c r="AI38" s="290"/>
      <c r="AJ38" s="290"/>
      <c r="AK38" s="290"/>
      <c r="AL38" s="290"/>
      <c r="AM38" s="290"/>
      <c r="AN38" s="290"/>
      <c r="AO38" s="291"/>
    </row>
    <row r="39" spans="1:41" ht="18" customHeight="1">
      <c r="A39" s="633"/>
      <c r="B39" s="310" t="s">
        <v>139</v>
      </c>
      <c r="C39" s="310"/>
      <c r="D39" s="310"/>
      <c r="E39" s="310"/>
      <c r="F39" s="310" t="s">
        <v>54</v>
      </c>
      <c r="G39" s="310"/>
      <c r="H39" s="310" t="s">
        <v>55</v>
      </c>
      <c r="I39" s="310"/>
      <c r="J39" s="310" t="s">
        <v>139</v>
      </c>
      <c r="K39" s="310"/>
      <c r="L39" s="310"/>
      <c r="M39" s="310"/>
      <c r="N39" s="310" t="s">
        <v>54</v>
      </c>
      <c r="O39" s="310"/>
      <c r="P39" s="276" t="s">
        <v>55</v>
      </c>
      <c r="Q39" s="310"/>
      <c r="R39" s="276" t="s">
        <v>139</v>
      </c>
      <c r="S39" s="277"/>
      <c r="T39" s="277"/>
      <c r="U39" s="278"/>
      <c r="V39" s="276" t="s">
        <v>54</v>
      </c>
      <c r="W39" s="278"/>
      <c r="X39" s="276" t="s">
        <v>55</v>
      </c>
      <c r="Y39" s="278"/>
      <c r="Z39" s="276" t="s">
        <v>139</v>
      </c>
      <c r="AA39" s="277"/>
      <c r="AB39" s="277"/>
      <c r="AC39" s="278"/>
      <c r="AD39" s="276" t="s">
        <v>54</v>
      </c>
      <c r="AE39" s="278"/>
      <c r="AF39" s="276" t="s">
        <v>55</v>
      </c>
      <c r="AG39" s="278"/>
      <c r="AH39" s="271" t="s">
        <v>139</v>
      </c>
      <c r="AI39" s="272"/>
      <c r="AJ39" s="272"/>
      <c r="AK39" s="273"/>
      <c r="AL39" s="282" t="s">
        <v>54</v>
      </c>
      <c r="AM39" s="283"/>
      <c r="AN39" s="282" t="s">
        <v>55</v>
      </c>
      <c r="AO39" s="284"/>
    </row>
    <row r="40" spans="1:41" ht="21" customHeight="1">
      <c r="A40" s="200" t="s">
        <v>353</v>
      </c>
      <c r="B40" s="634">
        <f t="shared" ref="B40:B45" si="27">+F40+H40</f>
        <v>1205</v>
      </c>
      <c r="C40" s="634"/>
      <c r="D40" s="634"/>
      <c r="E40" s="635">
        <v>0</v>
      </c>
      <c r="F40" s="636">
        <v>551</v>
      </c>
      <c r="G40" s="637">
        <v>0</v>
      </c>
      <c r="H40" s="636">
        <v>654</v>
      </c>
      <c r="I40" s="637">
        <v>0</v>
      </c>
      <c r="J40" s="634">
        <f t="shared" ref="J40:J45" si="28">+N40+P40</f>
        <v>1201</v>
      </c>
      <c r="K40" s="634"/>
      <c r="L40" s="634"/>
      <c r="M40" s="29">
        <f>O40+Q40</f>
        <v>0</v>
      </c>
      <c r="N40" s="636">
        <v>538</v>
      </c>
      <c r="O40" s="637">
        <v>0</v>
      </c>
      <c r="P40" s="636">
        <v>663</v>
      </c>
      <c r="Q40" s="637">
        <v>0</v>
      </c>
      <c r="R40" s="264">
        <f t="shared" ref="R40:R45" si="29">SUM(V40,X40)</f>
        <v>1197</v>
      </c>
      <c r="S40" s="264"/>
      <c r="T40" s="264"/>
      <c r="U40" s="30">
        <f t="shared" ref="U40:U45" si="30">W40+Y40</f>
        <v>0</v>
      </c>
      <c r="V40" s="638">
        <v>495</v>
      </c>
      <c r="W40" s="639">
        <v>0</v>
      </c>
      <c r="X40" s="638">
        <v>702</v>
      </c>
      <c r="Y40" s="639">
        <v>0</v>
      </c>
      <c r="Z40" s="274">
        <f t="shared" ref="Z40" si="31">SUM(AD40,AF40)</f>
        <v>1200</v>
      </c>
      <c r="AA40" s="274"/>
      <c r="AB40" s="275">
        <f t="shared" ref="AB40:AB45" si="32">AE40+AG40</f>
        <v>0</v>
      </c>
      <c r="AC40" s="275"/>
      <c r="AD40" s="638">
        <v>495</v>
      </c>
      <c r="AE40" s="639">
        <v>0</v>
      </c>
      <c r="AF40" s="638">
        <v>705</v>
      </c>
      <c r="AG40" s="639">
        <v>0</v>
      </c>
      <c r="AH40" s="640">
        <f>SUM(AL40,AN40)</f>
        <v>1199</v>
      </c>
      <c r="AI40" s="640"/>
      <c r="AJ40" s="641">
        <f t="shared" ref="AJ40:AJ45" si="33">AM40+AO40</f>
        <v>0</v>
      </c>
      <c r="AK40" s="641"/>
      <c r="AL40" s="642">
        <v>485</v>
      </c>
      <c r="AM40" s="643">
        <v>0</v>
      </c>
      <c r="AN40" s="642">
        <v>714</v>
      </c>
      <c r="AO40" s="644">
        <v>0</v>
      </c>
    </row>
    <row r="41" spans="1:41" ht="21" customHeight="1">
      <c r="A41" s="200" t="s">
        <v>352</v>
      </c>
      <c r="B41" s="645">
        <f t="shared" si="27"/>
        <v>886</v>
      </c>
      <c r="C41" s="645"/>
      <c r="D41" s="645"/>
      <c r="E41" s="635">
        <v>0</v>
      </c>
      <c r="F41" s="638">
        <v>262</v>
      </c>
      <c r="G41" s="639">
        <v>0</v>
      </c>
      <c r="H41" s="638">
        <v>624</v>
      </c>
      <c r="I41" s="639">
        <v>0</v>
      </c>
      <c r="J41" s="645">
        <f t="shared" si="28"/>
        <v>865</v>
      </c>
      <c r="K41" s="645"/>
      <c r="L41" s="645"/>
      <c r="M41" s="29">
        <f>O41+Q41</f>
        <v>0</v>
      </c>
      <c r="N41" s="638">
        <v>251</v>
      </c>
      <c r="O41" s="639">
        <v>0</v>
      </c>
      <c r="P41" s="638">
        <v>614</v>
      </c>
      <c r="Q41" s="639">
        <v>0</v>
      </c>
      <c r="R41" s="265">
        <f t="shared" si="29"/>
        <v>837</v>
      </c>
      <c r="S41" s="265"/>
      <c r="T41" s="265"/>
      <c r="U41" s="29">
        <f t="shared" si="30"/>
        <v>0</v>
      </c>
      <c r="V41" s="638">
        <v>223</v>
      </c>
      <c r="W41" s="639">
        <v>0</v>
      </c>
      <c r="X41" s="638">
        <v>614</v>
      </c>
      <c r="Y41" s="639">
        <v>0</v>
      </c>
      <c r="Z41" s="267">
        <f>SUM(AD41,AF41)</f>
        <v>843</v>
      </c>
      <c r="AA41" s="267"/>
      <c r="AB41" s="268">
        <f t="shared" si="32"/>
        <v>0</v>
      </c>
      <c r="AC41" s="268"/>
      <c r="AD41" s="638">
        <v>208</v>
      </c>
      <c r="AE41" s="639">
        <v>0</v>
      </c>
      <c r="AF41" s="638">
        <v>635</v>
      </c>
      <c r="AG41" s="639">
        <v>0</v>
      </c>
      <c r="AH41" s="646">
        <f>SUM(AL41,AN41)</f>
        <v>841</v>
      </c>
      <c r="AI41" s="646"/>
      <c r="AJ41" s="647">
        <f t="shared" si="33"/>
        <v>0</v>
      </c>
      <c r="AK41" s="647"/>
      <c r="AL41" s="642">
        <v>208</v>
      </c>
      <c r="AM41" s="643">
        <v>0</v>
      </c>
      <c r="AN41" s="642">
        <v>633</v>
      </c>
      <c r="AO41" s="644">
        <v>0</v>
      </c>
    </row>
    <row r="42" spans="1:41" ht="21" customHeight="1">
      <c r="A42" s="200" t="s">
        <v>354</v>
      </c>
      <c r="B42" s="645">
        <f t="shared" si="27"/>
        <v>695</v>
      </c>
      <c r="C42" s="645"/>
      <c r="D42" s="645"/>
      <c r="E42" s="648">
        <f>+G42+I42</f>
        <v>410</v>
      </c>
      <c r="F42" s="638">
        <v>554</v>
      </c>
      <c r="G42" s="649">
        <v>399</v>
      </c>
      <c r="H42" s="638">
        <v>141</v>
      </c>
      <c r="I42" s="649">
        <v>11</v>
      </c>
      <c r="J42" s="645">
        <f t="shared" si="28"/>
        <v>725</v>
      </c>
      <c r="K42" s="645"/>
      <c r="L42" s="645"/>
      <c r="M42" s="112">
        <f>+O42+Q42</f>
        <v>361</v>
      </c>
      <c r="N42" s="638">
        <v>568</v>
      </c>
      <c r="O42" s="649">
        <v>352</v>
      </c>
      <c r="P42" s="638">
        <v>157</v>
      </c>
      <c r="Q42" s="649">
        <v>9</v>
      </c>
      <c r="R42" s="265">
        <f t="shared" si="29"/>
        <v>690</v>
      </c>
      <c r="S42" s="265"/>
      <c r="T42" s="265"/>
      <c r="U42" s="112">
        <f t="shared" si="30"/>
        <v>324</v>
      </c>
      <c r="V42" s="638">
        <v>531</v>
      </c>
      <c r="W42" s="649">
        <v>318</v>
      </c>
      <c r="X42" s="638">
        <v>159</v>
      </c>
      <c r="Y42" s="649">
        <v>6</v>
      </c>
      <c r="Z42" s="267">
        <f>SUM(AD42,AF42)</f>
        <v>699</v>
      </c>
      <c r="AA42" s="267"/>
      <c r="AB42" s="650">
        <f t="shared" si="32"/>
        <v>285</v>
      </c>
      <c r="AC42" s="650"/>
      <c r="AD42" s="638">
        <v>537</v>
      </c>
      <c r="AE42" s="649">
        <v>281</v>
      </c>
      <c r="AF42" s="638">
        <v>162</v>
      </c>
      <c r="AG42" s="649">
        <v>4</v>
      </c>
      <c r="AH42" s="646">
        <f>SUM(AL42,AN42)</f>
        <v>698</v>
      </c>
      <c r="AI42" s="646"/>
      <c r="AJ42" s="651">
        <f t="shared" si="33"/>
        <v>287</v>
      </c>
      <c r="AK42" s="651"/>
      <c r="AL42" s="642">
        <v>542</v>
      </c>
      <c r="AM42" s="652">
        <v>284</v>
      </c>
      <c r="AN42" s="642">
        <v>156</v>
      </c>
      <c r="AO42" s="653">
        <v>3</v>
      </c>
    </row>
    <row r="43" spans="1:41" ht="21" customHeight="1">
      <c r="A43" s="200" t="s">
        <v>355</v>
      </c>
      <c r="B43" s="645">
        <f t="shared" si="27"/>
        <v>673</v>
      </c>
      <c r="C43" s="645"/>
      <c r="D43" s="645"/>
      <c r="E43" s="635">
        <v>0</v>
      </c>
      <c r="F43" s="638">
        <v>303</v>
      </c>
      <c r="G43" s="639">
        <v>0</v>
      </c>
      <c r="H43" s="638">
        <v>370</v>
      </c>
      <c r="I43" s="639">
        <v>0</v>
      </c>
      <c r="J43" s="645">
        <f t="shared" si="28"/>
        <v>660</v>
      </c>
      <c r="K43" s="645"/>
      <c r="L43" s="645"/>
      <c r="M43" s="29">
        <f>O43+Q43</f>
        <v>0</v>
      </c>
      <c r="N43" s="638">
        <v>299</v>
      </c>
      <c r="O43" s="639">
        <v>0</v>
      </c>
      <c r="P43" s="638">
        <v>361</v>
      </c>
      <c r="Q43" s="639">
        <v>0</v>
      </c>
      <c r="R43" s="265">
        <f t="shared" si="29"/>
        <v>658</v>
      </c>
      <c r="S43" s="265"/>
      <c r="T43" s="265"/>
      <c r="U43" s="29">
        <f t="shared" si="30"/>
        <v>0</v>
      </c>
      <c r="V43" s="638">
        <v>289</v>
      </c>
      <c r="W43" s="639">
        <v>0</v>
      </c>
      <c r="X43" s="638">
        <v>369</v>
      </c>
      <c r="Y43" s="639">
        <v>0</v>
      </c>
      <c r="Z43" s="267">
        <f t="shared" ref="Z43:Z45" si="34">SUM(AD43,AF43)</f>
        <v>687</v>
      </c>
      <c r="AA43" s="267"/>
      <c r="AB43" s="268">
        <f t="shared" si="32"/>
        <v>0</v>
      </c>
      <c r="AC43" s="268"/>
      <c r="AD43" s="638">
        <v>307</v>
      </c>
      <c r="AE43" s="639">
        <v>0</v>
      </c>
      <c r="AF43" s="638">
        <v>380</v>
      </c>
      <c r="AG43" s="639">
        <v>0</v>
      </c>
      <c r="AH43" s="646">
        <f t="shared" ref="AH43:AH44" si="35">SUM(AL43,AN43)</f>
        <v>731</v>
      </c>
      <c r="AI43" s="646"/>
      <c r="AJ43" s="647">
        <f t="shared" si="33"/>
        <v>0</v>
      </c>
      <c r="AK43" s="647"/>
      <c r="AL43" s="642">
        <v>321</v>
      </c>
      <c r="AM43" s="654">
        <v>0</v>
      </c>
      <c r="AN43" s="642">
        <v>410</v>
      </c>
      <c r="AO43" s="655">
        <v>0</v>
      </c>
    </row>
    <row r="44" spans="1:41" ht="21" customHeight="1">
      <c r="A44" s="200" t="s">
        <v>356</v>
      </c>
      <c r="B44" s="645">
        <f t="shared" si="27"/>
        <v>802</v>
      </c>
      <c r="C44" s="645"/>
      <c r="D44" s="645"/>
      <c r="E44" s="635">
        <v>0</v>
      </c>
      <c r="F44" s="638">
        <v>405</v>
      </c>
      <c r="G44" s="639">
        <v>0</v>
      </c>
      <c r="H44" s="638">
        <v>397</v>
      </c>
      <c r="I44" s="639">
        <v>0</v>
      </c>
      <c r="J44" s="645">
        <f t="shared" si="28"/>
        <v>794</v>
      </c>
      <c r="K44" s="645"/>
      <c r="L44" s="645"/>
      <c r="M44" s="29">
        <f>O44+Q44</f>
        <v>0</v>
      </c>
      <c r="N44" s="638">
        <v>410</v>
      </c>
      <c r="O44" s="639">
        <v>0</v>
      </c>
      <c r="P44" s="638">
        <v>384</v>
      </c>
      <c r="Q44" s="639">
        <v>0</v>
      </c>
      <c r="R44" s="265">
        <f t="shared" si="29"/>
        <v>786</v>
      </c>
      <c r="S44" s="265"/>
      <c r="T44" s="265"/>
      <c r="U44" s="29">
        <f t="shared" si="30"/>
        <v>0</v>
      </c>
      <c r="V44" s="638">
        <v>407</v>
      </c>
      <c r="W44" s="639">
        <v>0</v>
      </c>
      <c r="X44" s="638">
        <v>379</v>
      </c>
      <c r="Y44" s="639">
        <v>0</v>
      </c>
      <c r="Z44" s="267">
        <f t="shared" si="34"/>
        <v>763</v>
      </c>
      <c r="AA44" s="267"/>
      <c r="AB44" s="268">
        <f t="shared" si="32"/>
        <v>0</v>
      </c>
      <c r="AC44" s="268"/>
      <c r="AD44" s="638">
        <v>412</v>
      </c>
      <c r="AE44" s="639">
        <v>0</v>
      </c>
      <c r="AF44" s="638">
        <v>351</v>
      </c>
      <c r="AG44" s="639">
        <v>0</v>
      </c>
      <c r="AH44" s="646">
        <f t="shared" si="35"/>
        <v>764</v>
      </c>
      <c r="AI44" s="646"/>
      <c r="AJ44" s="647">
        <f t="shared" si="33"/>
        <v>0</v>
      </c>
      <c r="AK44" s="647"/>
      <c r="AL44" s="642">
        <v>429</v>
      </c>
      <c r="AM44" s="643">
        <v>0</v>
      </c>
      <c r="AN44" s="642">
        <v>335</v>
      </c>
      <c r="AO44" s="644">
        <v>0</v>
      </c>
    </row>
    <row r="45" spans="1:41" ht="21" customHeight="1" thickBot="1">
      <c r="A45" s="586" t="s">
        <v>357</v>
      </c>
      <c r="B45" s="656">
        <f t="shared" si="27"/>
        <v>650</v>
      </c>
      <c r="C45" s="656"/>
      <c r="D45" s="656"/>
      <c r="E45" s="657">
        <v>0</v>
      </c>
      <c r="F45" s="658">
        <v>355</v>
      </c>
      <c r="G45" s="659">
        <v>0</v>
      </c>
      <c r="H45" s="658">
        <v>295</v>
      </c>
      <c r="I45" s="659">
        <v>0</v>
      </c>
      <c r="J45" s="656">
        <f t="shared" si="28"/>
        <v>648</v>
      </c>
      <c r="K45" s="656"/>
      <c r="L45" s="656"/>
      <c r="M45" s="31">
        <f>O45+Q45</f>
        <v>0</v>
      </c>
      <c r="N45" s="658">
        <v>332</v>
      </c>
      <c r="O45" s="659">
        <v>0</v>
      </c>
      <c r="P45" s="658">
        <v>316</v>
      </c>
      <c r="Q45" s="659">
        <v>0</v>
      </c>
      <c r="R45" s="266">
        <f t="shared" si="29"/>
        <v>642</v>
      </c>
      <c r="S45" s="266"/>
      <c r="T45" s="266"/>
      <c r="U45" s="31">
        <f t="shared" si="30"/>
        <v>0</v>
      </c>
      <c r="V45" s="658">
        <v>331</v>
      </c>
      <c r="W45" s="659">
        <v>0</v>
      </c>
      <c r="X45" s="658">
        <v>311</v>
      </c>
      <c r="Y45" s="659">
        <v>0</v>
      </c>
      <c r="Z45" s="269">
        <f t="shared" si="34"/>
        <v>631</v>
      </c>
      <c r="AA45" s="269"/>
      <c r="AB45" s="270">
        <f t="shared" si="32"/>
        <v>0</v>
      </c>
      <c r="AC45" s="270"/>
      <c r="AD45" s="658">
        <v>320</v>
      </c>
      <c r="AE45" s="659">
        <v>0</v>
      </c>
      <c r="AF45" s="658">
        <v>311</v>
      </c>
      <c r="AG45" s="659">
        <v>0</v>
      </c>
      <c r="AH45" s="660">
        <f>SUM(AL45,AN45)</f>
        <v>634</v>
      </c>
      <c r="AI45" s="660"/>
      <c r="AJ45" s="661">
        <f t="shared" si="33"/>
        <v>0</v>
      </c>
      <c r="AK45" s="661"/>
      <c r="AL45" s="662">
        <v>308</v>
      </c>
      <c r="AM45" s="663">
        <v>0</v>
      </c>
      <c r="AN45" s="662">
        <v>326</v>
      </c>
      <c r="AO45" s="664">
        <v>0</v>
      </c>
    </row>
    <row r="46" spans="1:41" ht="15" customHeight="1">
      <c r="A46" s="13" t="s">
        <v>151</v>
      </c>
      <c r="B46" s="26"/>
      <c r="C46" s="26"/>
      <c r="D46" s="26"/>
      <c r="E46" s="26"/>
      <c r="F46" s="26"/>
      <c r="G46" s="26"/>
      <c r="H46" s="26"/>
      <c r="I46" s="26"/>
      <c r="J46" s="26"/>
      <c r="K46" s="26"/>
      <c r="L46" s="26"/>
      <c r="M46" s="26"/>
      <c r="N46" s="26"/>
      <c r="O46" s="26"/>
      <c r="P46" s="26"/>
      <c r="Q46" s="26"/>
      <c r="R46" s="13"/>
      <c r="S46" s="13"/>
      <c r="T46" s="13"/>
      <c r="U46" s="13"/>
      <c r="V46" s="13"/>
      <c r="W46" s="13"/>
      <c r="X46" s="13"/>
      <c r="Y46" s="13"/>
      <c r="Z46" s="13"/>
      <c r="AA46" s="13"/>
      <c r="AB46" s="26"/>
      <c r="AC46" s="26"/>
      <c r="AD46" s="26"/>
      <c r="AE46" s="26"/>
      <c r="AF46" s="26"/>
      <c r="AG46" s="26"/>
      <c r="AH46" s="26"/>
      <c r="AI46" s="26"/>
      <c r="AJ46" s="26"/>
      <c r="AK46" s="26"/>
      <c r="AM46" s="13"/>
      <c r="AN46" s="13"/>
      <c r="AO46" s="15" t="s">
        <v>146</v>
      </c>
    </row>
    <row r="47" spans="1:41" ht="17.100000000000001" customHeight="1">
      <c r="C47" s="13"/>
      <c r="D47" s="13"/>
      <c r="E47" s="13"/>
      <c r="F47" s="13"/>
      <c r="G47" s="13"/>
      <c r="H47" s="13"/>
      <c r="I47" s="13"/>
      <c r="J47" s="13"/>
      <c r="K47" s="13"/>
      <c r="L47" s="13"/>
      <c r="M47" s="13"/>
      <c r="N47" s="13"/>
      <c r="O47" s="13"/>
      <c r="P47" s="13"/>
      <c r="Q47" s="13"/>
      <c r="R47" s="13"/>
      <c r="S47" s="13"/>
      <c r="T47" s="13"/>
      <c r="U47" s="13"/>
      <c r="V47" s="13"/>
      <c r="W47" s="13"/>
      <c r="X47" s="13"/>
      <c r="Y47" s="13"/>
      <c r="Z47" s="13"/>
      <c r="AA47" s="13"/>
      <c r="AB47" s="13"/>
      <c r="AC47" s="13"/>
      <c r="AD47" s="13"/>
      <c r="AE47" s="13"/>
      <c r="AF47" s="13"/>
      <c r="AG47" s="13"/>
      <c r="AH47" s="13"/>
      <c r="AI47" s="13"/>
      <c r="AJ47" s="13"/>
      <c r="AK47" s="13"/>
      <c r="AL47" s="13"/>
      <c r="AM47" s="13"/>
      <c r="AN47" s="13"/>
    </row>
    <row r="48" spans="1:41" ht="17.100000000000001" customHeight="1">
      <c r="A48" s="13"/>
      <c r="B48" s="13"/>
      <c r="C48" s="13"/>
      <c r="D48" s="13"/>
      <c r="E48" s="13"/>
      <c r="F48" s="13"/>
      <c r="G48" s="13"/>
      <c r="H48" s="13"/>
      <c r="I48" s="13"/>
      <c r="J48" s="13"/>
      <c r="K48" s="13"/>
      <c r="L48" s="13"/>
      <c r="M48" s="13"/>
      <c r="N48" s="13"/>
      <c r="O48" s="13"/>
      <c r="P48" s="13"/>
      <c r="Q48" s="13"/>
      <c r="R48" s="13"/>
      <c r="S48" s="13"/>
      <c r="T48" s="13"/>
      <c r="U48" s="13"/>
      <c r="V48" s="13"/>
      <c r="W48" s="13"/>
      <c r="X48" s="13"/>
      <c r="Y48" s="13"/>
      <c r="Z48" s="13"/>
      <c r="AA48" s="13"/>
      <c r="AB48" s="13"/>
      <c r="AC48" s="13"/>
      <c r="AD48" s="13"/>
      <c r="AE48" s="13"/>
      <c r="AF48" s="13"/>
      <c r="AG48" s="13"/>
      <c r="AH48" s="13"/>
      <c r="AI48" s="13"/>
      <c r="AJ48" s="13"/>
      <c r="AK48" s="13"/>
      <c r="AL48" s="13"/>
      <c r="AM48" s="13"/>
      <c r="AN48" s="13"/>
    </row>
    <row r="49" spans="1:41" ht="17.100000000000001" customHeight="1">
      <c r="A49" s="13"/>
      <c r="B49" s="13"/>
      <c r="C49" s="13"/>
      <c r="D49" s="13"/>
      <c r="E49" s="13"/>
      <c r="F49" s="13"/>
      <c r="G49" s="13"/>
      <c r="H49" s="13"/>
      <c r="I49" s="13"/>
      <c r="J49" s="13"/>
      <c r="K49" s="13"/>
      <c r="L49" s="13"/>
      <c r="M49" s="13"/>
      <c r="N49" s="13"/>
      <c r="O49" s="13"/>
      <c r="P49" s="13"/>
      <c r="Q49" s="13"/>
      <c r="R49" s="13"/>
      <c r="S49" s="13"/>
      <c r="T49" s="13"/>
      <c r="U49" s="13"/>
      <c r="V49" s="13"/>
      <c r="W49" s="13"/>
      <c r="X49" s="13"/>
      <c r="Y49" s="13"/>
      <c r="Z49" s="13"/>
      <c r="AA49" s="13"/>
      <c r="AB49" s="13"/>
      <c r="AC49" s="13"/>
      <c r="AD49" s="13"/>
      <c r="AE49" s="13"/>
      <c r="AF49" s="13"/>
      <c r="AG49" s="13"/>
      <c r="AH49" s="13"/>
      <c r="AI49" s="13"/>
      <c r="AJ49" s="13"/>
      <c r="AK49" s="13"/>
      <c r="AL49" s="13"/>
      <c r="AM49" s="13"/>
      <c r="AN49" s="13"/>
      <c r="AO49" s="13"/>
    </row>
    <row r="50" spans="1:41" ht="17.100000000000001" customHeight="1">
      <c r="S50" s="13"/>
      <c r="T50" s="13"/>
      <c r="U50" s="13"/>
      <c r="V50" s="13"/>
      <c r="W50" s="13"/>
      <c r="X50" s="13"/>
      <c r="Y50" s="13"/>
      <c r="Z50" s="13"/>
    </row>
    <row r="51" spans="1:41" ht="17.100000000000001" customHeight="1">
      <c r="S51" s="13"/>
      <c r="T51" s="13"/>
      <c r="U51" s="13"/>
      <c r="V51" s="13"/>
      <c r="W51" s="13"/>
      <c r="X51" s="13"/>
      <c r="Y51" s="13"/>
      <c r="Z51" s="13"/>
    </row>
    <row r="52" spans="1:41" ht="17.100000000000001" customHeight="1">
      <c r="S52" s="13"/>
      <c r="T52" s="13"/>
      <c r="U52" s="13"/>
      <c r="V52" s="13"/>
      <c r="W52" s="13"/>
      <c r="X52" s="13"/>
      <c r="Y52" s="13"/>
      <c r="Z52" s="13"/>
    </row>
  </sheetData>
  <sheetProtection sheet="1" objects="1" scenarios="1"/>
  <mergeCells count="180">
    <mergeCell ref="A3:A4"/>
    <mergeCell ref="B3:C4"/>
    <mergeCell ref="D3:I3"/>
    <mergeCell ref="J3:K4"/>
    <mergeCell ref="L3:Q3"/>
    <mergeCell ref="R3:Y3"/>
    <mergeCell ref="V4:W4"/>
    <mergeCell ref="X4:Y4"/>
    <mergeCell ref="Z3:AG3"/>
    <mergeCell ref="Z4:AC4"/>
    <mergeCell ref="AD4:AE4"/>
    <mergeCell ref="AF4:AG4"/>
    <mergeCell ref="AH4:AI4"/>
    <mergeCell ref="AJ4:AK4"/>
    <mergeCell ref="AL4:AM4"/>
    <mergeCell ref="AH3:AK3"/>
    <mergeCell ref="AL3:AO3"/>
    <mergeCell ref="D4:E4"/>
    <mergeCell ref="F4:G4"/>
    <mergeCell ref="H4:I4"/>
    <mergeCell ref="L4:M4"/>
    <mergeCell ref="N4:O4"/>
    <mergeCell ref="P4:Q4"/>
    <mergeCell ref="R4:U4"/>
    <mergeCell ref="AN4:AO4"/>
    <mergeCell ref="AH6:AI6"/>
    <mergeCell ref="AJ6:AK6"/>
    <mergeCell ref="AL6:AM6"/>
    <mergeCell ref="AN6:AO6"/>
    <mergeCell ref="Z6:AB6"/>
    <mergeCell ref="S6:T6"/>
    <mergeCell ref="S5:T5"/>
    <mergeCell ref="Z5:AB5"/>
    <mergeCell ref="AH5:AI5"/>
    <mergeCell ref="AJ5:AK5"/>
    <mergeCell ref="AL5:AM5"/>
    <mergeCell ref="AN5:AO5"/>
    <mergeCell ref="S8:T8"/>
    <mergeCell ref="Z8:AB8"/>
    <mergeCell ref="AH8:AI8"/>
    <mergeCell ref="AJ8:AK8"/>
    <mergeCell ref="AL8:AM8"/>
    <mergeCell ref="AN8:AO8"/>
    <mergeCell ref="S7:T7"/>
    <mergeCell ref="Z7:AB7"/>
    <mergeCell ref="AH7:AI7"/>
    <mergeCell ref="AJ7:AK7"/>
    <mergeCell ref="AL7:AM7"/>
    <mergeCell ref="AN7:AO7"/>
    <mergeCell ref="S11:T11"/>
    <mergeCell ref="AA11:AB11"/>
    <mergeCell ref="AH11:AI11"/>
    <mergeCell ref="AJ11:AK11"/>
    <mergeCell ref="AL11:AM11"/>
    <mergeCell ref="AN11:AO11"/>
    <mergeCell ref="S9:T9"/>
    <mergeCell ref="Z9:AB9"/>
    <mergeCell ref="AH9:AI9"/>
    <mergeCell ref="AJ9:AK9"/>
    <mergeCell ref="AL9:AM9"/>
    <mergeCell ref="AN9:AO9"/>
    <mergeCell ref="S13:T13"/>
    <mergeCell ref="AA13:AB13"/>
    <mergeCell ref="AH13:AI13"/>
    <mergeCell ref="AJ13:AK13"/>
    <mergeCell ref="AL13:AM13"/>
    <mergeCell ref="AN13:AO13"/>
    <mergeCell ref="S12:T12"/>
    <mergeCell ref="AA12:AB12"/>
    <mergeCell ref="AH12:AI12"/>
    <mergeCell ref="AJ12:AK12"/>
    <mergeCell ref="AL12:AM12"/>
    <mergeCell ref="AN12:AO12"/>
    <mergeCell ref="S15:T15"/>
    <mergeCell ref="AA15:AB15"/>
    <mergeCell ref="AH15:AI15"/>
    <mergeCell ref="AJ15:AK15"/>
    <mergeCell ref="AL15:AM15"/>
    <mergeCell ref="AN15:AO15"/>
    <mergeCell ref="S14:T14"/>
    <mergeCell ref="AA14:AB14"/>
    <mergeCell ref="AH14:AI14"/>
    <mergeCell ref="AJ14:AK14"/>
    <mergeCell ref="AL14:AM14"/>
    <mergeCell ref="AN14:AO14"/>
    <mergeCell ref="S16:T16"/>
    <mergeCell ref="AA16:AB16"/>
    <mergeCell ref="AH16:AI16"/>
    <mergeCell ref="AJ16:AK16"/>
    <mergeCell ref="AL16:AM16"/>
    <mergeCell ref="AN16:AO16"/>
    <mergeCell ref="AH22:AI22"/>
    <mergeCell ref="AJ22:AK22"/>
    <mergeCell ref="AL22:AM22"/>
    <mergeCell ref="AN22:AO22"/>
    <mergeCell ref="T22:U22"/>
    <mergeCell ref="A21:A22"/>
    <mergeCell ref="B21:I21"/>
    <mergeCell ref="AL39:AM39"/>
    <mergeCell ref="AN39:AO39"/>
    <mergeCell ref="J21:Q21"/>
    <mergeCell ref="R21:Y21"/>
    <mergeCell ref="Z21:AG21"/>
    <mergeCell ref="AH21:AO21"/>
    <mergeCell ref="B22:C22"/>
    <mergeCell ref="D22:E22"/>
    <mergeCell ref="F22:G22"/>
    <mergeCell ref="H22:I22"/>
    <mergeCell ref="AH38:AO38"/>
    <mergeCell ref="V22:W22"/>
    <mergeCell ref="X22:Y22"/>
    <mergeCell ref="Z22:AA22"/>
    <mergeCell ref="AB22:AC22"/>
    <mergeCell ref="AD22:AE22"/>
    <mergeCell ref="AF22:AG22"/>
    <mergeCell ref="J22:K22"/>
    <mergeCell ref="L22:M22"/>
    <mergeCell ref="N22:O22"/>
    <mergeCell ref="P22:Q22"/>
    <mergeCell ref="R22:S22"/>
    <mergeCell ref="H39:I39"/>
    <mergeCell ref="J39:M39"/>
    <mergeCell ref="N39:O39"/>
    <mergeCell ref="P39:Q39"/>
    <mergeCell ref="A38:A39"/>
    <mergeCell ref="B38:I38"/>
    <mergeCell ref="J38:Q38"/>
    <mergeCell ref="R38:Y38"/>
    <mergeCell ref="Z38:AG38"/>
    <mergeCell ref="AJ42:AK42"/>
    <mergeCell ref="B41:D41"/>
    <mergeCell ref="J41:L41"/>
    <mergeCell ref="AH41:AI41"/>
    <mergeCell ref="AJ41:AK41"/>
    <mergeCell ref="AH39:AK39"/>
    <mergeCell ref="Z40:AA40"/>
    <mergeCell ref="AB40:AC40"/>
    <mergeCell ref="Z41:AA41"/>
    <mergeCell ref="AB41:AC41"/>
    <mergeCell ref="Z42:AA42"/>
    <mergeCell ref="AB42:AC42"/>
    <mergeCell ref="B40:D40"/>
    <mergeCell ref="J40:L40"/>
    <mergeCell ref="AH40:AI40"/>
    <mergeCell ref="AJ40:AK40"/>
    <mergeCell ref="R39:U39"/>
    <mergeCell ref="V39:W39"/>
    <mergeCell ref="X39:Y39"/>
    <mergeCell ref="Z39:AC39"/>
    <mergeCell ref="AD39:AE39"/>
    <mergeCell ref="AF39:AG39"/>
    <mergeCell ref="B39:E39"/>
    <mergeCell ref="F39:G39"/>
    <mergeCell ref="AJ45:AK45"/>
    <mergeCell ref="B44:D44"/>
    <mergeCell ref="J44:L44"/>
    <mergeCell ref="AH44:AI44"/>
    <mergeCell ref="AJ44:AK44"/>
    <mergeCell ref="B43:D43"/>
    <mergeCell ref="J43:L43"/>
    <mergeCell ref="AH43:AI43"/>
    <mergeCell ref="AJ43:AK43"/>
    <mergeCell ref="Z43:AA43"/>
    <mergeCell ref="AB43:AC43"/>
    <mergeCell ref="Z44:AA44"/>
    <mergeCell ref="AB44:AC44"/>
    <mergeCell ref="Z45:AA45"/>
    <mergeCell ref="AB45:AC45"/>
    <mergeCell ref="R40:T40"/>
    <mergeCell ref="R41:T41"/>
    <mergeCell ref="R42:T42"/>
    <mergeCell ref="R43:T43"/>
    <mergeCell ref="R44:T44"/>
    <mergeCell ref="R45:T45"/>
    <mergeCell ref="B45:D45"/>
    <mergeCell ref="J45:L45"/>
    <mergeCell ref="AH45:AI45"/>
    <mergeCell ref="B42:D42"/>
    <mergeCell ref="J42:L42"/>
    <mergeCell ref="AH42:AI42"/>
  </mergeCells>
  <phoneticPr fontId="2"/>
  <printOptions horizontalCentered="1"/>
  <pageMargins left="0.59055118110236227" right="0.59055118110236227" top="0.59055118110236227" bottom="0.59055118110236227" header="0.39370078740157483" footer="0.39370078740157483"/>
  <pageSetup paperSize="9" scale="95" firstPageNumber="138" orientation="portrait" useFirstPageNumber="1" r:id="rId1"/>
  <headerFooter scaleWithDoc="0" alignWithMargins="0">
    <oddHeader>&amp;L教　育</oddHeader>
    <oddFooter>&amp;C&amp;12&amp;A</oddFooter>
  </headerFooter>
  <ignoredErrors>
    <ignoredError sqref="M42" formula="1"/>
  </ignoredErrors>
  <extLst>
    <ext xmlns:mx="http://schemas.microsoft.com/office/mac/excel/2008/main" uri="{64002731-A6B0-56B0-2670-7721B7C09600}">
      <mx:PLV Mode="0" OnePage="0" WScale="96"/>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AO52"/>
  <sheetViews>
    <sheetView view="pageBreakPreview" zoomScaleNormal="90" zoomScaleSheetLayoutView="100" zoomScalePageLayoutView="90" workbookViewId="0">
      <pane xSplit="1" topLeftCell="F1" activePane="topRight" state="frozen"/>
      <selection activeCell="J36" sqref="J36"/>
      <selection pane="topRight" activeCell="J36" sqref="J36"/>
    </sheetView>
  </sheetViews>
  <sheetFormatPr defaultColWidth="8.85546875" defaultRowHeight="17.100000000000001" customHeight="1"/>
  <cols>
    <col min="1" max="1" width="10.7109375" style="14" customWidth="1"/>
    <col min="2" max="2" width="4.28515625" style="14" customWidth="1"/>
    <col min="3" max="3" width="6.7109375" style="14" customWidth="1"/>
    <col min="4" max="4" width="5.7109375" style="14" customWidth="1"/>
    <col min="5" max="5" width="6.5703125" style="14" customWidth="1"/>
    <col min="6" max="6" width="5.7109375" style="14" customWidth="1"/>
    <col min="7" max="7" width="5.85546875" style="14" customWidth="1"/>
    <col min="8" max="8" width="5.42578125" style="14" customWidth="1"/>
    <col min="9" max="9" width="5.28515625" style="14" customWidth="1"/>
    <col min="10" max="10" width="4.42578125" style="14" customWidth="1"/>
    <col min="11" max="11" width="4.85546875" style="14" customWidth="1"/>
    <col min="12" max="12" width="5.7109375" style="14" customWidth="1"/>
    <col min="13" max="13" width="6.42578125" style="14" customWidth="1"/>
    <col min="14" max="16" width="6.7109375" style="14" customWidth="1"/>
    <col min="17" max="17" width="4.85546875" style="14" customWidth="1"/>
    <col min="18" max="18" width="3.7109375" style="14" customWidth="1"/>
    <col min="19" max="19" width="4.28515625" style="14" customWidth="1"/>
    <col min="20" max="20" width="5.28515625" style="14" customWidth="1"/>
    <col min="21" max="21" width="4.28515625" style="14" customWidth="1"/>
    <col min="22" max="22" width="4.7109375" style="14" customWidth="1"/>
    <col min="23" max="23" width="5.5703125" style="14" customWidth="1"/>
    <col min="24" max="24" width="4.7109375" style="14" customWidth="1"/>
    <col min="25" max="25" width="4.28515625" style="14" customWidth="1"/>
    <col min="26" max="26" width="3.7109375" style="14" customWidth="1"/>
    <col min="27" max="27" width="4.7109375" style="14" customWidth="1"/>
    <col min="28" max="28" width="5.42578125" style="14" customWidth="1"/>
    <col min="29" max="29" width="4.28515625" style="14" customWidth="1"/>
    <col min="30" max="30" width="3.7109375" style="14" customWidth="1"/>
    <col min="31" max="31" width="4.28515625" style="14" customWidth="1"/>
    <col min="32" max="32" width="3.7109375" style="14" customWidth="1"/>
    <col min="33" max="33" width="4.28515625" style="14" customWidth="1"/>
    <col min="34" max="34" width="3.7109375" style="14" customWidth="1"/>
    <col min="35" max="35" width="4.28515625" style="14" customWidth="1"/>
    <col min="36" max="36" width="3.7109375" style="14" customWidth="1"/>
    <col min="37" max="37" width="4.28515625" style="14" customWidth="1"/>
    <col min="38" max="38" width="5.140625" style="14" customWidth="1"/>
    <col min="39" max="39" width="5.28515625" style="14" customWidth="1"/>
    <col min="40" max="40" width="4.7109375" style="14" customWidth="1"/>
    <col min="41" max="41" width="4.140625" style="14" customWidth="1"/>
    <col min="42" max="16384" width="8.85546875" style="14"/>
  </cols>
  <sheetData>
    <row r="1" spans="1:41" ht="5.0999999999999996" customHeight="1">
      <c r="A1" s="13"/>
      <c r="B1" s="13"/>
      <c r="C1" s="13"/>
      <c r="D1" s="13"/>
      <c r="E1" s="13"/>
      <c r="F1" s="13"/>
      <c r="G1" s="13"/>
      <c r="H1" s="13"/>
      <c r="I1" s="13"/>
      <c r="J1" s="13"/>
      <c r="K1" s="13"/>
      <c r="L1" s="13"/>
      <c r="M1" s="13"/>
      <c r="N1" s="13"/>
      <c r="O1" s="13"/>
      <c r="P1" s="13"/>
      <c r="Q1" s="13"/>
      <c r="R1" s="13"/>
      <c r="S1" s="13"/>
      <c r="T1" s="13"/>
      <c r="U1" s="13"/>
      <c r="V1" s="13"/>
      <c r="W1" s="13"/>
      <c r="X1" s="13"/>
      <c r="Y1" s="13"/>
      <c r="Z1" s="13"/>
      <c r="AA1" s="13"/>
      <c r="AB1" s="13"/>
      <c r="AC1" s="13"/>
      <c r="AD1" s="13"/>
      <c r="AE1" s="13"/>
      <c r="AF1" s="13"/>
      <c r="AG1" s="13"/>
      <c r="AH1" s="13"/>
      <c r="AI1" s="13"/>
      <c r="AJ1" s="13"/>
      <c r="AL1" s="13"/>
      <c r="AM1" s="13"/>
      <c r="AN1" s="13"/>
      <c r="AO1" s="15"/>
    </row>
    <row r="2" spans="1:41" ht="15" customHeight="1" thickBot="1">
      <c r="A2" s="13" t="s">
        <v>307</v>
      </c>
      <c r="B2" s="13"/>
      <c r="C2" s="13"/>
      <c r="D2" s="13"/>
      <c r="E2" s="13"/>
      <c r="F2" s="13"/>
      <c r="G2" s="13"/>
      <c r="H2" s="13"/>
      <c r="I2" s="13"/>
      <c r="J2" s="13"/>
      <c r="K2" s="13"/>
      <c r="L2" s="13"/>
      <c r="M2" s="13"/>
      <c r="N2" s="13"/>
      <c r="O2" s="13"/>
      <c r="P2" s="13"/>
      <c r="Q2" s="13"/>
      <c r="R2" s="13"/>
      <c r="S2" s="13"/>
      <c r="T2" s="13"/>
      <c r="U2" s="13"/>
      <c r="V2" s="13"/>
      <c r="W2" s="13"/>
      <c r="X2" s="13"/>
      <c r="Y2" s="13"/>
      <c r="Z2" s="13"/>
      <c r="AA2" s="13"/>
      <c r="AB2" s="13"/>
      <c r="AC2" s="13"/>
      <c r="AD2" s="13"/>
      <c r="AE2" s="13"/>
      <c r="AF2" s="13"/>
      <c r="AG2" s="13"/>
      <c r="AH2" s="13"/>
      <c r="AI2" s="13"/>
      <c r="AJ2" s="13"/>
      <c r="AL2" s="13"/>
      <c r="AM2" s="13"/>
      <c r="AN2" s="13"/>
      <c r="AO2" s="15" t="s">
        <v>117</v>
      </c>
    </row>
    <row r="3" spans="1:41" ht="18.75" customHeight="1" thickBot="1">
      <c r="A3" s="312" t="s">
        <v>270</v>
      </c>
      <c r="B3" s="314" t="s">
        <v>86</v>
      </c>
      <c r="C3" s="315"/>
      <c r="D3" s="318" t="s">
        <v>140</v>
      </c>
      <c r="E3" s="318"/>
      <c r="F3" s="318"/>
      <c r="G3" s="318"/>
      <c r="H3" s="318"/>
      <c r="I3" s="318"/>
      <c r="J3" s="319" t="s">
        <v>52</v>
      </c>
      <c r="K3" s="319"/>
      <c r="L3" s="321" t="s">
        <v>119</v>
      </c>
      <c r="M3" s="321"/>
      <c r="N3" s="321"/>
      <c r="O3" s="321"/>
      <c r="P3" s="321"/>
      <c r="Q3" s="319"/>
      <c r="R3" s="285" t="s">
        <v>141</v>
      </c>
      <c r="S3" s="286"/>
      <c r="T3" s="286"/>
      <c r="U3" s="286"/>
      <c r="V3" s="286"/>
      <c r="W3" s="286"/>
      <c r="X3" s="286"/>
      <c r="Y3" s="287"/>
      <c r="Z3" s="285" t="s">
        <v>121</v>
      </c>
      <c r="AA3" s="286"/>
      <c r="AB3" s="286"/>
      <c r="AC3" s="286"/>
      <c r="AD3" s="286"/>
      <c r="AE3" s="286"/>
      <c r="AF3" s="286"/>
      <c r="AG3" s="287"/>
      <c r="AH3" s="285" t="s">
        <v>122</v>
      </c>
      <c r="AI3" s="286"/>
      <c r="AJ3" s="286"/>
      <c r="AK3" s="287"/>
      <c r="AL3" s="285" t="s">
        <v>123</v>
      </c>
      <c r="AM3" s="286"/>
      <c r="AN3" s="286"/>
      <c r="AO3" s="288"/>
    </row>
    <row r="4" spans="1:41" ht="18.75" customHeight="1">
      <c r="A4" s="313"/>
      <c r="B4" s="316"/>
      <c r="C4" s="317"/>
      <c r="D4" s="309" t="s">
        <v>92</v>
      </c>
      <c r="E4" s="309"/>
      <c r="F4" s="309" t="s">
        <v>93</v>
      </c>
      <c r="G4" s="309"/>
      <c r="H4" s="309" t="s">
        <v>94</v>
      </c>
      <c r="I4" s="309"/>
      <c r="J4" s="320"/>
      <c r="K4" s="320"/>
      <c r="L4" s="310" t="s">
        <v>92</v>
      </c>
      <c r="M4" s="310"/>
      <c r="N4" s="309" t="s">
        <v>54</v>
      </c>
      <c r="O4" s="309"/>
      <c r="P4" s="311" t="s">
        <v>55</v>
      </c>
      <c r="Q4" s="309"/>
      <c r="R4" s="276" t="s">
        <v>82</v>
      </c>
      <c r="S4" s="277"/>
      <c r="T4" s="277"/>
      <c r="U4" s="278"/>
      <c r="V4" s="276" t="s">
        <v>54</v>
      </c>
      <c r="W4" s="278"/>
      <c r="X4" s="276" t="s">
        <v>55</v>
      </c>
      <c r="Y4" s="278"/>
      <c r="Z4" s="276" t="s">
        <v>82</v>
      </c>
      <c r="AA4" s="277"/>
      <c r="AB4" s="277"/>
      <c r="AC4" s="278"/>
      <c r="AD4" s="276" t="s">
        <v>54</v>
      </c>
      <c r="AE4" s="278"/>
      <c r="AF4" s="276" t="s">
        <v>55</v>
      </c>
      <c r="AG4" s="278"/>
      <c r="AH4" s="276" t="s">
        <v>142</v>
      </c>
      <c r="AI4" s="278"/>
      <c r="AJ4" s="276" t="s">
        <v>143</v>
      </c>
      <c r="AK4" s="278"/>
      <c r="AL4" s="276" t="s">
        <v>142</v>
      </c>
      <c r="AM4" s="278"/>
      <c r="AN4" s="276" t="s">
        <v>143</v>
      </c>
      <c r="AO4" s="292"/>
    </row>
    <row r="5" spans="1:41" ht="18" customHeight="1">
      <c r="A5" s="16" t="s">
        <v>362</v>
      </c>
      <c r="B5" s="116">
        <v>6</v>
      </c>
      <c r="C5" s="117">
        <v>-1</v>
      </c>
      <c r="D5" s="118">
        <v>253</v>
      </c>
      <c r="E5" s="123">
        <v>12</v>
      </c>
      <c r="F5" s="178">
        <v>129</v>
      </c>
      <c r="G5" s="123">
        <v>12</v>
      </c>
      <c r="H5" s="178">
        <v>124</v>
      </c>
      <c r="I5" s="124">
        <v>0</v>
      </c>
      <c r="J5" s="121">
        <v>129</v>
      </c>
      <c r="K5" s="120">
        <v>12</v>
      </c>
      <c r="L5" s="178">
        <v>4911</v>
      </c>
      <c r="M5" s="120">
        <v>410</v>
      </c>
      <c r="N5" s="178">
        <v>2430</v>
      </c>
      <c r="O5" s="120">
        <v>399</v>
      </c>
      <c r="P5" s="178">
        <v>2481</v>
      </c>
      <c r="Q5" s="120">
        <v>11</v>
      </c>
      <c r="R5" s="122"/>
      <c r="S5" s="304">
        <v>375</v>
      </c>
      <c r="T5" s="304"/>
      <c r="U5" s="119">
        <v>43</v>
      </c>
      <c r="V5" s="216">
        <v>191</v>
      </c>
      <c r="W5" s="119">
        <v>33</v>
      </c>
      <c r="X5" s="216">
        <v>184</v>
      </c>
      <c r="Y5" s="119">
        <v>10</v>
      </c>
      <c r="Z5" s="298">
        <v>290</v>
      </c>
      <c r="AA5" s="298"/>
      <c r="AB5" s="298"/>
      <c r="AC5" s="119">
        <v>50</v>
      </c>
      <c r="AD5" s="216">
        <v>143</v>
      </c>
      <c r="AE5" s="119">
        <v>37</v>
      </c>
      <c r="AF5" s="216">
        <v>147</v>
      </c>
      <c r="AG5" s="119">
        <v>13</v>
      </c>
      <c r="AH5" s="305">
        <v>38.069767441860463</v>
      </c>
      <c r="AI5" s="305"/>
      <c r="AJ5" s="306">
        <v>34.166666666666664</v>
      </c>
      <c r="AK5" s="306"/>
      <c r="AL5" s="307">
        <v>12.889763779527559</v>
      </c>
      <c r="AM5" s="307"/>
      <c r="AN5" s="307">
        <v>10</v>
      </c>
      <c r="AO5" s="308"/>
    </row>
    <row r="6" spans="1:41" ht="18" customHeight="1">
      <c r="A6" s="17">
        <v>26</v>
      </c>
      <c r="B6" s="116">
        <v>6</v>
      </c>
      <c r="C6" s="117">
        <v>-1</v>
      </c>
      <c r="D6" s="118">
        <v>269</v>
      </c>
      <c r="E6" s="123">
        <v>0</v>
      </c>
      <c r="F6" s="178">
        <v>133</v>
      </c>
      <c r="G6" s="123">
        <v>0</v>
      </c>
      <c r="H6" s="178">
        <v>136</v>
      </c>
      <c r="I6" s="124">
        <v>0</v>
      </c>
      <c r="J6" s="121">
        <v>129</v>
      </c>
      <c r="K6" s="120">
        <v>12</v>
      </c>
      <c r="L6" s="178">
        <v>4893</v>
      </c>
      <c r="M6" s="120">
        <v>361</v>
      </c>
      <c r="N6" s="178">
        <v>2398</v>
      </c>
      <c r="O6" s="120">
        <v>352</v>
      </c>
      <c r="P6" s="178">
        <v>2495</v>
      </c>
      <c r="Q6" s="120">
        <v>9</v>
      </c>
      <c r="R6" s="125"/>
      <c r="S6" s="298">
        <v>366</v>
      </c>
      <c r="T6" s="298"/>
      <c r="U6" s="119">
        <v>41</v>
      </c>
      <c r="V6" s="216">
        <v>194</v>
      </c>
      <c r="W6" s="119">
        <v>34</v>
      </c>
      <c r="X6" s="216">
        <v>172</v>
      </c>
      <c r="Y6" s="119">
        <v>7</v>
      </c>
      <c r="Z6" s="298">
        <v>212</v>
      </c>
      <c r="AA6" s="298"/>
      <c r="AB6" s="298"/>
      <c r="AC6" s="119">
        <v>7</v>
      </c>
      <c r="AD6" s="216">
        <v>98</v>
      </c>
      <c r="AE6" s="119">
        <v>5</v>
      </c>
      <c r="AF6" s="216">
        <v>114</v>
      </c>
      <c r="AG6" s="119">
        <v>2</v>
      </c>
      <c r="AH6" s="299">
        <v>38</v>
      </c>
      <c r="AI6" s="299"/>
      <c r="AJ6" s="303">
        <v>30</v>
      </c>
      <c r="AK6" s="303"/>
      <c r="AL6" s="301">
        <v>13</v>
      </c>
      <c r="AM6" s="301"/>
      <c r="AN6" s="301">
        <v>9</v>
      </c>
      <c r="AO6" s="302"/>
    </row>
    <row r="7" spans="1:41" ht="18" customHeight="1">
      <c r="A7" s="17">
        <v>27</v>
      </c>
      <c r="B7" s="116">
        <v>6</v>
      </c>
      <c r="C7" s="117">
        <v>-1</v>
      </c>
      <c r="D7" s="118">
        <v>275</v>
      </c>
      <c r="E7" s="124">
        <v>0</v>
      </c>
      <c r="F7" s="178">
        <v>134</v>
      </c>
      <c r="G7" s="124">
        <v>0</v>
      </c>
      <c r="H7" s="178">
        <v>141</v>
      </c>
      <c r="I7" s="124">
        <v>0</v>
      </c>
      <c r="J7" s="121">
        <v>129</v>
      </c>
      <c r="K7" s="120">
        <v>12</v>
      </c>
      <c r="L7" s="178">
        <v>4810</v>
      </c>
      <c r="M7" s="120">
        <v>324</v>
      </c>
      <c r="N7" s="178">
        <v>2276</v>
      </c>
      <c r="O7" s="120">
        <v>318</v>
      </c>
      <c r="P7" s="178">
        <v>2534</v>
      </c>
      <c r="Q7" s="120">
        <v>6</v>
      </c>
      <c r="R7" s="125"/>
      <c r="S7" s="298">
        <v>381</v>
      </c>
      <c r="T7" s="298"/>
      <c r="U7" s="119">
        <v>36</v>
      </c>
      <c r="V7" s="216">
        <v>200</v>
      </c>
      <c r="W7" s="119">
        <v>30</v>
      </c>
      <c r="X7" s="216">
        <v>181</v>
      </c>
      <c r="Y7" s="119">
        <v>6</v>
      </c>
      <c r="Z7" s="298">
        <v>164</v>
      </c>
      <c r="AA7" s="298"/>
      <c r="AB7" s="298"/>
      <c r="AC7" s="119">
        <v>7</v>
      </c>
      <c r="AD7" s="216">
        <v>71</v>
      </c>
      <c r="AE7" s="119">
        <v>5</v>
      </c>
      <c r="AF7" s="216">
        <v>93</v>
      </c>
      <c r="AG7" s="119">
        <v>2</v>
      </c>
      <c r="AH7" s="299">
        <v>37</v>
      </c>
      <c r="AI7" s="299"/>
      <c r="AJ7" s="300">
        <v>27</v>
      </c>
      <c r="AK7" s="300"/>
      <c r="AL7" s="301">
        <v>13</v>
      </c>
      <c r="AM7" s="301"/>
      <c r="AN7" s="301">
        <v>9</v>
      </c>
      <c r="AO7" s="302"/>
    </row>
    <row r="8" spans="1:41" ht="18" customHeight="1">
      <c r="A8" s="17">
        <v>28</v>
      </c>
      <c r="B8" s="116">
        <v>6</v>
      </c>
      <c r="C8" s="117">
        <v>-1</v>
      </c>
      <c r="D8" s="118">
        <v>289</v>
      </c>
      <c r="E8" s="124">
        <v>12</v>
      </c>
      <c r="F8" s="178">
        <v>134</v>
      </c>
      <c r="G8" s="124">
        <v>12</v>
      </c>
      <c r="H8" s="178">
        <v>155</v>
      </c>
      <c r="I8" s="124">
        <v>0</v>
      </c>
      <c r="J8" s="121">
        <v>129</v>
      </c>
      <c r="K8" s="120">
        <v>12</v>
      </c>
      <c r="L8" s="178">
        <v>4843</v>
      </c>
      <c r="M8" s="120">
        <v>285</v>
      </c>
      <c r="N8" s="178">
        <v>2279</v>
      </c>
      <c r="O8" s="120">
        <v>281</v>
      </c>
      <c r="P8" s="178">
        <v>2564</v>
      </c>
      <c r="Q8" s="120">
        <v>4</v>
      </c>
      <c r="R8" s="125"/>
      <c r="S8" s="298">
        <v>386</v>
      </c>
      <c r="T8" s="298"/>
      <c r="U8" s="119">
        <v>33</v>
      </c>
      <c r="V8" s="216">
        <v>197</v>
      </c>
      <c r="W8" s="119">
        <v>28</v>
      </c>
      <c r="X8" s="216">
        <v>189</v>
      </c>
      <c r="Y8" s="119">
        <v>5</v>
      </c>
      <c r="Z8" s="298">
        <v>165</v>
      </c>
      <c r="AA8" s="298"/>
      <c r="AB8" s="298"/>
      <c r="AC8" s="119">
        <v>7</v>
      </c>
      <c r="AD8" s="216">
        <v>89</v>
      </c>
      <c r="AE8" s="119">
        <v>5</v>
      </c>
      <c r="AF8" s="216">
        <v>76</v>
      </c>
      <c r="AG8" s="119">
        <v>2</v>
      </c>
      <c r="AH8" s="299">
        <v>37.542635658914726</v>
      </c>
      <c r="AI8" s="299"/>
      <c r="AJ8" s="300">
        <v>23.75</v>
      </c>
      <c r="AK8" s="300"/>
      <c r="AL8" s="301">
        <v>12.546632124352332</v>
      </c>
      <c r="AM8" s="301"/>
      <c r="AN8" s="301">
        <v>8.6363636363636367</v>
      </c>
      <c r="AO8" s="302"/>
    </row>
    <row r="9" spans="1:41" ht="18" customHeight="1">
      <c r="A9" s="18">
        <v>29</v>
      </c>
      <c r="B9" s="564">
        <v>6</v>
      </c>
      <c r="C9" s="565">
        <v>-1</v>
      </c>
      <c r="D9" s="566">
        <f t="shared" ref="D9:J9" si="0">SUM(D11:D16)</f>
        <v>289</v>
      </c>
      <c r="E9" s="123">
        <f>SUM(E11:E16)</f>
        <v>16</v>
      </c>
      <c r="F9" s="145">
        <f t="shared" si="0"/>
        <v>133</v>
      </c>
      <c r="G9" s="123">
        <f t="shared" si="0"/>
        <v>16</v>
      </c>
      <c r="H9" s="145">
        <f t="shared" si="0"/>
        <v>156</v>
      </c>
      <c r="I9" s="567">
        <f>SUM(I11:I16)</f>
        <v>0</v>
      </c>
      <c r="J9" s="568">
        <f t="shared" si="0"/>
        <v>132</v>
      </c>
      <c r="K9" s="148">
        <f>SUM(K11:K16)</f>
        <v>16</v>
      </c>
      <c r="L9" s="145">
        <f t="shared" ref="L9:Q9" si="1">SUM(L11:L16)</f>
        <v>4867</v>
      </c>
      <c r="M9" s="148">
        <f t="shared" si="1"/>
        <v>287</v>
      </c>
      <c r="N9" s="145">
        <f t="shared" si="1"/>
        <v>2293</v>
      </c>
      <c r="O9" s="148">
        <f t="shared" si="1"/>
        <v>284</v>
      </c>
      <c r="P9" s="145">
        <f t="shared" si="1"/>
        <v>2574</v>
      </c>
      <c r="Q9" s="148">
        <f t="shared" si="1"/>
        <v>3</v>
      </c>
      <c r="R9" s="125"/>
      <c r="S9" s="293">
        <f>SUM(S11:T16)</f>
        <v>404</v>
      </c>
      <c r="T9" s="293"/>
      <c r="U9" s="160">
        <f>SUM(U11:U16)</f>
        <v>46</v>
      </c>
      <c r="V9" s="217">
        <f>SUM(V11:V16)</f>
        <v>202</v>
      </c>
      <c r="W9" s="160">
        <f>SUM(W11:W16)</f>
        <v>38</v>
      </c>
      <c r="X9" s="217">
        <f>SUM(X11:X16)</f>
        <v>202</v>
      </c>
      <c r="Y9" s="160">
        <f>SUM(Y11:Y16)</f>
        <v>8</v>
      </c>
      <c r="Z9" s="293">
        <f>SUM(AA11:AB16)</f>
        <v>174</v>
      </c>
      <c r="AA9" s="293"/>
      <c r="AB9" s="293"/>
      <c r="AC9" s="160">
        <f>SUM(AC11:AC16)</f>
        <v>14</v>
      </c>
      <c r="AD9" s="217">
        <f>SUM(AD11:AD16)</f>
        <v>81</v>
      </c>
      <c r="AE9" s="160">
        <f>SUM(AE11:AE16)</f>
        <v>8</v>
      </c>
      <c r="AF9" s="217">
        <f>SUM(AF11:AF16)</f>
        <v>93</v>
      </c>
      <c r="AG9" s="160">
        <f>SUM(AG11:AG16)</f>
        <v>6</v>
      </c>
      <c r="AH9" s="294">
        <f>L9/J9</f>
        <v>36.871212121212125</v>
      </c>
      <c r="AI9" s="294"/>
      <c r="AJ9" s="295">
        <f>M9/K9</f>
        <v>17.9375</v>
      </c>
      <c r="AK9" s="295"/>
      <c r="AL9" s="296">
        <f>L9/S9</f>
        <v>12.047029702970297</v>
      </c>
      <c r="AM9" s="296"/>
      <c r="AN9" s="296">
        <f>M9/U9</f>
        <v>6.2391304347826084</v>
      </c>
      <c r="AO9" s="297"/>
    </row>
    <row r="10" spans="1:41" ht="9" customHeight="1">
      <c r="A10" s="18"/>
      <c r="B10" s="564"/>
      <c r="C10" s="569"/>
      <c r="D10" s="566"/>
      <c r="E10" s="148"/>
      <c r="F10" s="145"/>
      <c r="G10" s="148"/>
      <c r="H10" s="145"/>
      <c r="I10" s="148"/>
      <c r="J10" s="568"/>
      <c r="K10" s="148"/>
      <c r="L10" s="145"/>
      <c r="M10" s="148"/>
      <c r="N10" s="145"/>
      <c r="O10" s="148"/>
      <c r="P10" s="145"/>
      <c r="Q10" s="148"/>
      <c r="R10" s="154"/>
      <c r="S10" s="145"/>
      <c r="T10" s="145"/>
      <c r="U10" s="148"/>
      <c r="V10" s="145"/>
      <c r="W10" s="148"/>
      <c r="X10" s="145"/>
      <c r="Y10" s="148"/>
      <c r="Z10" s="148"/>
      <c r="AA10" s="145"/>
      <c r="AB10" s="145"/>
      <c r="AC10" s="148"/>
      <c r="AD10" s="145"/>
      <c r="AE10" s="146"/>
      <c r="AF10" s="145"/>
      <c r="AG10" s="148"/>
      <c r="AH10" s="148"/>
      <c r="AI10" s="149"/>
      <c r="AJ10" s="149"/>
      <c r="AK10" s="155"/>
      <c r="AL10" s="149"/>
      <c r="AM10" s="149"/>
      <c r="AN10" s="155"/>
      <c r="AO10" s="156"/>
    </row>
    <row r="11" spans="1:41" ht="21.75" customHeight="1">
      <c r="A11" s="200" t="s">
        <v>353</v>
      </c>
      <c r="B11" s="570">
        <v>1</v>
      </c>
      <c r="C11" s="204">
        <v>0</v>
      </c>
      <c r="D11" s="118">
        <f>SUM(F11,H11)</f>
        <v>58</v>
      </c>
      <c r="E11" s="204">
        <v>0</v>
      </c>
      <c r="F11" s="571">
        <v>30</v>
      </c>
      <c r="G11" s="218">
        <v>0</v>
      </c>
      <c r="H11" s="571">
        <v>28</v>
      </c>
      <c r="I11" s="218">
        <v>0</v>
      </c>
      <c r="J11" s="572">
        <v>30</v>
      </c>
      <c r="K11" s="218">
        <v>0</v>
      </c>
      <c r="L11" s="178">
        <f t="shared" ref="L11:L16" si="2">SUM(N11,P11)</f>
        <v>1199</v>
      </c>
      <c r="M11" s="218">
        <v>0</v>
      </c>
      <c r="N11" s="571">
        <v>485</v>
      </c>
      <c r="O11" s="218">
        <v>0</v>
      </c>
      <c r="P11" s="571">
        <v>714</v>
      </c>
      <c r="Q11" s="218">
        <v>0</v>
      </c>
      <c r="R11" s="573"/>
      <c r="S11" s="574">
        <f t="shared" ref="S11:S16" si="3">SUM(V11,X11)</f>
        <v>77</v>
      </c>
      <c r="T11" s="574"/>
      <c r="U11" s="204">
        <f t="shared" ref="U11:U16" si="4">W11+Y11</f>
        <v>0</v>
      </c>
      <c r="V11" s="178">
        <v>34</v>
      </c>
      <c r="W11" s="575">
        <v>0</v>
      </c>
      <c r="X11" s="178">
        <v>43</v>
      </c>
      <c r="Y11" s="575">
        <v>0</v>
      </c>
      <c r="Z11" s="576"/>
      <c r="AA11" s="574">
        <f t="shared" ref="AA11:AA16" si="5">SUM(AD11,AF11)</f>
        <v>91</v>
      </c>
      <c r="AB11" s="574"/>
      <c r="AC11" s="204">
        <f t="shared" ref="AC11:AC16" si="6">AE11+AG11</f>
        <v>0</v>
      </c>
      <c r="AD11" s="178">
        <v>41</v>
      </c>
      <c r="AE11" s="575">
        <v>0</v>
      </c>
      <c r="AF11" s="178">
        <v>50</v>
      </c>
      <c r="AG11" s="575">
        <v>0</v>
      </c>
      <c r="AH11" s="299">
        <f>L11/J11</f>
        <v>39.966666666666669</v>
      </c>
      <c r="AI11" s="299"/>
      <c r="AJ11" s="300" t="s">
        <v>130</v>
      </c>
      <c r="AK11" s="300"/>
      <c r="AL11" s="577">
        <f>L11/S11</f>
        <v>15.571428571428571</v>
      </c>
      <c r="AM11" s="577"/>
      <c r="AN11" s="578">
        <v>0</v>
      </c>
      <c r="AO11" s="579"/>
    </row>
    <row r="12" spans="1:41" ht="21.75" customHeight="1">
      <c r="A12" s="200" t="s">
        <v>352</v>
      </c>
      <c r="B12" s="570">
        <v>1</v>
      </c>
      <c r="C12" s="204">
        <v>0</v>
      </c>
      <c r="D12" s="118">
        <f>SUM(F12,H12)</f>
        <v>58</v>
      </c>
      <c r="E12" s="204">
        <v>0</v>
      </c>
      <c r="F12" s="571">
        <v>23</v>
      </c>
      <c r="G12" s="218">
        <v>0</v>
      </c>
      <c r="H12" s="571">
        <v>35</v>
      </c>
      <c r="I12" s="218">
        <v>0</v>
      </c>
      <c r="J12" s="572">
        <v>23</v>
      </c>
      <c r="K12" s="218">
        <v>0</v>
      </c>
      <c r="L12" s="178">
        <f t="shared" si="2"/>
        <v>841</v>
      </c>
      <c r="M12" s="218">
        <v>0</v>
      </c>
      <c r="N12" s="571">
        <v>208</v>
      </c>
      <c r="O12" s="218">
        <v>0</v>
      </c>
      <c r="P12" s="571">
        <v>633</v>
      </c>
      <c r="Q12" s="218">
        <v>0</v>
      </c>
      <c r="R12" s="573"/>
      <c r="S12" s="574">
        <f t="shared" si="3"/>
        <v>63</v>
      </c>
      <c r="T12" s="574"/>
      <c r="U12" s="204">
        <f t="shared" si="4"/>
        <v>0</v>
      </c>
      <c r="V12" s="178">
        <v>22</v>
      </c>
      <c r="W12" s="575">
        <v>0</v>
      </c>
      <c r="X12" s="178">
        <v>41</v>
      </c>
      <c r="Y12" s="575">
        <v>0</v>
      </c>
      <c r="Z12" s="576"/>
      <c r="AA12" s="574">
        <f t="shared" si="5"/>
        <v>13</v>
      </c>
      <c r="AB12" s="574"/>
      <c r="AC12" s="204">
        <f t="shared" si="6"/>
        <v>0</v>
      </c>
      <c r="AD12" s="178">
        <v>5</v>
      </c>
      <c r="AE12" s="575">
        <v>0</v>
      </c>
      <c r="AF12" s="178">
        <v>8</v>
      </c>
      <c r="AG12" s="575">
        <v>0</v>
      </c>
      <c r="AH12" s="299">
        <f t="shared" ref="AH12:AH13" si="7">L12/J12</f>
        <v>36.565217391304351</v>
      </c>
      <c r="AI12" s="299"/>
      <c r="AJ12" s="300" t="s">
        <v>130</v>
      </c>
      <c r="AK12" s="300"/>
      <c r="AL12" s="577">
        <f t="shared" ref="AL12:AL13" si="8">L12/S12</f>
        <v>13.34920634920635</v>
      </c>
      <c r="AM12" s="577"/>
      <c r="AN12" s="578">
        <v>0</v>
      </c>
      <c r="AO12" s="579"/>
    </row>
    <row r="13" spans="1:41" ht="21.75" customHeight="1">
      <c r="A13" s="200" t="s">
        <v>354</v>
      </c>
      <c r="B13" s="570">
        <v>1</v>
      </c>
      <c r="C13" s="580">
        <v>1</v>
      </c>
      <c r="D13" s="118">
        <f t="shared" ref="D13" si="9">SUM(F13,H13)</f>
        <v>27</v>
      </c>
      <c r="E13" s="581">
        <f t="shared" ref="E13" si="10">SUM(G13+I13)</f>
        <v>16</v>
      </c>
      <c r="F13" s="571">
        <v>21</v>
      </c>
      <c r="G13" s="581">
        <v>16</v>
      </c>
      <c r="H13" s="571">
        <v>6</v>
      </c>
      <c r="I13" s="218">
        <v>0</v>
      </c>
      <c r="J13" s="572">
        <v>21</v>
      </c>
      <c r="K13" s="581">
        <v>16</v>
      </c>
      <c r="L13" s="178">
        <f>SUM(N13,P13)</f>
        <v>698</v>
      </c>
      <c r="M13" s="581">
        <f>O13+Q13</f>
        <v>287</v>
      </c>
      <c r="N13" s="571">
        <v>542</v>
      </c>
      <c r="O13" s="581">
        <v>284</v>
      </c>
      <c r="P13" s="571">
        <v>156</v>
      </c>
      <c r="Q13" s="581">
        <v>3</v>
      </c>
      <c r="R13" s="582"/>
      <c r="S13" s="574">
        <f t="shared" si="3"/>
        <v>83</v>
      </c>
      <c r="T13" s="574"/>
      <c r="U13" s="120">
        <f t="shared" si="4"/>
        <v>46</v>
      </c>
      <c r="V13" s="178">
        <v>53</v>
      </c>
      <c r="W13" s="576">
        <v>38</v>
      </c>
      <c r="X13" s="178">
        <v>30</v>
      </c>
      <c r="Y13" s="576">
        <v>8</v>
      </c>
      <c r="Z13" s="120"/>
      <c r="AA13" s="574">
        <f t="shared" si="5"/>
        <v>16</v>
      </c>
      <c r="AB13" s="574"/>
      <c r="AC13" s="120">
        <f t="shared" si="6"/>
        <v>14</v>
      </c>
      <c r="AD13" s="178">
        <v>8</v>
      </c>
      <c r="AE13" s="576">
        <v>8</v>
      </c>
      <c r="AF13" s="178">
        <v>8</v>
      </c>
      <c r="AG13" s="576">
        <v>6</v>
      </c>
      <c r="AH13" s="299">
        <f t="shared" si="7"/>
        <v>33.238095238095241</v>
      </c>
      <c r="AI13" s="299"/>
      <c r="AJ13" s="299">
        <f>M13/K13</f>
        <v>17.9375</v>
      </c>
      <c r="AK13" s="299"/>
      <c r="AL13" s="577">
        <f t="shared" si="8"/>
        <v>8.4096385542168672</v>
      </c>
      <c r="AM13" s="577"/>
      <c r="AN13" s="577">
        <f>M13/U13</f>
        <v>6.2391304347826084</v>
      </c>
      <c r="AO13" s="583"/>
    </row>
    <row r="14" spans="1:41" ht="21.75" customHeight="1">
      <c r="A14" s="200" t="s">
        <v>355</v>
      </c>
      <c r="B14" s="570">
        <v>1</v>
      </c>
      <c r="C14" s="204"/>
      <c r="D14" s="118">
        <f>SUM(F14,H14)</f>
        <v>52</v>
      </c>
      <c r="E14" s="204">
        <f t="shared" ref="E14:E16" si="11">SUM(G14+I14)</f>
        <v>0</v>
      </c>
      <c r="F14" s="571">
        <v>23</v>
      </c>
      <c r="G14" s="124"/>
      <c r="H14" s="571">
        <v>29</v>
      </c>
      <c r="I14" s="124"/>
      <c r="J14" s="572">
        <v>22</v>
      </c>
      <c r="K14" s="124"/>
      <c r="L14" s="178">
        <f t="shared" si="2"/>
        <v>731</v>
      </c>
      <c r="M14" s="218"/>
      <c r="N14" s="571">
        <v>321</v>
      </c>
      <c r="O14" s="124"/>
      <c r="P14" s="571">
        <v>410</v>
      </c>
      <c r="Q14" s="124"/>
      <c r="R14" s="573"/>
      <c r="S14" s="574">
        <f t="shared" si="3"/>
        <v>70</v>
      </c>
      <c r="T14" s="574"/>
      <c r="U14" s="204">
        <f t="shared" si="4"/>
        <v>0</v>
      </c>
      <c r="V14" s="178">
        <v>27</v>
      </c>
      <c r="W14" s="124">
        <v>0</v>
      </c>
      <c r="X14" s="178">
        <v>43</v>
      </c>
      <c r="Y14" s="124">
        <v>0</v>
      </c>
      <c r="Z14" s="576"/>
      <c r="AA14" s="574">
        <f t="shared" si="5"/>
        <v>25</v>
      </c>
      <c r="AB14" s="574"/>
      <c r="AC14" s="204">
        <f t="shared" si="6"/>
        <v>0</v>
      </c>
      <c r="AD14" s="178">
        <v>12</v>
      </c>
      <c r="AE14" s="124">
        <v>0</v>
      </c>
      <c r="AF14" s="178">
        <v>13</v>
      </c>
      <c r="AG14" s="124">
        <v>0</v>
      </c>
      <c r="AH14" s="299">
        <f>L14/J14</f>
        <v>33.227272727272727</v>
      </c>
      <c r="AI14" s="299"/>
      <c r="AJ14" s="300" t="s">
        <v>130</v>
      </c>
      <c r="AK14" s="300"/>
      <c r="AL14" s="577">
        <f t="shared" ref="AL14:AL16" si="12">L14/S14</f>
        <v>10.442857142857143</v>
      </c>
      <c r="AM14" s="577"/>
      <c r="AN14" s="578">
        <v>0</v>
      </c>
      <c r="AO14" s="579"/>
    </row>
    <row r="15" spans="1:41" ht="21.75" customHeight="1">
      <c r="A15" s="200" t="s">
        <v>356</v>
      </c>
      <c r="B15" s="570">
        <v>1</v>
      </c>
      <c r="C15" s="204">
        <v>0</v>
      </c>
      <c r="D15" s="118">
        <f t="shared" ref="D15:D16" si="13">SUM(F15,H15)</f>
        <v>63</v>
      </c>
      <c r="E15" s="204">
        <f t="shared" si="11"/>
        <v>0</v>
      </c>
      <c r="F15" s="571">
        <v>21</v>
      </c>
      <c r="G15" s="218">
        <v>0</v>
      </c>
      <c r="H15" s="571">
        <v>42</v>
      </c>
      <c r="I15" s="218">
        <v>0</v>
      </c>
      <c r="J15" s="572">
        <v>21</v>
      </c>
      <c r="K15" s="218">
        <v>0</v>
      </c>
      <c r="L15" s="178">
        <f t="shared" si="2"/>
        <v>764</v>
      </c>
      <c r="M15" s="218">
        <v>0</v>
      </c>
      <c r="N15" s="571">
        <v>429</v>
      </c>
      <c r="O15" s="218">
        <v>0</v>
      </c>
      <c r="P15" s="571">
        <v>335</v>
      </c>
      <c r="Q15" s="218">
        <v>0</v>
      </c>
      <c r="R15" s="584"/>
      <c r="S15" s="574">
        <f t="shared" si="3"/>
        <v>80</v>
      </c>
      <c r="T15" s="574"/>
      <c r="U15" s="204">
        <f t="shared" si="4"/>
        <v>0</v>
      </c>
      <c r="V15" s="178">
        <v>43</v>
      </c>
      <c r="W15" s="575">
        <v>0</v>
      </c>
      <c r="X15" s="178">
        <v>37</v>
      </c>
      <c r="Y15" s="575">
        <v>0</v>
      </c>
      <c r="Z15" s="575"/>
      <c r="AA15" s="574">
        <f t="shared" si="5"/>
        <v>25</v>
      </c>
      <c r="AB15" s="574"/>
      <c r="AC15" s="204">
        <f t="shared" si="6"/>
        <v>0</v>
      </c>
      <c r="AD15" s="178">
        <v>14</v>
      </c>
      <c r="AE15" s="575">
        <v>0</v>
      </c>
      <c r="AF15" s="178">
        <v>11</v>
      </c>
      <c r="AG15" s="575">
        <v>0</v>
      </c>
      <c r="AH15" s="299">
        <f t="shared" ref="AH15:AH16" si="14">L15/J15</f>
        <v>36.38095238095238</v>
      </c>
      <c r="AI15" s="299"/>
      <c r="AJ15" s="300" t="s">
        <v>130</v>
      </c>
      <c r="AK15" s="300"/>
      <c r="AL15" s="577">
        <f t="shared" si="12"/>
        <v>9.5500000000000007</v>
      </c>
      <c r="AM15" s="577"/>
      <c r="AN15" s="578">
        <v>0</v>
      </c>
      <c r="AO15" s="585"/>
    </row>
    <row r="16" spans="1:41" ht="21.75" customHeight="1" thickBot="1">
      <c r="A16" s="586" t="s">
        <v>357</v>
      </c>
      <c r="B16" s="587">
        <v>1</v>
      </c>
      <c r="C16" s="588">
        <v>0</v>
      </c>
      <c r="D16" s="589">
        <f t="shared" si="13"/>
        <v>31</v>
      </c>
      <c r="E16" s="588">
        <f t="shared" si="11"/>
        <v>0</v>
      </c>
      <c r="F16" s="590">
        <v>15</v>
      </c>
      <c r="G16" s="591">
        <v>0</v>
      </c>
      <c r="H16" s="590">
        <v>16</v>
      </c>
      <c r="I16" s="591">
        <v>0</v>
      </c>
      <c r="J16" s="592">
        <v>15</v>
      </c>
      <c r="K16" s="591">
        <v>0</v>
      </c>
      <c r="L16" s="593">
        <f t="shared" si="2"/>
        <v>634</v>
      </c>
      <c r="M16" s="591">
        <v>0</v>
      </c>
      <c r="N16" s="590">
        <v>308</v>
      </c>
      <c r="O16" s="219">
        <v>0</v>
      </c>
      <c r="P16" s="590">
        <v>326</v>
      </c>
      <c r="Q16" s="591">
        <v>0</v>
      </c>
      <c r="R16" s="594"/>
      <c r="S16" s="595">
        <f t="shared" si="3"/>
        <v>31</v>
      </c>
      <c r="T16" s="595"/>
      <c r="U16" s="596">
        <f t="shared" si="4"/>
        <v>0</v>
      </c>
      <c r="V16" s="597">
        <v>23</v>
      </c>
      <c r="W16" s="598">
        <v>0</v>
      </c>
      <c r="X16" s="597">
        <v>8</v>
      </c>
      <c r="Y16" s="598">
        <v>0</v>
      </c>
      <c r="Z16" s="599"/>
      <c r="AA16" s="595">
        <f t="shared" si="5"/>
        <v>4</v>
      </c>
      <c r="AB16" s="595"/>
      <c r="AC16" s="588">
        <f t="shared" si="6"/>
        <v>0</v>
      </c>
      <c r="AD16" s="593">
        <v>1</v>
      </c>
      <c r="AE16" s="600">
        <v>0</v>
      </c>
      <c r="AF16" s="593">
        <v>3</v>
      </c>
      <c r="AG16" s="600">
        <v>0</v>
      </c>
      <c r="AH16" s="601">
        <f t="shared" si="14"/>
        <v>42.266666666666666</v>
      </c>
      <c r="AI16" s="601"/>
      <c r="AJ16" s="602" t="s">
        <v>130</v>
      </c>
      <c r="AK16" s="602"/>
      <c r="AL16" s="603">
        <f t="shared" si="12"/>
        <v>20.451612903225808</v>
      </c>
      <c r="AM16" s="603"/>
      <c r="AN16" s="604">
        <v>0</v>
      </c>
      <c r="AO16" s="605"/>
    </row>
    <row r="17" spans="1:41" ht="18" customHeight="1">
      <c r="A17" s="13" t="s">
        <v>145</v>
      </c>
      <c r="B17" s="13"/>
      <c r="C17" s="13"/>
      <c r="D17" s="13"/>
      <c r="E17" s="19"/>
      <c r="F17" s="13"/>
      <c r="G17" s="13"/>
      <c r="H17" s="13"/>
      <c r="I17" s="13"/>
      <c r="J17" s="13"/>
      <c r="K17" s="13"/>
      <c r="L17" s="13"/>
      <c r="M17" s="13"/>
      <c r="N17" s="13"/>
      <c r="O17" s="13"/>
      <c r="P17" s="13"/>
      <c r="Q17" s="13"/>
      <c r="R17" s="13"/>
      <c r="S17" s="20"/>
      <c r="T17" s="20"/>
      <c r="U17" s="20"/>
      <c r="V17" s="20"/>
      <c r="W17" s="20"/>
      <c r="X17" s="20"/>
      <c r="Y17" s="20"/>
      <c r="Z17" s="20"/>
      <c r="AA17" s="20"/>
      <c r="AB17" s="20"/>
      <c r="AC17" s="20"/>
      <c r="AD17" s="20"/>
      <c r="AE17" s="20"/>
      <c r="AF17" s="20"/>
      <c r="AG17" s="20"/>
      <c r="AH17" s="20"/>
      <c r="AI17" s="20"/>
      <c r="AJ17" s="20"/>
      <c r="AK17" s="20"/>
      <c r="AM17" s="20"/>
      <c r="AN17" s="20"/>
      <c r="AO17" s="15" t="s">
        <v>146</v>
      </c>
    </row>
    <row r="18" spans="1:41" ht="18" customHeight="1">
      <c r="A18" s="13"/>
      <c r="B18" s="13"/>
      <c r="C18" s="13"/>
      <c r="D18" s="13"/>
      <c r="E18" s="19"/>
      <c r="F18" s="13"/>
      <c r="G18" s="13"/>
      <c r="H18" s="13"/>
      <c r="I18" s="13"/>
      <c r="J18" s="13"/>
      <c r="K18" s="13"/>
      <c r="L18" s="13"/>
      <c r="M18" s="13"/>
      <c r="N18" s="13"/>
      <c r="O18" s="13"/>
      <c r="P18" s="13"/>
      <c r="Q18" s="13"/>
      <c r="R18" s="13"/>
      <c r="S18" s="20"/>
      <c r="T18" s="20"/>
      <c r="U18" s="20"/>
      <c r="V18" s="20"/>
      <c r="W18" s="20"/>
      <c r="X18" s="20"/>
      <c r="Y18" s="20"/>
      <c r="Z18" s="20"/>
      <c r="AA18" s="20"/>
      <c r="AB18" s="20"/>
      <c r="AC18" s="20"/>
      <c r="AD18" s="20"/>
      <c r="AE18" s="20"/>
      <c r="AF18" s="20"/>
      <c r="AG18" s="20"/>
      <c r="AH18" s="20"/>
      <c r="AI18" s="20"/>
      <c r="AJ18" s="20"/>
      <c r="AK18" s="20"/>
      <c r="AL18" s="20"/>
      <c r="AM18" s="20"/>
      <c r="AN18" s="20"/>
      <c r="AO18" s="21"/>
    </row>
    <row r="19" spans="1:41" ht="18" customHeight="1">
      <c r="A19" s="13"/>
      <c r="B19" s="13"/>
      <c r="C19" s="13"/>
      <c r="D19" s="13"/>
      <c r="E19" s="19"/>
      <c r="F19" s="13"/>
      <c r="G19" s="13"/>
      <c r="H19" s="13"/>
      <c r="I19" s="13"/>
      <c r="J19" s="13"/>
      <c r="K19" s="13"/>
      <c r="L19" s="13"/>
      <c r="M19" s="13"/>
      <c r="N19" s="13"/>
      <c r="O19" s="13"/>
      <c r="P19" s="13"/>
      <c r="Q19" s="13"/>
      <c r="R19" s="13"/>
      <c r="S19" s="20"/>
      <c r="T19" s="20"/>
      <c r="U19" s="20"/>
      <c r="V19" s="20"/>
      <c r="W19" s="20"/>
      <c r="X19" s="20"/>
      <c r="Y19" s="20"/>
      <c r="Z19" s="20"/>
      <c r="AA19" s="20"/>
      <c r="AB19" s="20"/>
      <c r="AC19" s="20"/>
      <c r="AD19" s="20"/>
      <c r="AE19" s="20"/>
      <c r="AF19" s="20"/>
      <c r="AG19" s="20"/>
      <c r="AH19" s="20"/>
      <c r="AI19" s="20"/>
      <c r="AJ19" s="20"/>
      <c r="AK19" s="20"/>
      <c r="AL19" s="20"/>
      <c r="AM19" s="20"/>
      <c r="AN19" s="20"/>
      <c r="AO19" s="21"/>
    </row>
    <row r="20" spans="1:41" ht="18" customHeight="1" thickBot="1">
      <c r="A20" s="13" t="s">
        <v>327</v>
      </c>
      <c r="B20" s="13"/>
      <c r="C20" s="13"/>
      <c r="D20" s="13"/>
      <c r="E20" s="13"/>
      <c r="F20" s="13"/>
      <c r="G20" s="13"/>
      <c r="H20" s="13"/>
      <c r="I20" s="13"/>
      <c r="J20" s="13"/>
      <c r="K20" s="13"/>
      <c r="L20" s="13"/>
      <c r="M20" s="13"/>
      <c r="N20" s="13"/>
      <c r="O20" s="13"/>
      <c r="P20" s="13"/>
      <c r="Q20" s="13"/>
      <c r="R20" s="13"/>
      <c r="S20" s="20"/>
      <c r="T20" s="20"/>
      <c r="U20" s="20"/>
      <c r="V20" s="20"/>
      <c r="W20" s="20"/>
      <c r="X20" s="20"/>
      <c r="Y20" s="20"/>
      <c r="Z20" s="20"/>
      <c r="AA20" s="20"/>
      <c r="AB20" s="20"/>
      <c r="AC20" s="20"/>
      <c r="AD20" s="20"/>
      <c r="AE20" s="20"/>
      <c r="AF20" s="20"/>
      <c r="AG20" s="20"/>
      <c r="AH20" s="20"/>
      <c r="AI20" s="20"/>
      <c r="AJ20" s="20"/>
      <c r="AL20" s="20"/>
      <c r="AM20" s="20"/>
      <c r="AN20" s="20"/>
      <c r="AO20" s="15" t="s">
        <v>84</v>
      </c>
    </row>
    <row r="21" spans="1:41" ht="18" customHeight="1" thickBot="1">
      <c r="A21" s="606" t="s">
        <v>328</v>
      </c>
      <c r="B21" s="467" t="s">
        <v>147</v>
      </c>
      <c r="C21" s="467"/>
      <c r="D21" s="467"/>
      <c r="E21" s="467"/>
      <c r="F21" s="467"/>
      <c r="G21" s="467"/>
      <c r="H21" s="467"/>
      <c r="I21" s="467"/>
      <c r="J21" s="319" t="s">
        <v>132</v>
      </c>
      <c r="K21" s="319"/>
      <c r="L21" s="319"/>
      <c r="M21" s="319"/>
      <c r="N21" s="319"/>
      <c r="O21" s="319"/>
      <c r="P21" s="319"/>
      <c r="Q21" s="319"/>
      <c r="R21" s="285" t="s">
        <v>148</v>
      </c>
      <c r="S21" s="286"/>
      <c r="T21" s="286"/>
      <c r="U21" s="286"/>
      <c r="V21" s="286"/>
      <c r="W21" s="286"/>
      <c r="X21" s="286"/>
      <c r="Y21" s="287"/>
      <c r="Z21" s="285" t="s">
        <v>149</v>
      </c>
      <c r="AA21" s="286"/>
      <c r="AB21" s="286"/>
      <c r="AC21" s="286"/>
      <c r="AD21" s="286"/>
      <c r="AE21" s="286"/>
      <c r="AF21" s="286"/>
      <c r="AG21" s="287"/>
      <c r="AH21" s="285" t="s">
        <v>150</v>
      </c>
      <c r="AI21" s="286"/>
      <c r="AJ21" s="286"/>
      <c r="AK21" s="286"/>
      <c r="AL21" s="286"/>
      <c r="AM21" s="286"/>
      <c r="AN21" s="286"/>
      <c r="AO21" s="288"/>
    </row>
    <row r="22" spans="1:41" ht="18" customHeight="1">
      <c r="A22" s="607"/>
      <c r="B22" s="309" t="s">
        <v>52</v>
      </c>
      <c r="C22" s="309"/>
      <c r="D22" s="310" t="s">
        <v>92</v>
      </c>
      <c r="E22" s="310"/>
      <c r="F22" s="309" t="s">
        <v>54</v>
      </c>
      <c r="G22" s="309"/>
      <c r="H22" s="309" t="s">
        <v>55</v>
      </c>
      <c r="I22" s="309"/>
      <c r="J22" s="309" t="s">
        <v>52</v>
      </c>
      <c r="K22" s="309"/>
      <c r="L22" s="310" t="s">
        <v>92</v>
      </c>
      <c r="M22" s="310"/>
      <c r="N22" s="309" t="s">
        <v>54</v>
      </c>
      <c r="O22" s="309"/>
      <c r="P22" s="309" t="s">
        <v>55</v>
      </c>
      <c r="Q22" s="309"/>
      <c r="R22" s="276" t="s">
        <v>52</v>
      </c>
      <c r="S22" s="278"/>
      <c r="T22" s="276" t="s">
        <v>92</v>
      </c>
      <c r="U22" s="278"/>
      <c r="V22" s="276" t="s">
        <v>54</v>
      </c>
      <c r="W22" s="278"/>
      <c r="X22" s="276" t="s">
        <v>55</v>
      </c>
      <c r="Y22" s="278"/>
      <c r="Z22" s="276" t="s">
        <v>52</v>
      </c>
      <c r="AA22" s="278"/>
      <c r="AB22" s="276" t="s">
        <v>92</v>
      </c>
      <c r="AC22" s="278"/>
      <c r="AD22" s="276" t="s">
        <v>54</v>
      </c>
      <c r="AE22" s="278"/>
      <c r="AF22" s="276" t="s">
        <v>55</v>
      </c>
      <c r="AG22" s="278"/>
      <c r="AH22" s="276" t="s">
        <v>52</v>
      </c>
      <c r="AI22" s="278"/>
      <c r="AJ22" s="276" t="s">
        <v>92</v>
      </c>
      <c r="AK22" s="278"/>
      <c r="AL22" s="276" t="s">
        <v>54</v>
      </c>
      <c r="AM22" s="278"/>
      <c r="AN22" s="276" t="s">
        <v>55</v>
      </c>
      <c r="AO22" s="292"/>
    </row>
    <row r="23" spans="1:41" ht="18" customHeight="1">
      <c r="A23" s="16" t="s">
        <v>362</v>
      </c>
      <c r="B23" s="608">
        <v>129</v>
      </c>
      <c r="C23" s="576">
        <v>12</v>
      </c>
      <c r="D23" s="609">
        <v>4911</v>
      </c>
      <c r="E23" s="120">
        <v>410</v>
      </c>
      <c r="F23" s="609">
        <v>2430</v>
      </c>
      <c r="G23" s="576">
        <v>399</v>
      </c>
      <c r="H23" s="609">
        <v>2481</v>
      </c>
      <c r="I23" s="576">
        <v>11</v>
      </c>
      <c r="J23" s="126">
        <v>43</v>
      </c>
      <c r="K23" s="576">
        <v>3</v>
      </c>
      <c r="L23" s="118">
        <v>1644</v>
      </c>
      <c r="M23" s="576">
        <v>79</v>
      </c>
      <c r="N23" s="610">
        <v>810</v>
      </c>
      <c r="O23" s="611">
        <v>78</v>
      </c>
      <c r="P23" s="610">
        <v>834</v>
      </c>
      <c r="Q23" s="611">
        <v>1</v>
      </c>
      <c r="R23" s="127">
        <v>43</v>
      </c>
      <c r="S23" s="128">
        <v>3</v>
      </c>
      <c r="T23" s="129">
        <v>1676</v>
      </c>
      <c r="U23" s="142">
        <v>134</v>
      </c>
      <c r="V23" s="130">
        <v>846</v>
      </c>
      <c r="W23" s="131">
        <v>131</v>
      </c>
      <c r="X23" s="130">
        <v>830</v>
      </c>
      <c r="Y23" s="128">
        <v>3</v>
      </c>
      <c r="Z23" s="130">
        <v>43</v>
      </c>
      <c r="AA23" s="128">
        <v>3</v>
      </c>
      <c r="AB23" s="118">
        <v>1591</v>
      </c>
      <c r="AC23" s="120">
        <v>98</v>
      </c>
      <c r="AD23" s="130">
        <v>774</v>
      </c>
      <c r="AE23" s="131">
        <v>95</v>
      </c>
      <c r="AF23" s="132">
        <v>817</v>
      </c>
      <c r="AG23" s="128">
        <v>3</v>
      </c>
      <c r="AH23" s="133">
        <v>0</v>
      </c>
      <c r="AI23" s="131">
        <v>3</v>
      </c>
      <c r="AJ23" s="134">
        <v>0</v>
      </c>
      <c r="AK23" s="120">
        <v>99</v>
      </c>
      <c r="AL23" s="133">
        <v>0</v>
      </c>
      <c r="AM23" s="131">
        <v>95</v>
      </c>
      <c r="AN23" s="133">
        <v>0</v>
      </c>
      <c r="AO23" s="135">
        <v>4</v>
      </c>
    </row>
    <row r="24" spans="1:41" ht="18" customHeight="1">
      <c r="A24" s="17">
        <v>26</v>
      </c>
      <c r="B24" s="608">
        <v>129</v>
      </c>
      <c r="C24" s="576">
        <v>12</v>
      </c>
      <c r="D24" s="609">
        <v>4893</v>
      </c>
      <c r="E24" s="120">
        <v>361</v>
      </c>
      <c r="F24" s="609">
        <v>2398</v>
      </c>
      <c r="G24" s="576">
        <v>352</v>
      </c>
      <c r="H24" s="609">
        <v>2495</v>
      </c>
      <c r="I24" s="576">
        <v>9</v>
      </c>
      <c r="J24" s="126">
        <v>43</v>
      </c>
      <c r="K24" s="576">
        <v>3</v>
      </c>
      <c r="L24" s="118">
        <v>1654</v>
      </c>
      <c r="M24" s="576">
        <v>77</v>
      </c>
      <c r="N24" s="610">
        <v>796</v>
      </c>
      <c r="O24" s="611">
        <v>75</v>
      </c>
      <c r="P24" s="610">
        <v>858</v>
      </c>
      <c r="Q24" s="611">
        <v>2</v>
      </c>
      <c r="R24" s="127">
        <v>43</v>
      </c>
      <c r="S24" s="128">
        <v>3</v>
      </c>
      <c r="T24" s="129">
        <v>1605</v>
      </c>
      <c r="U24" s="120">
        <v>119</v>
      </c>
      <c r="V24" s="130">
        <v>778</v>
      </c>
      <c r="W24" s="131">
        <v>117</v>
      </c>
      <c r="X24" s="130">
        <v>827</v>
      </c>
      <c r="Y24" s="128">
        <v>2</v>
      </c>
      <c r="Z24" s="130">
        <v>43</v>
      </c>
      <c r="AA24" s="128">
        <v>3</v>
      </c>
      <c r="AB24" s="118">
        <v>1634</v>
      </c>
      <c r="AC24" s="120">
        <v>77</v>
      </c>
      <c r="AD24" s="130">
        <v>824</v>
      </c>
      <c r="AE24" s="131">
        <v>75</v>
      </c>
      <c r="AF24" s="132">
        <v>810</v>
      </c>
      <c r="AG24" s="128">
        <v>2</v>
      </c>
      <c r="AH24" s="133">
        <v>0</v>
      </c>
      <c r="AI24" s="131">
        <v>3</v>
      </c>
      <c r="AJ24" s="134">
        <v>0</v>
      </c>
      <c r="AK24" s="120">
        <v>88</v>
      </c>
      <c r="AL24" s="133">
        <v>0</v>
      </c>
      <c r="AM24" s="131">
        <v>85</v>
      </c>
      <c r="AN24" s="133">
        <v>0</v>
      </c>
      <c r="AO24" s="135">
        <v>3</v>
      </c>
    </row>
    <row r="25" spans="1:41" s="22" customFormat="1" ht="18" customHeight="1">
      <c r="A25" s="17">
        <v>27</v>
      </c>
      <c r="B25" s="608">
        <v>129</v>
      </c>
      <c r="C25" s="576">
        <v>12</v>
      </c>
      <c r="D25" s="609">
        <v>4810</v>
      </c>
      <c r="E25" s="120">
        <v>324</v>
      </c>
      <c r="F25" s="609">
        <v>2276</v>
      </c>
      <c r="G25" s="576">
        <v>318</v>
      </c>
      <c r="H25" s="609">
        <v>2534</v>
      </c>
      <c r="I25" s="576">
        <v>6</v>
      </c>
      <c r="J25" s="126">
        <v>43</v>
      </c>
      <c r="K25" s="576">
        <v>3</v>
      </c>
      <c r="L25" s="118">
        <v>1651</v>
      </c>
      <c r="M25" s="576">
        <v>49</v>
      </c>
      <c r="N25" s="610">
        <v>772</v>
      </c>
      <c r="O25" s="576">
        <v>49</v>
      </c>
      <c r="P25" s="610">
        <v>879</v>
      </c>
      <c r="Q25" s="611">
        <v>0</v>
      </c>
      <c r="R25" s="126">
        <v>43</v>
      </c>
      <c r="S25" s="120">
        <v>3</v>
      </c>
      <c r="T25" s="136">
        <v>1623</v>
      </c>
      <c r="U25" s="137">
        <v>115</v>
      </c>
      <c r="V25" s="126">
        <v>769</v>
      </c>
      <c r="W25" s="120">
        <v>113</v>
      </c>
      <c r="X25" s="126">
        <v>854</v>
      </c>
      <c r="Y25" s="120">
        <v>2</v>
      </c>
      <c r="Z25" s="126">
        <v>43</v>
      </c>
      <c r="AA25" s="120">
        <v>3</v>
      </c>
      <c r="AB25" s="136">
        <v>1536</v>
      </c>
      <c r="AC25" s="137">
        <v>69</v>
      </c>
      <c r="AD25" s="126">
        <v>735</v>
      </c>
      <c r="AE25" s="120">
        <v>68</v>
      </c>
      <c r="AF25" s="126">
        <v>801</v>
      </c>
      <c r="AG25" s="120">
        <v>1</v>
      </c>
      <c r="AH25" s="134">
        <v>0</v>
      </c>
      <c r="AI25" s="120">
        <v>3</v>
      </c>
      <c r="AJ25" s="134">
        <v>0</v>
      </c>
      <c r="AK25" s="120">
        <v>91</v>
      </c>
      <c r="AL25" s="134">
        <v>0</v>
      </c>
      <c r="AM25" s="120">
        <v>88</v>
      </c>
      <c r="AN25" s="134">
        <v>0</v>
      </c>
      <c r="AO25" s="138">
        <v>3</v>
      </c>
    </row>
    <row r="26" spans="1:41" s="22" customFormat="1" ht="18" customHeight="1">
      <c r="A26" s="17">
        <v>28</v>
      </c>
      <c r="B26" s="612">
        <v>129</v>
      </c>
      <c r="C26" s="613">
        <v>12</v>
      </c>
      <c r="D26" s="136">
        <v>4843</v>
      </c>
      <c r="E26" s="137">
        <v>285</v>
      </c>
      <c r="F26" s="136">
        <v>2279</v>
      </c>
      <c r="G26" s="137">
        <v>281</v>
      </c>
      <c r="H26" s="136">
        <v>2564</v>
      </c>
      <c r="I26" s="137">
        <v>4</v>
      </c>
      <c r="J26" s="126">
        <v>43</v>
      </c>
      <c r="K26" s="120">
        <v>3</v>
      </c>
      <c r="L26" s="136">
        <v>1665</v>
      </c>
      <c r="M26" s="137">
        <v>56</v>
      </c>
      <c r="N26" s="136">
        <v>799</v>
      </c>
      <c r="O26" s="137">
        <v>55</v>
      </c>
      <c r="P26" s="136">
        <v>866</v>
      </c>
      <c r="Q26" s="614">
        <v>1</v>
      </c>
      <c r="R26" s="126">
        <v>43</v>
      </c>
      <c r="S26" s="120">
        <v>3</v>
      </c>
      <c r="T26" s="136">
        <v>1596</v>
      </c>
      <c r="U26" s="137">
        <v>87</v>
      </c>
      <c r="V26" s="126">
        <v>737</v>
      </c>
      <c r="W26" s="120">
        <v>86</v>
      </c>
      <c r="X26" s="126">
        <v>859</v>
      </c>
      <c r="Y26" s="120">
        <v>1</v>
      </c>
      <c r="Z26" s="126">
        <v>43</v>
      </c>
      <c r="AA26" s="120">
        <v>3</v>
      </c>
      <c r="AB26" s="136">
        <v>1582</v>
      </c>
      <c r="AC26" s="137">
        <v>65</v>
      </c>
      <c r="AD26" s="126">
        <v>743</v>
      </c>
      <c r="AE26" s="120">
        <v>65</v>
      </c>
      <c r="AF26" s="126">
        <v>839</v>
      </c>
      <c r="AG26" s="124">
        <v>0</v>
      </c>
      <c r="AH26" s="134">
        <v>0</v>
      </c>
      <c r="AI26" s="120">
        <v>3</v>
      </c>
      <c r="AJ26" s="134">
        <v>0</v>
      </c>
      <c r="AK26" s="120">
        <v>77</v>
      </c>
      <c r="AL26" s="134">
        <v>0</v>
      </c>
      <c r="AM26" s="120">
        <v>75</v>
      </c>
      <c r="AN26" s="134">
        <v>0</v>
      </c>
      <c r="AO26" s="138">
        <v>2</v>
      </c>
    </row>
    <row r="27" spans="1:41" s="22" customFormat="1" ht="18" customHeight="1">
      <c r="A27" s="18">
        <v>29</v>
      </c>
      <c r="B27" s="615">
        <f t="shared" ref="B27:Q27" si="15">SUM(B29:B34)</f>
        <v>132</v>
      </c>
      <c r="C27" s="616">
        <f t="shared" si="15"/>
        <v>16</v>
      </c>
      <c r="D27" s="161">
        <f t="shared" si="15"/>
        <v>4867</v>
      </c>
      <c r="E27" s="162">
        <f t="shared" si="15"/>
        <v>287</v>
      </c>
      <c r="F27" s="161">
        <f t="shared" si="15"/>
        <v>2293</v>
      </c>
      <c r="G27" s="162">
        <f t="shared" si="15"/>
        <v>284</v>
      </c>
      <c r="H27" s="161">
        <f t="shared" si="15"/>
        <v>2574</v>
      </c>
      <c r="I27" s="162">
        <f t="shared" si="15"/>
        <v>3</v>
      </c>
      <c r="J27" s="147">
        <f t="shared" si="15"/>
        <v>44</v>
      </c>
      <c r="K27" s="148">
        <f t="shared" si="15"/>
        <v>5</v>
      </c>
      <c r="L27" s="161">
        <f t="shared" si="15"/>
        <v>1674</v>
      </c>
      <c r="M27" s="162">
        <f t="shared" si="15"/>
        <v>65</v>
      </c>
      <c r="N27" s="161">
        <f t="shared" si="15"/>
        <v>800</v>
      </c>
      <c r="O27" s="162">
        <f t="shared" si="15"/>
        <v>65</v>
      </c>
      <c r="P27" s="161">
        <f t="shared" si="15"/>
        <v>874</v>
      </c>
      <c r="Q27" s="617">
        <f t="shared" si="15"/>
        <v>0</v>
      </c>
      <c r="R27" s="147">
        <f t="shared" ref="R27:AB27" si="16">SUM(R29:R34)</f>
        <v>44</v>
      </c>
      <c r="S27" s="148">
        <f t="shared" si="16"/>
        <v>4</v>
      </c>
      <c r="T27" s="161">
        <f t="shared" si="16"/>
        <v>1632</v>
      </c>
      <c r="U27" s="162">
        <f t="shared" si="16"/>
        <v>82</v>
      </c>
      <c r="V27" s="147">
        <f t="shared" si="16"/>
        <v>782</v>
      </c>
      <c r="W27" s="148">
        <f t="shared" si="16"/>
        <v>80</v>
      </c>
      <c r="X27" s="147">
        <f t="shared" si="16"/>
        <v>850</v>
      </c>
      <c r="Y27" s="148">
        <f t="shared" si="16"/>
        <v>2</v>
      </c>
      <c r="Z27" s="147">
        <f t="shared" si="16"/>
        <v>44</v>
      </c>
      <c r="AA27" s="148">
        <f t="shared" si="16"/>
        <v>3</v>
      </c>
      <c r="AB27" s="161">
        <f t="shared" si="16"/>
        <v>1561</v>
      </c>
      <c r="AC27" s="162">
        <f>SUM(AC29:AC34)</f>
        <v>57</v>
      </c>
      <c r="AD27" s="147">
        <f t="shared" ref="AD27:AI27" si="17">SUM(AD29:AD34)</f>
        <v>711</v>
      </c>
      <c r="AE27" s="148">
        <f>SUM(AE29:AE34)</f>
        <v>57</v>
      </c>
      <c r="AF27" s="147">
        <f t="shared" si="17"/>
        <v>850</v>
      </c>
      <c r="AG27" s="618">
        <f>SUM(AG29:AG34)</f>
        <v>0</v>
      </c>
      <c r="AH27" s="150">
        <f t="shared" si="17"/>
        <v>0</v>
      </c>
      <c r="AI27" s="148">
        <f t="shared" si="17"/>
        <v>4</v>
      </c>
      <c r="AJ27" s="134">
        <v>0</v>
      </c>
      <c r="AK27" s="148">
        <f>SUM(AK29:AK34)</f>
        <v>83</v>
      </c>
      <c r="AL27" s="134">
        <v>0</v>
      </c>
      <c r="AM27" s="148">
        <f>SUM(AM29:AM34)</f>
        <v>82</v>
      </c>
      <c r="AN27" s="134">
        <v>0</v>
      </c>
      <c r="AO27" s="163">
        <f>SUM(AO29:AO34)</f>
        <v>1</v>
      </c>
    </row>
    <row r="28" spans="1:41" ht="9" customHeight="1">
      <c r="A28" s="619"/>
      <c r="B28" s="615"/>
      <c r="C28" s="620"/>
      <c r="D28" s="145"/>
      <c r="E28" s="146"/>
      <c r="F28" s="145"/>
      <c r="G28" s="146"/>
      <c r="H28" s="621"/>
      <c r="I28" s="146"/>
      <c r="J28" s="622"/>
      <c r="K28" s="146"/>
      <c r="L28" s="145"/>
      <c r="M28" s="146"/>
      <c r="N28" s="145"/>
      <c r="O28" s="146"/>
      <c r="P28" s="145"/>
      <c r="Q28" s="146"/>
      <c r="R28" s="147"/>
      <c r="S28" s="148"/>
      <c r="T28" s="145"/>
      <c r="U28" s="148"/>
      <c r="V28" s="147"/>
      <c r="W28" s="148"/>
      <c r="X28" s="147"/>
      <c r="Y28" s="148"/>
      <c r="Z28" s="147"/>
      <c r="AA28" s="149"/>
      <c r="AB28" s="145"/>
      <c r="AC28" s="148"/>
      <c r="AD28" s="147"/>
      <c r="AE28" s="146"/>
      <c r="AF28" s="147"/>
      <c r="AG28" s="148"/>
      <c r="AH28" s="150"/>
      <c r="AI28" s="148"/>
      <c r="AJ28" s="150"/>
      <c r="AK28" s="148"/>
      <c r="AL28" s="151"/>
      <c r="AM28" s="152"/>
      <c r="AN28" s="151"/>
      <c r="AO28" s="153"/>
    </row>
    <row r="29" spans="1:41" s="23" customFormat="1" ht="21" customHeight="1">
      <c r="A29" s="200" t="s">
        <v>353</v>
      </c>
      <c r="B29" s="126">
        <v>30</v>
      </c>
      <c r="C29" s="218">
        <v>0</v>
      </c>
      <c r="D29" s="136">
        <f t="shared" ref="D29:D34" si="18">SUM(F29,H29)</f>
        <v>1199</v>
      </c>
      <c r="E29" s="218">
        <f>SUM(M29+U29+AC29+AK29)</f>
        <v>0</v>
      </c>
      <c r="F29" s="178">
        <v>485</v>
      </c>
      <c r="G29" s="218">
        <v>0</v>
      </c>
      <c r="H29" s="178">
        <v>714</v>
      </c>
      <c r="I29" s="218">
        <v>0</v>
      </c>
      <c r="J29" s="126">
        <v>10</v>
      </c>
      <c r="K29" s="29"/>
      <c r="L29" s="178">
        <f>SUM(N29+P29)</f>
        <v>400</v>
      </c>
      <c r="M29" s="29">
        <v>0</v>
      </c>
      <c r="N29" s="178">
        <v>155</v>
      </c>
      <c r="O29" s="29">
        <v>0</v>
      </c>
      <c r="P29" s="178">
        <v>245</v>
      </c>
      <c r="Q29" s="29">
        <v>0</v>
      </c>
      <c r="R29" s="126" ph="1">
        <v>10</v>
      </c>
      <c r="S29" s="29">
        <v>0</v>
      </c>
      <c r="T29" s="126">
        <f>SUM(V29+X29)</f>
        <v>399</v>
      </c>
      <c r="U29" s="29">
        <f>SUM(W29+Y29)</f>
        <v>0</v>
      </c>
      <c r="V29" s="126">
        <v>174</v>
      </c>
      <c r="W29" s="29">
        <v>0</v>
      </c>
      <c r="X29" s="126">
        <v>225</v>
      </c>
      <c r="Y29" s="29">
        <v>0</v>
      </c>
      <c r="Z29" s="126">
        <v>10</v>
      </c>
      <c r="AA29" s="575">
        <v>0</v>
      </c>
      <c r="AB29" s="126">
        <f>SUM(AD29+AF29)</f>
        <v>400</v>
      </c>
      <c r="AC29" s="29">
        <f>SUM(AE29+AG29)</f>
        <v>0</v>
      </c>
      <c r="AD29" s="126">
        <v>156</v>
      </c>
      <c r="AE29" s="29">
        <v>0</v>
      </c>
      <c r="AF29" s="126">
        <v>244</v>
      </c>
      <c r="AG29" s="29">
        <v>0</v>
      </c>
      <c r="AH29" s="134">
        <v>0</v>
      </c>
      <c r="AI29" s="29">
        <v>0</v>
      </c>
      <c r="AJ29" s="134">
        <v>0</v>
      </c>
      <c r="AK29" s="29">
        <v>0</v>
      </c>
      <c r="AL29" s="134">
        <v>0</v>
      </c>
      <c r="AM29" s="29">
        <v>0</v>
      </c>
      <c r="AN29" s="134">
        <v>0</v>
      </c>
      <c r="AO29" s="623">
        <v>0</v>
      </c>
    </row>
    <row r="30" spans="1:41" s="23" customFormat="1" ht="21" customHeight="1">
      <c r="A30" s="200" t="s">
        <v>352</v>
      </c>
      <c r="B30" s="126">
        <f t="shared" ref="B30:B31" si="19">+J30+R30+Z30</f>
        <v>23</v>
      </c>
      <c r="C30" s="218">
        <f>SUM(K30+S30+AA30+AI30)</f>
        <v>0</v>
      </c>
      <c r="D30" s="136">
        <f t="shared" si="18"/>
        <v>841</v>
      </c>
      <c r="E30" s="218">
        <f>SUM(M30+U30+AC30+AK30)</f>
        <v>0</v>
      </c>
      <c r="F30" s="178">
        <f t="shared" ref="F30:F31" si="20">+N30+V30+AD30</f>
        <v>208</v>
      </c>
      <c r="G30" s="218">
        <f>SUM(O30+W30+AE30+AM30)</f>
        <v>0</v>
      </c>
      <c r="H30" s="178">
        <f t="shared" ref="H30:H31" si="21">+P30+X30+AF30</f>
        <v>633</v>
      </c>
      <c r="I30" s="218">
        <f>SUM(Q30+Y30+AG30+AO30)</f>
        <v>0</v>
      </c>
      <c r="J30" s="126">
        <v>7</v>
      </c>
      <c r="K30" s="29">
        <v>0</v>
      </c>
      <c r="L30" s="178">
        <f>SUM(N30+P30)</f>
        <v>274</v>
      </c>
      <c r="M30" s="29">
        <v>0</v>
      </c>
      <c r="N30" s="178">
        <v>73</v>
      </c>
      <c r="O30" s="29">
        <v>0</v>
      </c>
      <c r="P30" s="178">
        <v>201</v>
      </c>
      <c r="Q30" s="29">
        <v>0</v>
      </c>
      <c r="R30" s="126" ph="1">
        <v>8</v>
      </c>
      <c r="S30" s="29">
        <v>0</v>
      </c>
      <c r="T30" s="126">
        <f>SUM(V30+X30)</f>
        <v>283</v>
      </c>
      <c r="U30" s="29">
        <f>SUM(W30+Y30)</f>
        <v>0</v>
      </c>
      <c r="V30" s="126">
        <v>66</v>
      </c>
      <c r="W30" s="29">
        <v>0</v>
      </c>
      <c r="X30" s="126">
        <v>217</v>
      </c>
      <c r="Y30" s="29">
        <v>0</v>
      </c>
      <c r="Z30" s="126">
        <v>8</v>
      </c>
      <c r="AA30" s="575">
        <v>0</v>
      </c>
      <c r="AB30" s="126">
        <f>SUM(AD30+AF30)</f>
        <v>284</v>
      </c>
      <c r="AC30" s="29">
        <f>SUM(AE30+AG30)</f>
        <v>0</v>
      </c>
      <c r="AD30" s="126">
        <v>69</v>
      </c>
      <c r="AE30" s="29">
        <v>0</v>
      </c>
      <c r="AF30" s="126">
        <v>215</v>
      </c>
      <c r="AG30" s="29">
        <v>0</v>
      </c>
      <c r="AH30" s="134">
        <v>0</v>
      </c>
      <c r="AI30" s="29">
        <v>0</v>
      </c>
      <c r="AJ30" s="134">
        <v>0</v>
      </c>
      <c r="AK30" s="29">
        <v>0</v>
      </c>
      <c r="AL30" s="134">
        <v>0</v>
      </c>
      <c r="AM30" s="29">
        <v>0</v>
      </c>
      <c r="AN30" s="134">
        <v>0</v>
      </c>
      <c r="AO30" s="623">
        <v>0</v>
      </c>
    </row>
    <row r="31" spans="1:41" s="23" customFormat="1" ht="21" customHeight="1">
      <c r="A31" s="200" t="s">
        <v>354</v>
      </c>
      <c r="B31" s="126">
        <f t="shared" si="19"/>
        <v>21</v>
      </c>
      <c r="C31" s="581">
        <f t="shared" ref="C31" si="22">SUM(K31+S31+AA31+AI31)</f>
        <v>16</v>
      </c>
      <c r="D31" s="136">
        <f t="shared" si="18"/>
        <v>698</v>
      </c>
      <c r="E31" s="581">
        <f>SUM(M31+U31+AC31+AK31)</f>
        <v>287</v>
      </c>
      <c r="F31" s="178">
        <f t="shared" si="20"/>
        <v>542</v>
      </c>
      <c r="G31" s="581">
        <f t="shared" ref="G31" si="23">SUM(O31+W31+AE31+AM31)</f>
        <v>284</v>
      </c>
      <c r="H31" s="178">
        <f t="shared" si="21"/>
        <v>156</v>
      </c>
      <c r="I31" s="581">
        <f t="shared" ref="I31" si="24">SUM(Q31+Y31+AG31+AO31)</f>
        <v>3</v>
      </c>
      <c r="J31" s="126">
        <v>7</v>
      </c>
      <c r="K31" s="119">
        <v>5</v>
      </c>
      <c r="L31" s="178">
        <f t="shared" ref="L31" si="25">SUM(N31+P31)</f>
        <v>260</v>
      </c>
      <c r="M31" s="119">
        <f>SUM(O31+Q31)</f>
        <v>65</v>
      </c>
      <c r="N31" s="178">
        <v>208</v>
      </c>
      <c r="O31" s="119">
        <v>65</v>
      </c>
      <c r="P31" s="178">
        <v>52</v>
      </c>
      <c r="Q31" s="624">
        <v>0</v>
      </c>
      <c r="R31" s="126">
        <v>7</v>
      </c>
      <c r="S31" s="119">
        <v>4</v>
      </c>
      <c r="T31" s="126">
        <f t="shared" ref="T31" si="26">SUM(V31+X31)</f>
        <v>240</v>
      </c>
      <c r="U31" s="119">
        <f>SUM(W31+Y31)</f>
        <v>82</v>
      </c>
      <c r="V31" s="126">
        <v>184</v>
      </c>
      <c r="W31" s="119">
        <v>80</v>
      </c>
      <c r="X31" s="126">
        <v>56</v>
      </c>
      <c r="Y31" s="119">
        <v>2</v>
      </c>
      <c r="Z31" s="126">
        <v>7</v>
      </c>
      <c r="AA31" s="576">
        <v>3</v>
      </c>
      <c r="AB31" s="126">
        <f t="shared" ref="AB31:AC31" si="27">SUM(AD31+AF31)</f>
        <v>198</v>
      </c>
      <c r="AC31" s="119">
        <f t="shared" si="27"/>
        <v>57</v>
      </c>
      <c r="AD31" s="126">
        <v>150</v>
      </c>
      <c r="AE31" s="119">
        <v>57</v>
      </c>
      <c r="AF31" s="126">
        <v>48</v>
      </c>
      <c r="AG31" s="29">
        <v>0</v>
      </c>
      <c r="AH31" s="134"/>
      <c r="AI31" s="119">
        <v>4</v>
      </c>
      <c r="AJ31" s="134">
        <v>0</v>
      </c>
      <c r="AK31" s="119">
        <f>AM31+AO31</f>
        <v>83</v>
      </c>
      <c r="AL31" s="134">
        <v>0</v>
      </c>
      <c r="AM31" s="119">
        <v>82</v>
      </c>
      <c r="AN31" s="134">
        <v>0</v>
      </c>
      <c r="AO31" s="625">
        <v>1</v>
      </c>
    </row>
    <row r="32" spans="1:41" s="23" customFormat="1" ht="21" customHeight="1">
      <c r="A32" s="200" t="s">
        <v>355</v>
      </c>
      <c r="B32" s="126">
        <f>+J32+R32+Z32</f>
        <v>22</v>
      </c>
      <c r="C32" s="218">
        <f t="shared" ref="C32:C34" si="28">SUM(K32+S32+AA32+AI32)</f>
        <v>0</v>
      </c>
      <c r="D32" s="136">
        <f t="shared" si="18"/>
        <v>731</v>
      </c>
      <c r="E32" s="218">
        <f t="shared" ref="E32:E34" si="29">SUM(M32+U32+AC32+AK32)</f>
        <v>0</v>
      </c>
      <c r="F32" s="178">
        <f t="shared" ref="F32:F34" si="30">+N32+V32+AD32</f>
        <v>321</v>
      </c>
      <c r="G32" s="218">
        <f t="shared" ref="G32:G34" si="31">SUM(O32+W32+AE32+AM32)</f>
        <v>0</v>
      </c>
      <c r="H32" s="178">
        <f t="shared" ref="H32:H34" si="32">+P32+X32+AF32</f>
        <v>410</v>
      </c>
      <c r="I32" s="218">
        <f t="shared" ref="I32:I34" si="33">SUM(Q32+Y32+AG32+AO32)</f>
        <v>0</v>
      </c>
      <c r="J32" s="126">
        <v>8</v>
      </c>
      <c r="K32" s="218"/>
      <c r="L32" s="178">
        <f t="shared" ref="L32" si="34">SUM(N32+P32)</f>
        <v>260</v>
      </c>
      <c r="M32" s="29">
        <v>0</v>
      </c>
      <c r="N32" s="178">
        <v>107</v>
      </c>
      <c r="O32" s="218"/>
      <c r="P32" s="178">
        <v>153</v>
      </c>
      <c r="Q32" s="218"/>
      <c r="R32" s="126">
        <v>7</v>
      </c>
      <c r="S32" s="218">
        <v>0</v>
      </c>
      <c r="T32" s="126">
        <f t="shared" ref="T32" si="35">SUM(V32+X32)</f>
        <v>249</v>
      </c>
      <c r="U32" s="29">
        <v>0</v>
      </c>
      <c r="V32" s="126">
        <v>112</v>
      </c>
      <c r="W32" s="218">
        <v>0</v>
      </c>
      <c r="X32" s="126">
        <v>137</v>
      </c>
      <c r="Y32" s="218">
        <v>0</v>
      </c>
      <c r="Z32" s="126">
        <v>7</v>
      </c>
      <c r="AA32" s="218">
        <v>0</v>
      </c>
      <c r="AB32" s="126">
        <f t="shared" ref="AB32:AC34" si="36">SUM(AD32+AF32)</f>
        <v>222</v>
      </c>
      <c r="AC32" s="29">
        <f t="shared" si="36"/>
        <v>0</v>
      </c>
      <c r="AD32" s="126">
        <v>102</v>
      </c>
      <c r="AE32" s="218">
        <v>0</v>
      </c>
      <c r="AF32" s="126">
        <v>120</v>
      </c>
      <c r="AG32" s="218">
        <v>0</v>
      </c>
      <c r="AH32" s="134">
        <v>0</v>
      </c>
      <c r="AI32" s="29">
        <v>0</v>
      </c>
      <c r="AJ32" s="134">
        <v>0</v>
      </c>
      <c r="AK32" s="29">
        <v>0</v>
      </c>
      <c r="AL32" s="134">
        <v>0</v>
      </c>
      <c r="AM32" s="29">
        <v>0</v>
      </c>
      <c r="AN32" s="134">
        <v>0</v>
      </c>
      <c r="AO32" s="623">
        <v>0</v>
      </c>
    </row>
    <row r="33" spans="1:41" s="23" customFormat="1" ht="21" customHeight="1">
      <c r="A33" s="200" t="s">
        <v>356</v>
      </c>
      <c r="B33" s="126">
        <f t="shared" ref="B33:B34" si="37">+J33+R33+Z33</f>
        <v>21</v>
      </c>
      <c r="C33" s="218">
        <f t="shared" si="28"/>
        <v>0</v>
      </c>
      <c r="D33" s="136">
        <f t="shared" si="18"/>
        <v>764</v>
      </c>
      <c r="E33" s="218">
        <f t="shared" si="29"/>
        <v>0</v>
      </c>
      <c r="F33" s="178">
        <f t="shared" si="30"/>
        <v>429</v>
      </c>
      <c r="G33" s="218">
        <f t="shared" si="31"/>
        <v>0</v>
      </c>
      <c r="H33" s="178">
        <f t="shared" si="32"/>
        <v>335</v>
      </c>
      <c r="I33" s="218">
        <f t="shared" si="33"/>
        <v>0</v>
      </c>
      <c r="J33" s="126">
        <v>7</v>
      </c>
      <c r="K33" s="29">
        <v>0</v>
      </c>
      <c r="L33" s="178">
        <f>SUM(N33+P33)</f>
        <v>267</v>
      </c>
      <c r="M33" s="29">
        <v>0</v>
      </c>
      <c r="N33" s="178">
        <v>153</v>
      </c>
      <c r="O33" s="29">
        <v>0</v>
      </c>
      <c r="P33" s="178">
        <v>114</v>
      </c>
      <c r="Q33" s="29">
        <v>0</v>
      </c>
      <c r="R33" s="126">
        <v>7</v>
      </c>
      <c r="S33" s="29">
        <v>0</v>
      </c>
      <c r="T33" s="126">
        <f>SUM(V33+X33)</f>
        <v>246</v>
      </c>
      <c r="U33" s="29">
        <v>0</v>
      </c>
      <c r="V33" s="126">
        <v>140</v>
      </c>
      <c r="W33" s="29">
        <v>0</v>
      </c>
      <c r="X33" s="126">
        <v>106</v>
      </c>
      <c r="Y33" s="29">
        <v>0</v>
      </c>
      <c r="Z33" s="126">
        <v>7</v>
      </c>
      <c r="AA33" s="575">
        <v>0</v>
      </c>
      <c r="AB33" s="126">
        <f t="shared" si="36"/>
        <v>251</v>
      </c>
      <c r="AC33" s="29">
        <f t="shared" si="36"/>
        <v>0</v>
      </c>
      <c r="AD33" s="126">
        <v>136</v>
      </c>
      <c r="AE33" s="29">
        <v>0</v>
      </c>
      <c r="AF33" s="126">
        <v>115</v>
      </c>
      <c r="AG33" s="29">
        <v>0</v>
      </c>
      <c r="AH33" s="134">
        <v>0</v>
      </c>
      <c r="AI33" s="29">
        <v>0</v>
      </c>
      <c r="AJ33" s="134">
        <v>0</v>
      </c>
      <c r="AK33" s="29">
        <v>0</v>
      </c>
      <c r="AL33" s="134">
        <v>0</v>
      </c>
      <c r="AM33" s="29">
        <v>0</v>
      </c>
      <c r="AN33" s="134">
        <v>0</v>
      </c>
      <c r="AO33" s="623">
        <v>0</v>
      </c>
    </row>
    <row r="34" spans="1:41" s="23" customFormat="1" ht="21" customHeight="1" thickBot="1">
      <c r="A34" s="586" t="s">
        <v>357</v>
      </c>
      <c r="B34" s="626">
        <f t="shared" si="37"/>
        <v>15</v>
      </c>
      <c r="C34" s="591">
        <f t="shared" si="28"/>
        <v>0</v>
      </c>
      <c r="D34" s="627">
        <f t="shared" si="18"/>
        <v>634</v>
      </c>
      <c r="E34" s="591">
        <f t="shared" si="29"/>
        <v>0</v>
      </c>
      <c r="F34" s="628">
        <f t="shared" si="30"/>
        <v>308</v>
      </c>
      <c r="G34" s="591">
        <f t="shared" si="31"/>
        <v>0</v>
      </c>
      <c r="H34" s="628">
        <f t="shared" si="32"/>
        <v>326</v>
      </c>
      <c r="I34" s="591">
        <f t="shared" si="33"/>
        <v>0</v>
      </c>
      <c r="J34" s="628">
        <v>5</v>
      </c>
      <c r="K34" s="629">
        <v>0</v>
      </c>
      <c r="L34" s="593">
        <f t="shared" ref="L34" si="38">SUM(N34+P34)</f>
        <v>213</v>
      </c>
      <c r="M34" s="629">
        <v>0</v>
      </c>
      <c r="N34" s="593">
        <v>104</v>
      </c>
      <c r="O34" s="629">
        <v>0</v>
      </c>
      <c r="P34" s="593">
        <v>109</v>
      </c>
      <c r="Q34" s="629">
        <v>0</v>
      </c>
      <c r="R34" s="630">
        <v>5</v>
      </c>
      <c r="S34" s="629">
        <v>0</v>
      </c>
      <c r="T34" s="628">
        <f t="shared" ref="T34" si="39">SUM(V34+X34)</f>
        <v>215</v>
      </c>
      <c r="U34" s="629">
        <v>0</v>
      </c>
      <c r="V34" s="628">
        <v>106</v>
      </c>
      <c r="W34" s="629">
        <v>0</v>
      </c>
      <c r="X34" s="628">
        <v>109</v>
      </c>
      <c r="Y34" s="629">
        <v>0</v>
      </c>
      <c r="Z34" s="628">
        <v>5</v>
      </c>
      <c r="AA34" s="600">
        <v>0</v>
      </c>
      <c r="AB34" s="628">
        <f t="shared" si="36"/>
        <v>206</v>
      </c>
      <c r="AC34" s="629">
        <f t="shared" si="36"/>
        <v>0</v>
      </c>
      <c r="AD34" s="628">
        <v>98</v>
      </c>
      <c r="AE34" s="629">
        <v>0</v>
      </c>
      <c r="AF34" s="628">
        <v>108</v>
      </c>
      <c r="AG34" s="629">
        <v>0</v>
      </c>
      <c r="AH34" s="134">
        <v>0</v>
      </c>
      <c r="AI34" s="29">
        <v>0</v>
      </c>
      <c r="AJ34" s="134">
        <v>0</v>
      </c>
      <c r="AK34" s="29">
        <v>0</v>
      </c>
      <c r="AL34" s="134">
        <v>0</v>
      </c>
      <c r="AM34" s="29">
        <v>0</v>
      </c>
      <c r="AN34" s="134">
        <v>0</v>
      </c>
      <c r="AO34" s="623">
        <v>0</v>
      </c>
    </row>
    <row r="35" spans="1:41" ht="18" customHeight="1">
      <c r="A35" s="13" t="s">
        <v>145</v>
      </c>
      <c r="B35" s="13"/>
      <c r="C35" s="13"/>
      <c r="D35" s="13"/>
      <c r="E35" s="13"/>
      <c r="F35" s="13"/>
      <c r="G35" s="13"/>
      <c r="H35" s="13"/>
      <c r="I35" s="13"/>
      <c r="J35" s="13"/>
      <c r="K35" s="13"/>
      <c r="L35" s="13"/>
      <c r="M35" s="24"/>
      <c r="N35" s="13"/>
      <c r="O35" s="13"/>
      <c r="P35" s="13"/>
      <c r="Q35" s="13"/>
      <c r="R35" s="13"/>
      <c r="S35" s="20"/>
      <c r="T35" s="20"/>
      <c r="U35" s="20"/>
      <c r="V35" s="20"/>
      <c r="W35" s="20"/>
      <c r="X35" s="20"/>
      <c r="Y35" s="20"/>
      <c r="Z35" s="20"/>
      <c r="AA35" s="20"/>
      <c r="AB35" s="20"/>
      <c r="AC35" s="20"/>
      <c r="AD35" s="20"/>
      <c r="AE35" s="20"/>
      <c r="AF35" s="20"/>
      <c r="AG35" s="20"/>
      <c r="AH35" s="25"/>
      <c r="AI35" s="25"/>
      <c r="AJ35" s="25"/>
      <c r="AK35" s="26"/>
      <c r="AL35" s="27"/>
      <c r="AM35" s="25"/>
      <c r="AN35" s="25"/>
      <c r="AO35" s="28" t="s">
        <v>146</v>
      </c>
    </row>
    <row r="36" spans="1:41" ht="18" customHeight="1">
      <c r="A36" s="13"/>
      <c r="B36" s="13"/>
      <c r="C36" s="13"/>
      <c r="D36" s="13"/>
      <c r="E36" s="13"/>
      <c r="F36" s="19"/>
      <c r="G36" s="13"/>
      <c r="H36" s="13"/>
      <c r="I36" s="13"/>
      <c r="J36" s="13"/>
      <c r="K36" s="13"/>
      <c r="L36" s="13"/>
      <c r="M36" s="13"/>
      <c r="N36" s="13"/>
      <c r="O36" s="13"/>
      <c r="P36" s="13"/>
      <c r="Q36" s="13"/>
      <c r="R36" s="13"/>
      <c r="S36" s="20"/>
      <c r="T36" s="20"/>
      <c r="U36" s="20"/>
      <c r="V36" s="20"/>
      <c r="W36" s="20"/>
      <c r="X36" s="20"/>
      <c r="Y36" s="20"/>
      <c r="Z36" s="20"/>
      <c r="AA36" s="20"/>
      <c r="AB36" s="20"/>
      <c r="AC36" s="20"/>
      <c r="AD36" s="20"/>
      <c r="AE36" s="20"/>
      <c r="AF36" s="20"/>
      <c r="AG36" s="20"/>
      <c r="AH36" s="20"/>
      <c r="AI36" s="20"/>
      <c r="AJ36" s="20"/>
      <c r="AK36" s="13"/>
      <c r="AL36" s="13"/>
      <c r="AM36" s="20"/>
      <c r="AN36" s="20"/>
      <c r="AO36" s="21"/>
    </row>
    <row r="37" spans="1:41" ht="18" customHeight="1" thickBot="1">
      <c r="A37" s="13" t="s">
        <v>329</v>
      </c>
      <c r="B37" s="13"/>
      <c r="C37" s="13"/>
      <c r="D37" s="13"/>
      <c r="E37" s="13"/>
      <c r="F37" s="13"/>
      <c r="G37" s="13"/>
      <c r="H37" s="13"/>
      <c r="I37" s="13"/>
      <c r="J37" s="13"/>
      <c r="K37" s="13"/>
      <c r="L37" s="13"/>
      <c r="M37" s="13"/>
      <c r="N37" s="13"/>
      <c r="O37" s="13"/>
      <c r="P37" s="13"/>
      <c r="Q37" s="13"/>
      <c r="R37" s="13"/>
      <c r="S37" s="20"/>
      <c r="T37" s="20"/>
      <c r="U37" s="20"/>
      <c r="V37" s="20"/>
      <c r="W37" s="20"/>
      <c r="X37" s="20"/>
      <c r="Y37" s="20"/>
      <c r="Z37" s="20"/>
      <c r="AA37" s="20"/>
      <c r="AB37" s="20"/>
      <c r="AC37" s="20"/>
      <c r="AD37" s="20"/>
      <c r="AE37" s="20"/>
      <c r="AF37" s="20"/>
      <c r="AG37" s="20"/>
      <c r="AH37" s="20"/>
      <c r="AI37" s="20"/>
      <c r="AJ37" s="20"/>
      <c r="AL37" s="13"/>
      <c r="AM37" s="20"/>
      <c r="AN37" s="20"/>
      <c r="AO37" s="15" t="s">
        <v>68</v>
      </c>
    </row>
    <row r="38" spans="1:41" ht="18" customHeight="1" thickBot="1">
      <c r="A38" s="631" t="s">
        <v>330</v>
      </c>
      <c r="B38" s="632" t="s">
        <v>405</v>
      </c>
      <c r="C38" s="632"/>
      <c r="D38" s="632"/>
      <c r="E38" s="632"/>
      <c r="F38" s="632"/>
      <c r="G38" s="632"/>
      <c r="H38" s="632"/>
      <c r="I38" s="632"/>
      <c r="J38" s="632" t="s">
        <v>366</v>
      </c>
      <c r="K38" s="632"/>
      <c r="L38" s="632"/>
      <c r="M38" s="632"/>
      <c r="N38" s="632"/>
      <c r="O38" s="632"/>
      <c r="P38" s="632"/>
      <c r="Q38" s="632"/>
      <c r="R38" s="279" t="s">
        <v>367</v>
      </c>
      <c r="S38" s="280"/>
      <c r="T38" s="280"/>
      <c r="U38" s="280"/>
      <c r="V38" s="280"/>
      <c r="W38" s="280"/>
      <c r="X38" s="280"/>
      <c r="Y38" s="281"/>
      <c r="Z38" s="279" t="s">
        <v>375</v>
      </c>
      <c r="AA38" s="280"/>
      <c r="AB38" s="280"/>
      <c r="AC38" s="280"/>
      <c r="AD38" s="280"/>
      <c r="AE38" s="280"/>
      <c r="AF38" s="280"/>
      <c r="AG38" s="281"/>
      <c r="AH38" s="289" t="s">
        <v>406</v>
      </c>
      <c r="AI38" s="290"/>
      <c r="AJ38" s="290"/>
      <c r="AK38" s="290"/>
      <c r="AL38" s="290"/>
      <c r="AM38" s="290"/>
      <c r="AN38" s="290"/>
      <c r="AO38" s="291"/>
    </row>
    <row r="39" spans="1:41" ht="18" customHeight="1">
      <c r="A39" s="633"/>
      <c r="B39" s="310" t="s">
        <v>139</v>
      </c>
      <c r="C39" s="310"/>
      <c r="D39" s="310"/>
      <c r="E39" s="310"/>
      <c r="F39" s="310" t="s">
        <v>54</v>
      </c>
      <c r="G39" s="310"/>
      <c r="H39" s="310" t="s">
        <v>55</v>
      </c>
      <c r="I39" s="310"/>
      <c r="J39" s="310" t="s">
        <v>139</v>
      </c>
      <c r="K39" s="310"/>
      <c r="L39" s="310"/>
      <c r="M39" s="310"/>
      <c r="N39" s="310" t="s">
        <v>54</v>
      </c>
      <c r="O39" s="310"/>
      <c r="P39" s="276" t="s">
        <v>55</v>
      </c>
      <c r="Q39" s="310"/>
      <c r="R39" s="276" t="s">
        <v>139</v>
      </c>
      <c r="S39" s="277"/>
      <c r="T39" s="277"/>
      <c r="U39" s="278"/>
      <c r="V39" s="276" t="s">
        <v>54</v>
      </c>
      <c r="W39" s="278"/>
      <c r="X39" s="276" t="s">
        <v>55</v>
      </c>
      <c r="Y39" s="278"/>
      <c r="Z39" s="276" t="s">
        <v>139</v>
      </c>
      <c r="AA39" s="277"/>
      <c r="AB39" s="277"/>
      <c r="AC39" s="278"/>
      <c r="AD39" s="276" t="s">
        <v>54</v>
      </c>
      <c r="AE39" s="278"/>
      <c r="AF39" s="276" t="s">
        <v>55</v>
      </c>
      <c r="AG39" s="278"/>
      <c r="AH39" s="271" t="s">
        <v>139</v>
      </c>
      <c r="AI39" s="272"/>
      <c r="AJ39" s="272"/>
      <c r="AK39" s="273"/>
      <c r="AL39" s="282" t="s">
        <v>54</v>
      </c>
      <c r="AM39" s="283"/>
      <c r="AN39" s="282" t="s">
        <v>55</v>
      </c>
      <c r="AO39" s="284"/>
    </row>
    <row r="40" spans="1:41" ht="21" customHeight="1">
      <c r="A40" s="200" t="s">
        <v>353</v>
      </c>
      <c r="B40" s="634">
        <f t="shared" ref="B40:B45" si="40">+F40+H40</f>
        <v>1205</v>
      </c>
      <c r="C40" s="634"/>
      <c r="D40" s="634"/>
      <c r="E40" s="635">
        <v>0</v>
      </c>
      <c r="F40" s="636">
        <v>551</v>
      </c>
      <c r="G40" s="637">
        <v>0</v>
      </c>
      <c r="H40" s="636">
        <v>654</v>
      </c>
      <c r="I40" s="637">
        <v>0</v>
      </c>
      <c r="J40" s="634">
        <f t="shared" ref="J40:J45" si="41">+N40+P40</f>
        <v>1201</v>
      </c>
      <c r="K40" s="634"/>
      <c r="L40" s="634"/>
      <c r="M40" s="29">
        <f>O40+Q40</f>
        <v>0</v>
      </c>
      <c r="N40" s="636">
        <v>538</v>
      </c>
      <c r="O40" s="637">
        <v>0</v>
      </c>
      <c r="P40" s="636">
        <v>663</v>
      </c>
      <c r="Q40" s="637">
        <v>0</v>
      </c>
      <c r="R40" s="264">
        <f t="shared" ref="R40:R45" si="42">SUM(V40,X40)</f>
        <v>1197</v>
      </c>
      <c r="S40" s="264"/>
      <c r="T40" s="264"/>
      <c r="U40" s="30">
        <f t="shared" ref="U40:U45" si="43">W40+Y40</f>
        <v>0</v>
      </c>
      <c r="V40" s="638">
        <v>495</v>
      </c>
      <c r="W40" s="639">
        <v>0</v>
      </c>
      <c r="X40" s="638">
        <v>702</v>
      </c>
      <c r="Y40" s="639">
        <v>0</v>
      </c>
      <c r="Z40" s="274">
        <f t="shared" ref="Z40" si="44">SUM(AD40,AF40)</f>
        <v>1200</v>
      </c>
      <c r="AA40" s="274"/>
      <c r="AB40" s="275">
        <f t="shared" ref="AB40:AB45" si="45">AE40+AG40</f>
        <v>0</v>
      </c>
      <c r="AC40" s="275"/>
      <c r="AD40" s="638">
        <v>495</v>
      </c>
      <c r="AE40" s="639">
        <v>0</v>
      </c>
      <c r="AF40" s="638">
        <v>705</v>
      </c>
      <c r="AG40" s="639">
        <v>0</v>
      </c>
      <c r="AH40" s="640">
        <f>SUM(AL40,AN40)</f>
        <v>1199</v>
      </c>
      <c r="AI40" s="640"/>
      <c r="AJ40" s="641">
        <f t="shared" ref="AJ40:AJ45" si="46">AM40+AO40</f>
        <v>0</v>
      </c>
      <c r="AK40" s="641"/>
      <c r="AL40" s="642">
        <v>485</v>
      </c>
      <c r="AM40" s="643">
        <v>0</v>
      </c>
      <c r="AN40" s="642">
        <v>714</v>
      </c>
      <c r="AO40" s="644">
        <v>0</v>
      </c>
    </row>
    <row r="41" spans="1:41" ht="21" customHeight="1">
      <c r="A41" s="200" t="s">
        <v>352</v>
      </c>
      <c r="B41" s="645">
        <f t="shared" si="40"/>
        <v>886</v>
      </c>
      <c r="C41" s="645"/>
      <c r="D41" s="645"/>
      <c r="E41" s="635">
        <v>0</v>
      </c>
      <c r="F41" s="638">
        <v>262</v>
      </c>
      <c r="G41" s="639">
        <v>0</v>
      </c>
      <c r="H41" s="638">
        <v>624</v>
      </c>
      <c r="I41" s="639">
        <v>0</v>
      </c>
      <c r="J41" s="645">
        <f t="shared" si="41"/>
        <v>865</v>
      </c>
      <c r="K41" s="645"/>
      <c r="L41" s="645"/>
      <c r="M41" s="29">
        <f>O41+Q41</f>
        <v>0</v>
      </c>
      <c r="N41" s="638">
        <v>251</v>
      </c>
      <c r="O41" s="639">
        <v>0</v>
      </c>
      <c r="P41" s="638">
        <v>614</v>
      </c>
      <c r="Q41" s="639">
        <v>0</v>
      </c>
      <c r="R41" s="265">
        <f t="shared" si="42"/>
        <v>837</v>
      </c>
      <c r="S41" s="265"/>
      <c r="T41" s="265"/>
      <c r="U41" s="29">
        <f t="shared" si="43"/>
        <v>0</v>
      </c>
      <c r="V41" s="638">
        <v>223</v>
      </c>
      <c r="W41" s="639">
        <v>0</v>
      </c>
      <c r="X41" s="638">
        <v>614</v>
      </c>
      <c r="Y41" s="639">
        <v>0</v>
      </c>
      <c r="Z41" s="267">
        <f>SUM(AD41,AF41)</f>
        <v>843</v>
      </c>
      <c r="AA41" s="267"/>
      <c r="AB41" s="268">
        <f t="shared" si="45"/>
        <v>0</v>
      </c>
      <c r="AC41" s="268"/>
      <c r="AD41" s="638">
        <v>208</v>
      </c>
      <c r="AE41" s="639">
        <v>0</v>
      </c>
      <c r="AF41" s="638">
        <v>635</v>
      </c>
      <c r="AG41" s="639">
        <v>0</v>
      </c>
      <c r="AH41" s="646">
        <f>SUM(AL41,AN41)</f>
        <v>841</v>
      </c>
      <c r="AI41" s="646"/>
      <c r="AJ41" s="647">
        <f t="shared" si="46"/>
        <v>0</v>
      </c>
      <c r="AK41" s="647"/>
      <c r="AL41" s="642">
        <v>208</v>
      </c>
      <c r="AM41" s="643">
        <v>0</v>
      </c>
      <c r="AN41" s="642">
        <v>633</v>
      </c>
      <c r="AO41" s="644">
        <v>0</v>
      </c>
    </row>
    <row r="42" spans="1:41" ht="21" customHeight="1">
      <c r="A42" s="200" t="s">
        <v>354</v>
      </c>
      <c r="B42" s="645">
        <f t="shared" si="40"/>
        <v>695</v>
      </c>
      <c r="C42" s="645"/>
      <c r="D42" s="645"/>
      <c r="E42" s="648">
        <f>+G42+I42</f>
        <v>410</v>
      </c>
      <c r="F42" s="638">
        <v>554</v>
      </c>
      <c r="G42" s="649">
        <v>399</v>
      </c>
      <c r="H42" s="638">
        <v>141</v>
      </c>
      <c r="I42" s="649">
        <v>11</v>
      </c>
      <c r="J42" s="645">
        <f t="shared" si="41"/>
        <v>725</v>
      </c>
      <c r="K42" s="645"/>
      <c r="L42" s="645"/>
      <c r="M42" s="112">
        <f>+O42+Q42</f>
        <v>361</v>
      </c>
      <c r="N42" s="638">
        <v>568</v>
      </c>
      <c r="O42" s="649">
        <v>352</v>
      </c>
      <c r="P42" s="638">
        <v>157</v>
      </c>
      <c r="Q42" s="649">
        <v>9</v>
      </c>
      <c r="R42" s="265">
        <f t="shared" si="42"/>
        <v>690</v>
      </c>
      <c r="S42" s="265"/>
      <c r="T42" s="265"/>
      <c r="U42" s="112">
        <f t="shared" si="43"/>
        <v>324</v>
      </c>
      <c r="V42" s="638">
        <v>531</v>
      </c>
      <c r="W42" s="649">
        <v>318</v>
      </c>
      <c r="X42" s="638">
        <v>159</v>
      </c>
      <c r="Y42" s="649">
        <v>6</v>
      </c>
      <c r="Z42" s="267">
        <f>SUM(AD42,AF42)</f>
        <v>699</v>
      </c>
      <c r="AA42" s="267"/>
      <c r="AB42" s="650">
        <f t="shared" si="45"/>
        <v>285</v>
      </c>
      <c r="AC42" s="650"/>
      <c r="AD42" s="638">
        <v>537</v>
      </c>
      <c r="AE42" s="649">
        <v>281</v>
      </c>
      <c r="AF42" s="638">
        <v>162</v>
      </c>
      <c r="AG42" s="649">
        <v>4</v>
      </c>
      <c r="AH42" s="646">
        <f>SUM(AL42,AN42)</f>
        <v>698</v>
      </c>
      <c r="AI42" s="646"/>
      <c r="AJ42" s="651">
        <f t="shared" si="46"/>
        <v>287</v>
      </c>
      <c r="AK42" s="651"/>
      <c r="AL42" s="642">
        <v>542</v>
      </c>
      <c r="AM42" s="652">
        <v>284</v>
      </c>
      <c r="AN42" s="642">
        <v>156</v>
      </c>
      <c r="AO42" s="653">
        <v>3</v>
      </c>
    </row>
    <row r="43" spans="1:41" ht="21" customHeight="1">
      <c r="A43" s="200" t="s">
        <v>355</v>
      </c>
      <c r="B43" s="645">
        <f t="shared" si="40"/>
        <v>673</v>
      </c>
      <c r="C43" s="645"/>
      <c r="D43" s="645"/>
      <c r="E43" s="635">
        <v>0</v>
      </c>
      <c r="F43" s="638">
        <v>303</v>
      </c>
      <c r="G43" s="639">
        <v>0</v>
      </c>
      <c r="H43" s="638">
        <v>370</v>
      </c>
      <c r="I43" s="639">
        <v>0</v>
      </c>
      <c r="J43" s="645">
        <f t="shared" si="41"/>
        <v>660</v>
      </c>
      <c r="K43" s="645"/>
      <c r="L43" s="645"/>
      <c r="M43" s="29">
        <f>O43+Q43</f>
        <v>0</v>
      </c>
      <c r="N43" s="638">
        <v>299</v>
      </c>
      <c r="O43" s="639">
        <v>0</v>
      </c>
      <c r="P43" s="638">
        <v>361</v>
      </c>
      <c r="Q43" s="639">
        <v>0</v>
      </c>
      <c r="R43" s="265">
        <f t="shared" si="42"/>
        <v>658</v>
      </c>
      <c r="S43" s="265"/>
      <c r="T43" s="265"/>
      <c r="U43" s="29">
        <f t="shared" si="43"/>
        <v>0</v>
      </c>
      <c r="V43" s="638">
        <v>289</v>
      </c>
      <c r="W43" s="639">
        <v>0</v>
      </c>
      <c r="X43" s="638">
        <v>369</v>
      </c>
      <c r="Y43" s="639">
        <v>0</v>
      </c>
      <c r="Z43" s="267">
        <f t="shared" ref="Z43:Z45" si="47">SUM(AD43,AF43)</f>
        <v>687</v>
      </c>
      <c r="AA43" s="267"/>
      <c r="AB43" s="268">
        <f t="shared" si="45"/>
        <v>0</v>
      </c>
      <c r="AC43" s="268"/>
      <c r="AD43" s="638">
        <v>307</v>
      </c>
      <c r="AE43" s="639">
        <v>0</v>
      </c>
      <c r="AF43" s="638">
        <v>380</v>
      </c>
      <c r="AG43" s="639">
        <v>0</v>
      </c>
      <c r="AH43" s="646">
        <f t="shared" ref="AH43:AH44" si="48">SUM(AL43,AN43)</f>
        <v>731</v>
      </c>
      <c r="AI43" s="646"/>
      <c r="AJ43" s="647">
        <f t="shared" si="46"/>
        <v>0</v>
      </c>
      <c r="AK43" s="647"/>
      <c r="AL43" s="642">
        <v>321</v>
      </c>
      <c r="AM43" s="654">
        <v>0</v>
      </c>
      <c r="AN43" s="642">
        <v>410</v>
      </c>
      <c r="AO43" s="655">
        <v>0</v>
      </c>
    </row>
    <row r="44" spans="1:41" ht="21" customHeight="1">
      <c r="A44" s="200" t="s">
        <v>356</v>
      </c>
      <c r="B44" s="645">
        <f t="shared" si="40"/>
        <v>802</v>
      </c>
      <c r="C44" s="645"/>
      <c r="D44" s="645"/>
      <c r="E44" s="635">
        <v>0</v>
      </c>
      <c r="F44" s="638">
        <v>405</v>
      </c>
      <c r="G44" s="639">
        <v>0</v>
      </c>
      <c r="H44" s="638">
        <v>397</v>
      </c>
      <c r="I44" s="639">
        <v>0</v>
      </c>
      <c r="J44" s="645">
        <f t="shared" si="41"/>
        <v>794</v>
      </c>
      <c r="K44" s="645"/>
      <c r="L44" s="645"/>
      <c r="M44" s="29">
        <f>O44+Q44</f>
        <v>0</v>
      </c>
      <c r="N44" s="638">
        <v>410</v>
      </c>
      <c r="O44" s="639">
        <v>0</v>
      </c>
      <c r="P44" s="638">
        <v>384</v>
      </c>
      <c r="Q44" s="639">
        <v>0</v>
      </c>
      <c r="R44" s="265">
        <f t="shared" si="42"/>
        <v>786</v>
      </c>
      <c r="S44" s="265"/>
      <c r="T44" s="265"/>
      <c r="U44" s="29">
        <f t="shared" si="43"/>
        <v>0</v>
      </c>
      <c r="V44" s="638">
        <v>407</v>
      </c>
      <c r="W44" s="639">
        <v>0</v>
      </c>
      <c r="X44" s="638">
        <v>379</v>
      </c>
      <c r="Y44" s="639">
        <v>0</v>
      </c>
      <c r="Z44" s="267">
        <f t="shared" si="47"/>
        <v>763</v>
      </c>
      <c r="AA44" s="267"/>
      <c r="AB44" s="268">
        <f t="shared" si="45"/>
        <v>0</v>
      </c>
      <c r="AC44" s="268"/>
      <c r="AD44" s="638">
        <v>412</v>
      </c>
      <c r="AE44" s="639">
        <v>0</v>
      </c>
      <c r="AF44" s="638">
        <v>351</v>
      </c>
      <c r="AG44" s="639">
        <v>0</v>
      </c>
      <c r="AH44" s="646">
        <f t="shared" si="48"/>
        <v>764</v>
      </c>
      <c r="AI44" s="646"/>
      <c r="AJ44" s="647">
        <f t="shared" si="46"/>
        <v>0</v>
      </c>
      <c r="AK44" s="647"/>
      <c r="AL44" s="642">
        <v>429</v>
      </c>
      <c r="AM44" s="643">
        <v>0</v>
      </c>
      <c r="AN44" s="642">
        <v>335</v>
      </c>
      <c r="AO44" s="644">
        <v>0</v>
      </c>
    </row>
    <row r="45" spans="1:41" ht="21" customHeight="1" thickBot="1">
      <c r="A45" s="586" t="s">
        <v>357</v>
      </c>
      <c r="B45" s="656">
        <f t="shared" si="40"/>
        <v>650</v>
      </c>
      <c r="C45" s="656"/>
      <c r="D45" s="656"/>
      <c r="E45" s="657">
        <v>0</v>
      </c>
      <c r="F45" s="658">
        <v>355</v>
      </c>
      <c r="G45" s="659">
        <v>0</v>
      </c>
      <c r="H45" s="658">
        <v>295</v>
      </c>
      <c r="I45" s="659">
        <v>0</v>
      </c>
      <c r="J45" s="656">
        <f t="shared" si="41"/>
        <v>648</v>
      </c>
      <c r="K45" s="656"/>
      <c r="L45" s="656"/>
      <c r="M45" s="31">
        <f>O45+Q45</f>
        <v>0</v>
      </c>
      <c r="N45" s="658">
        <v>332</v>
      </c>
      <c r="O45" s="659">
        <v>0</v>
      </c>
      <c r="P45" s="658">
        <v>316</v>
      </c>
      <c r="Q45" s="659">
        <v>0</v>
      </c>
      <c r="R45" s="266">
        <f t="shared" si="42"/>
        <v>642</v>
      </c>
      <c r="S45" s="266"/>
      <c r="T45" s="266"/>
      <c r="U45" s="31">
        <f t="shared" si="43"/>
        <v>0</v>
      </c>
      <c r="V45" s="658">
        <v>331</v>
      </c>
      <c r="W45" s="659">
        <v>0</v>
      </c>
      <c r="X45" s="658">
        <v>311</v>
      </c>
      <c r="Y45" s="659">
        <v>0</v>
      </c>
      <c r="Z45" s="269">
        <f t="shared" si="47"/>
        <v>651</v>
      </c>
      <c r="AA45" s="269"/>
      <c r="AB45" s="270">
        <f t="shared" si="45"/>
        <v>0</v>
      </c>
      <c r="AC45" s="270"/>
      <c r="AD45" s="658">
        <v>320</v>
      </c>
      <c r="AE45" s="659">
        <v>0</v>
      </c>
      <c r="AF45" s="658">
        <v>331</v>
      </c>
      <c r="AG45" s="659">
        <v>0</v>
      </c>
      <c r="AH45" s="660">
        <f>SUM(AL45,AN45)</f>
        <v>634</v>
      </c>
      <c r="AI45" s="660"/>
      <c r="AJ45" s="661">
        <f t="shared" si="46"/>
        <v>0</v>
      </c>
      <c r="AK45" s="661"/>
      <c r="AL45" s="662">
        <v>308</v>
      </c>
      <c r="AM45" s="663">
        <v>0</v>
      </c>
      <c r="AN45" s="662">
        <v>326</v>
      </c>
      <c r="AO45" s="664">
        <v>0</v>
      </c>
    </row>
    <row r="46" spans="1:41" ht="15" customHeight="1">
      <c r="A46" s="13" t="s">
        <v>151</v>
      </c>
      <c r="B46" s="26"/>
      <c r="C46" s="26"/>
      <c r="D46" s="26"/>
      <c r="E46" s="26"/>
      <c r="F46" s="26"/>
      <c r="G46" s="26"/>
      <c r="H46" s="26"/>
      <c r="I46" s="26"/>
      <c r="J46" s="26"/>
      <c r="K46" s="26"/>
      <c r="L46" s="26"/>
      <c r="M46" s="26"/>
      <c r="N46" s="26"/>
      <c r="O46" s="26"/>
      <c r="P46" s="26"/>
      <c r="Q46" s="26"/>
      <c r="R46" s="13"/>
      <c r="S46" s="13"/>
      <c r="T46" s="13"/>
      <c r="U46" s="13"/>
      <c r="V46" s="13"/>
      <c r="W46" s="13"/>
      <c r="X46" s="13"/>
      <c r="Y46" s="13"/>
      <c r="Z46" s="13"/>
      <c r="AA46" s="13"/>
      <c r="AB46" s="26"/>
      <c r="AC46" s="26"/>
      <c r="AD46" s="26"/>
      <c r="AE46" s="26"/>
      <c r="AF46" s="26"/>
      <c r="AG46" s="26"/>
      <c r="AH46" s="26"/>
      <c r="AI46" s="26"/>
      <c r="AJ46" s="26"/>
      <c r="AK46" s="26"/>
      <c r="AM46" s="13"/>
      <c r="AN46" s="13"/>
      <c r="AO46" s="15" t="s">
        <v>146</v>
      </c>
    </row>
    <row r="47" spans="1:41" ht="17.100000000000001" customHeight="1">
      <c r="C47" s="13"/>
      <c r="D47" s="13"/>
      <c r="E47" s="13"/>
      <c r="F47" s="13"/>
      <c r="G47" s="13"/>
      <c r="H47" s="13"/>
      <c r="I47" s="13"/>
      <c r="J47" s="13"/>
      <c r="K47" s="13"/>
      <c r="L47" s="13"/>
      <c r="M47" s="13"/>
      <c r="N47" s="13"/>
      <c r="O47" s="13"/>
      <c r="P47" s="13"/>
      <c r="Q47" s="13"/>
      <c r="R47" s="13"/>
      <c r="S47" s="13"/>
      <c r="T47" s="13"/>
      <c r="U47" s="13"/>
      <c r="V47" s="13"/>
      <c r="W47" s="13"/>
      <c r="X47" s="13"/>
      <c r="Y47" s="13"/>
      <c r="Z47" s="13"/>
      <c r="AA47" s="13"/>
      <c r="AB47" s="13"/>
      <c r="AC47" s="13"/>
      <c r="AD47" s="13"/>
      <c r="AE47" s="13"/>
      <c r="AF47" s="13"/>
      <c r="AG47" s="13"/>
      <c r="AH47" s="13"/>
      <c r="AI47" s="13"/>
      <c r="AJ47" s="13"/>
      <c r="AK47" s="13"/>
      <c r="AL47" s="13"/>
      <c r="AM47" s="13"/>
      <c r="AN47" s="13"/>
    </row>
    <row r="48" spans="1:41" ht="17.100000000000001" customHeight="1">
      <c r="A48" s="13"/>
      <c r="B48" s="13"/>
      <c r="C48" s="13"/>
      <c r="D48" s="13"/>
      <c r="E48" s="13"/>
      <c r="F48" s="13"/>
      <c r="G48" s="13"/>
      <c r="H48" s="13"/>
      <c r="I48" s="13"/>
      <c r="J48" s="13"/>
      <c r="K48" s="13"/>
      <c r="L48" s="13"/>
      <c r="M48" s="13"/>
      <c r="N48" s="13"/>
      <c r="O48" s="13"/>
      <c r="P48" s="13"/>
      <c r="Q48" s="13"/>
      <c r="R48" s="13"/>
      <c r="S48" s="13"/>
      <c r="T48" s="13"/>
      <c r="U48" s="13"/>
      <c r="V48" s="13"/>
      <c r="W48" s="13"/>
      <c r="X48" s="13"/>
      <c r="Y48" s="13"/>
      <c r="Z48" s="13"/>
      <c r="AA48" s="13"/>
      <c r="AB48" s="13"/>
      <c r="AC48" s="13"/>
      <c r="AD48" s="13"/>
      <c r="AE48" s="13"/>
      <c r="AF48" s="13"/>
      <c r="AG48" s="13"/>
      <c r="AH48" s="13"/>
      <c r="AI48" s="13"/>
      <c r="AJ48" s="13"/>
      <c r="AK48" s="13"/>
      <c r="AL48" s="13"/>
      <c r="AM48" s="13"/>
      <c r="AN48" s="13"/>
    </row>
    <row r="49" spans="1:41" ht="17.100000000000001" customHeight="1">
      <c r="A49" s="13"/>
      <c r="B49" s="13"/>
      <c r="C49" s="13"/>
      <c r="D49" s="13"/>
      <c r="E49" s="13"/>
      <c r="F49" s="13"/>
      <c r="G49" s="13"/>
      <c r="H49" s="13"/>
      <c r="I49" s="13"/>
      <c r="J49" s="13"/>
      <c r="K49" s="13"/>
      <c r="L49" s="13"/>
      <c r="M49" s="13"/>
      <c r="N49" s="13"/>
      <c r="O49" s="13"/>
      <c r="P49" s="13"/>
      <c r="Q49" s="13"/>
      <c r="R49" s="13"/>
      <c r="S49" s="13"/>
      <c r="T49" s="13"/>
      <c r="U49" s="13"/>
      <c r="V49" s="13"/>
      <c r="W49" s="13"/>
      <c r="X49" s="13"/>
      <c r="Y49" s="13"/>
      <c r="Z49" s="13"/>
      <c r="AA49" s="13"/>
      <c r="AB49" s="13"/>
      <c r="AC49" s="13"/>
      <c r="AD49" s="13"/>
      <c r="AE49" s="13"/>
      <c r="AF49" s="13"/>
      <c r="AG49" s="13"/>
      <c r="AH49" s="13"/>
      <c r="AI49" s="13"/>
      <c r="AJ49" s="13"/>
      <c r="AK49" s="13"/>
      <c r="AL49" s="13"/>
      <c r="AM49" s="13"/>
      <c r="AN49" s="13"/>
      <c r="AO49" s="13"/>
    </row>
    <row r="50" spans="1:41" ht="17.100000000000001" customHeight="1">
      <c r="S50" s="13"/>
      <c r="T50" s="13"/>
      <c r="U50" s="13"/>
      <c r="V50" s="13"/>
      <c r="W50" s="13"/>
      <c r="X50" s="13"/>
      <c r="Y50" s="13"/>
      <c r="Z50" s="13"/>
    </row>
    <row r="51" spans="1:41" ht="17.100000000000001" customHeight="1">
      <c r="S51" s="13"/>
      <c r="T51" s="13"/>
      <c r="U51" s="13"/>
      <c r="V51" s="13"/>
      <c r="W51" s="13"/>
      <c r="X51" s="13"/>
      <c r="Y51" s="13"/>
      <c r="Z51" s="13"/>
    </row>
    <row r="52" spans="1:41" ht="17.100000000000001" customHeight="1">
      <c r="S52" s="13"/>
      <c r="T52" s="13"/>
      <c r="U52" s="13"/>
      <c r="V52" s="13"/>
      <c r="W52" s="13"/>
      <c r="X52" s="13"/>
      <c r="Y52" s="13"/>
      <c r="Z52" s="13"/>
    </row>
  </sheetData>
  <sheetProtection sheet="1" objects="1" scenarios="1"/>
  <mergeCells count="180">
    <mergeCell ref="AJ43:AK43"/>
    <mergeCell ref="AH43:AI43"/>
    <mergeCell ref="AJ45:AK45"/>
    <mergeCell ref="AH45:AI45"/>
    <mergeCell ref="AH44:AI44"/>
    <mergeCell ref="AJ44:AK44"/>
    <mergeCell ref="AN15:AO15"/>
    <mergeCell ref="AN12:AO12"/>
    <mergeCell ref="AJ42:AK42"/>
    <mergeCell ref="AJ41:AK41"/>
    <mergeCell ref="AH41:AI41"/>
    <mergeCell ref="AN14:AO14"/>
    <mergeCell ref="AN13:AO13"/>
    <mergeCell ref="AJ14:AK14"/>
    <mergeCell ref="AH42:AI42"/>
    <mergeCell ref="AJ40:AK40"/>
    <mergeCell ref="AN22:AO22"/>
    <mergeCell ref="AL22:AM22"/>
    <mergeCell ref="AJ22:AK22"/>
    <mergeCell ref="AH22:AI22"/>
    <mergeCell ref="AH38:AO38"/>
    <mergeCell ref="AN39:AO39"/>
    <mergeCell ref="AL39:AM39"/>
    <mergeCell ref="A3:A4"/>
    <mergeCell ref="B3:C4"/>
    <mergeCell ref="D3:I3"/>
    <mergeCell ref="J3:K4"/>
    <mergeCell ref="D4:E4"/>
    <mergeCell ref="AJ15:AK15"/>
    <mergeCell ref="AL12:AM12"/>
    <mergeCell ref="AJ13:AK13"/>
    <mergeCell ref="AJ12:AK12"/>
    <mergeCell ref="AH12:AI12"/>
    <mergeCell ref="AH11:AI11"/>
    <mergeCell ref="AL11:AM11"/>
    <mergeCell ref="AJ11:AK11"/>
    <mergeCell ref="AL9:AM9"/>
    <mergeCell ref="F4:G4"/>
    <mergeCell ref="H4:I4"/>
    <mergeCell ref="Z8:AB8"/>
    <mergeCell ref="V4:W4"/>
    <mergeCell ref="Z6:AB6"/>
    <mergeCell ref="AL8:AM8"/>
    <mergeCell ref="S6:T6"/>
    <mergeCell ref="S7:T7"/>
    <mergeCell ref="AH8:AI8"/>
    <mergeCell ref="S15:T15"/>
    <mergeCell ref="AN4:AO4"/>
    <mergeCell ref="Z4:AC4"/>
    <mergeCell ref="AF4:AG4"/>
    <mergeCell ref="AH4:AI4"/>
    <mergeCell ref="AD4:AE4"/>
    <mergeCell ref="L3:Q3"/>
    <mergeCell ref="R3:Y3"/>
    <mergeCell ref="Z3:AG3"/>
    <mergeCell ref="AL3:AO3"/>
    <mergeCell ref="X4:Y4"/>
    <mergeCell ref="L4:M4"/>
    <mergeCell ref="N4:O4"/>
    <mergeCell ref="P4:Q4"/>
    <mergeCell ref="AH3:AK3"/>
    <mergeCell ref="AJ4:AK4"/>
    <mergeCell ref="AL4:AM4"/>
    <mergeCell ref="R4:U4"/>
    <mergeCell ref="AH6:AI6"/>
    <mergeCell ref="AJ5:AK5"/>
    <mergeCell ref="R21:Y21"/>
    <mergeCell ref="S14:T14"/>
    <mergeCell ref="Z21:AG21"/>
    <mergeCell ref="AA16:AB16"/>
    <mergeCell ref="AH9:AI9"/>
    <mergeCell ref="AH13:AI13"/>
    <mergeCell ref="AA11:AB11"/>
    <mergeCell ref="S5:T5"/>
    <mergeCell ref="Z5:AB5"/>
    <mergeCell ref="S16:T16"/>
    <mergeCell ref="S13:T13"/>
    <mergeCell ref="AA13:AB13"/>
    <mergeCell ref="S9:T9"/>
    <mergeCell ref="S11:T11"/>
    <mergeCell ref="Z9:AB9"/>
    <mergeCell ref="S12:T12"/>
    <mergeCell ref="AA12:AB12"/>
    <mergeCell ref="S8:T8"/>
    <mergeCell ref="Z7:AB7"/>
    <mergeCell ref="AH5:AI5"/>
    <mergeCell ref="AA15:AB15"/>
    <mergeCell ref="AA14:AB14"/>
    <mergeCell ref="AN5:AO5"/>
    <mergeCell ref="AL5:AM5"/>
    <mergeCell ref="AL6:AM6"/>
    <mergeCell ref="AH21:AO21"/>
    <mergeCell ref="AN16:AO16"/>
    <mergeCell ref="AJ16:AK16"/>
    <mergeCell ref="AH16:AI16"/>
    <mergeCell ref="AL16:AM16"/>
    <mergeCell ref="AL14:AM14"/>
    <mergeCell ref="AL13:AM13"/>
    <mergeCell ref="AH14:AI14"/>
    <mergeCell ref="AL7:AM7"/>
    <mergeCell ref="AJ7:AK7"/>
    <mergeCell ref="AH7:AI7"/>
    <mergeCell ref="AN8:AO8"/>
    <mergeCell ref="AN9:AO9"/>
    <mergeCell ref="AH15:AI15"/>
    <mergeCell ref="AL15:AM15"/>
    <mergeCell ref="AN7:AO7"/>
    <mergeCell ref="AJ8:AK8"/>
    <mergeCell ref="AJ9:AK9"/>
    <mergeCell ref="AN11:AO11"/>
    <mergeCell ref="AN6:AO6"/>
    <mergeCell ref="AJ6:AK6"/>
    <mergeCell ref="A21:A22"/>
    <mergeCell ref="B21:I21"/>
    <mergeCell ref="J21:Q21"/>
    <mergeCell ref="B22:C22"/>
    <mergeCell ref="D22:E22"/>
    <mergeCell ref="F22:G22"/>
    <mergeCell ref="H22:I22"/>
    <mergeCell ref="J22:K22"/>
    <mergeCell ref="L22:M22"/>
    <mergeCell ref="N22:O22"/>
    <mergeCell ref="P22:Q22"/>
    <mergeCell ref="A38:A39"/>
    <mergeCell ref="B38:I38"/>
    <mergeCell ref="J38:Q38"/>
    <mergeCell ref="B39:E39"/>
    <mergeCell ref="F39:G39"/>
    <mergeCell ref="P39:Q39"/>
    <mergeCell ref="H39:I39"/>
    <mergeCell ref="J39:M39"/>
    <mergeCell ref="N39:O39"/>
    <mergeCell ref="T22:U22"/>
    <mergeCell ref="V22:W22"/>
    <mergeCell ref="R22:S22"/>
    <mergeCell ref="R38:Y38"/>
    <mergeCell ref="Z22:AA22"/>
    <mergeCell ref="X22:Y22"/>
    <mergeCell ref="Z38:AG38"/>
    <mergeCell ref="AD22:AE22"/>
    <mergeCell ref="AB22:AC22"/>
    <mergeCell ref="AF22:AG22"/>
    <mergeCell ref="J41:L41"/>
    <mergeCell ref="Z39:AC39"/>
    <mergeCell ref="B41:D41"/>
    <mergeCell ref="AH40:AI40"/>
    <mergeCell ref="V39:W39"/>
    <mergeCell ref="AD39:AE39"/>
    <mergeCell ref="R39:U39"/>
    <mergeCell ref="X39:Y39"/>
    <mergeCell ref="Z40:AA40"/>
    <mergeCell ref="AB40:AC40"/>
    <mergeCell ref="Z41:AA41"/>
    <mergeCell ref="AB41:AC41"/>
    <mergeCell ref="AH39:AK39"/>
    <mergeCell ref="B40:D40"/>
    <mergeCell ref="J40:L40"/>
    <mergeCell ref="AF39:AG39"/>
    <mergeCell ref="R40:T40"/>
    <mergeCell ref="R41:T41"/>
    <mergeCell ref="AB42:AC42"/>
    <mergeCell ref="Z43:AA43"/>
    <mergeCell ref="AB43:AC43"/>
    <mergeCell ref="Z44:AA44"/>
    <mergeCell ref="AB44:AC44"/>
    <mergeCell ref="Z45:AA45"/>
    <mergeCell ref="AB45:AC45"/>
    <mergeCell ref="B43:D43"/>
    <mergeCell ref="J43:L43"/>
    <mergeCell ref="B42:D42"/>
    <mergeCell ref="J42:L42"/>
    <mergeCell ref="B45:D45"/>
    <mergeCell ref="J45:L45"/>
    <mergeCell ref="B44:D44"/>
    <mergeCell ref="J44:L44"/>
    <mergeCell ref="Z42:AA42"/>
    <mergeCell ref="R42:T42"/>
    <mergeCell ref="R43:T43"/>
    <mergeCell ref="R44:T44"/>
    <mergeCell ref="R45:T45"/>
  </mergeCells>
  <phoneticPr fontId="2"/>
  <printOptions horizontalCentered="1"/>
  <pageMargins left="0.59055118110236227" right="0.59055118110236227" top="0.59055118110236227" bottom="0.59055118110236227" header="0.39370078740157483" footer="0.39370078740157483"/>
  <pageSetup paperSize="9" scale="95" firstPageNumber="139" orientation="portrait" useFirstPageNumber="1" r:id="rId1"/>
  <headerFooter scaleWithDoc="0" alignWithMargins="0">
    <oddHeader>&amp;R教　育</oddHeader>
    <oddFooter>&amp;C&amp;12&amp;A</oddFooter>
  </headerFooter>
  <colBreaks count="1" manualBreakCount="1">
    <brk id="17" max="1048575" man="1"/>
  </colBreaks>
  <extLst>
    <ext xmlns:mx="http://schemas.microsoft.com/office/mac/excel/2008/main" uri="{64002731-A6B0-56B0-2670-7721B7C09600}">
      <mx:PLV Mode="0" OnePage="0" WScale="96"/>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AC52"/>
  <sheetViews>
    <sheetView view="pageBreakPreview" zoomScaleNormal="80" zoomScaleSheetLayoutView="100" zoomScalePageLayoutView="80" workbookViewId="0">
      <pane xSplit="1" topLeftCell="B1" activePane="topRight" state="frozen"/>
      <selection activeCell="J36" sqref="J36"/>
      <selection pane="topRight" activeCell="J36" sqref="J36"/>
    </sheetView>
  </sheetViews>
  <sheetFormatPr defaultColWidth="8.85546875" defaultRowHeight="17.45" customHeight="1"/>
  <cols>
    <col min="1" max="1" width="26.42578125" style="14" customWidth="1"/>
    <col min="2" max="3" width="7.42578125" style="14" customWidth="1"/>
    <col min="4" max="5" width="7.7109375" style="14" customWidth="1"/>
    <col min="6" max="7" width="7.42578125" style="14" customWidth="1"/>
    <col min="8" max="11" width="7.28515625" style="14" customWidth="1"/>
    <col min="12" max="16" width="6.7109375" style="14" customWidth="1"/>
    <col min="17" max="17" width="6" style="14" customWidth="1"/>
    <col min="18" max="18" width="3.7109375" style="14" customWidth="1"/>
    <col min="19" max="19" width="3.42578125" style="14" customWidth="1"/>
    <col min="20" max="20" width="6.28515625" style="14" customWidth="1"/>
    <col min="21" max="21" width="7.140625" style="14" customWidth="1"/>
    <col min="22" max="23" width="6.7109375" style="14" customWidth="1"/>
    <col min="24" max="24" width="7.42578125" style="14" customWidth="1"/>
    <col min="25" max="25" width="4" style="14" customWidth="1"/>
    <col min="26" max="26" width="3" style="14" customWidth="1"/>
    <col min="27" max="27" width="6.7109375" style="14" customWidth="1"/>
    <col min="28" max="28" width="3.85546875" style="14" customWidth="1"/>
    <col min="29" max="16384" width="8.85546875" style="14"/>
  </cols>
  <sheetData>
    <row r="1" spans="1:29" ht="5.0999999999999996" customHeight="1">
      <c r="A1" s="13"/>
      <c r="B1" s="13"/>
      <c r="C1" s="13"/>
      <c r="D1" s="13"/>
      <c r="E1" s="13"/>
      <c r="F1" s="13"/>
      <c r="G1" s="13"/>
      <c r="H1" s="13"/>
      <c r="I1" s="13"/>
      <c r="J1" s="13"/>
      <c r="K1" s="13"/>
      <c r="L1" s="13"/>
      <c r="M1" s="13"/>
      <c r="N1" s="13"/>
      <c r="O1" s="13"/>
      <c r="P1" s="13"/>
      <c r="Q1" s="13"/>
      <c r="R1" s="13"/>
      <c r="S1" s="13"/>
      <c r="T1" s="13"/>
      <c r="U1" s="13"/>
      <c r="V1" s="13"/>
      <c r="X1" s="13"/>
      <c r="Y1" s="13"/>
      <c r="Z1" s="13"/>
      <c r="AA1" s="15"/>
      <c r="AB1" s="15"/>
    </row>
    <row r="2" spans="1:29" ht="15" customHeight="1" thickBot="1">
      <c r="A2" s="13" t="s">
        <v>303</v>
      </c>
      <c r="B2" s="13"/>
      <c r="C2" s="13"/>
      <c r="D2" s="13"/>
      <c r="E2" s="13"/>
      <c r="F2" s="13"/>
      <c r="G2" s="13"/>
      <c r="H2" s="13"/>
      <c r="I2" s="13"/>
      <c r="J2" s="13"/>
      <c r="K2" s="13"/>
      <c r="L2" s="13"/>
      <c r="M2" s="13"/>
      <c r="N2" s="13"/>
      <c r="O2" s="13"/>
      <c r="P2" s="13"/>
      <c r="Q2" s="13"/>
      <c r="R2" s="13"/>
      <c r="S2" s="13"/>
      <c r="T2" s="13"/>
      <c r="U2" s="13"/>
      <c r="V2" s="13"/>
      <c r="X2" s="13"/>
      <c r="Y2" s="13"/>
      <c r="Z2" s="13"/>
      <c r="AA2" s="15" t="s">
        <v>117</v>
      </c>
      <c r="AB2" s="15"/>
    </row>
    <row r="3" spans="1:29" ht="24.95" customHeight="1" thickBot="1">
      <c r="A3" s="374" t="s">
        <v>118</v>
      </c>
      <c r="B3" s="319" t="s">
        <v>86</v>
      </c>
      <c r="C3" s="32" t="s">
        <v>152</v>
      </c>
      <c r="D3" s="27"/>
      <c r="E3" s="26"/>
      <c r="F3" s="33"/>
      <c r="G3" s="319" t="s">
        <v>52</v>
      </c>
      <c r="H3" s="319" t="s">
        <v>153</v>
      </c>
      <c r="I3" s="319"/>
      <c r="J3" s="319"/>
      <c r="K3" s="319"/>
      <c r="L3" s="319" t="s">
        <v>141</v>
      </c>
      <c r="M3" s="319"/>
      <c r="N3" s="319"/>
      <c r="O3" s="319"/>
      <c r="P3" s="318" t="s">
        <v>154</v>
      </c>
      <c r="Q3" s="318"/>
      <c r="R3" s="318"/>
      <c r="S3" s="318"/>
      <c r="T3" s="318"/>
      <c r="U3" s="318" t="s">
        <v>155</v>
      </c>
      <c r="V3" s="318"/>
      <c r="W3" s="318"/>
      <c r="X3" s="361" t="s">
        <v>156</v>
      </c>
      <c r="Y3" s="361"/>
      <c r="Z3" s="361"/>
      <c r="AA3" s="362"/>
      <c r="AB3" s="34"/>
      <c r="AC3" s="13"/>
    </row>
    <row r="4" spans="1:29" ht="24.95" customHeight="1">
      <c r="A4" s="375"/>
      <c r="B4" s="320"/>
      <c r="C4" s="309" t="s">
        <v>157</v>
      </c>
      <c r="D4" s="309"/>
      <c r="E4" s="212" t="s">
        <v>93</v>
      </c>
      <c r="F4" s="212" t="s">
        <v>94</v>
      </c>
      <c r="G4" s="320"/>
      <c r="H4" s="366" t="s">
        <v>157</v>
      </c>
      <c r="I4" s="366"/>
      <c r="J4" s="215" t="s">
        <v>54</v>
      </c>
      <c r="K4" s="213" t="s">
        <v>55</v>
      </c>
      <c r="L4" s="311" t="s">
        <v>158</v>
      </c>
      <c r="M4" s="311"/>
      <c r="N4" s="213" t="s">
        <v>54</v>
      </c>
      <c r="O4" s="215" t="s">
        <v>55</v>
      </c>
      <c r="P4" s="311" t="s">
        <v>2</v>
      </c>
      <c r="Q4" s="311"/>
      <c r="R4" s="309" t="s">
        <v>54</v>
      </c>
      <c r="S4" s="309"/>
      <c r="T4" s="213" t="s">
        <v>55</v>
      </c>
      <c r="U4" s="366" t="s">
        <v>159</v>
      </c>
      <c r="V4" s="366"/>
      <c r="W4" s="366"/>
      <c r="X4" s="363" t="s">
        <v>159</v>
      </c>
      <c r="Y4" s="363"/>
      <c r="Z4" s="363"/>
      <c r="AA4" s="364"/>
      <c r="AB4" s="34"/>
      <c r="AC4" s="13"/>
    </row>
    <row r="5" spans="1:29" ht="18.95" customHeight="1">
      <c r="A5" s="17" t="s">
        <v>363</v>
      </c>
      <c r="B5" s="115">
        <v>3</v>
      </c>
      <c r="C5" s="339">
        <v>131</v>
      </c>
      <c r="D5" s="339"/>
      <c r="E5" s="223">
        <v>100</v>
      </c>
      <c r="F5" s="223">
        <v>31</v>
      </c>
      <c r="G5" s="223">
        <v>129</v>
      </c>
      <c r="H5" s="373">
        <f>+J5+K5</f>
        <v>445</v>
      </c>
      <c r="I5" s="373"/>
      <c r="J5" s="223">
        <v>278</v>
      </c>
      <c r="K5" s="223">
        <v>167</v>
      </c>
      <c r="L5" s="373">
        <f>+N5+O5</f>
        <v>294</v>
      </c>
      <c r="M5" s="373"/>
      <c r="N5" s="223">
        <v>109</v>
      </c>
      <c r="O5" s="223">
        <v>185</v>
      </c>
      <c r="P5" s="373">
        <f>+R5+T5</f>
        <v>80</v>
      </c>
      <c r="Q5" s="373"/>
      <c r="R5" s="373">
        <v>35</v>
      </c>
      <c r="S5" s="373"/>
      <c r="T5" s="223">
        <v>45</v>
      </c>
      <c r="U5" s="367">
        <v>3.5</v>
      </c>
      <c r="V5" s="367"/>
      <c r="W5" s="367"/>
      <c r="X5" s="368">
        <v>1.5</v>
      </c>
      <c r="Y5" s="368"/>
      <c r="Z5" s="368"/>
      <c r="AA5" s="369"/>
      <c r="AB5" s="36"/>
      <c r="AC5" s="13"/>
    </row>
    <row r="6" spans="1:29" ht="18.95" customHeight="1">
      <c r="A6" s="17">
        <v>27</v>
      </c>
      <c r="B6" s="115">
        <v>3</v>
      </c>
      <c r="C6" s="333">
        <v>150</v>
      </c>
      <c r="D6" s="333"/>
      <c r="E6" s="223">
        <v>99</v>
      </c>
      <c r="F6" s="223">
        <v>51</v>
      </c>
      <c r="G6" s="223">
        <v>127</v>
      </c>
      <c r="H6" s="357">
        <v>440</v>
      </c>
      <c r="I6" s="357"/>
      <c r="J6" s="223">
        <v>278</v>
      </c>
      <c r="K6" s="223">
        <v>162</v>
      </c>
      <c r="L6" s="357">
        <v>294</v>
      </c>
      <c r="M6" s="357"/>
      <c r="N6" s="223">
        <v>107</v>
      </c>
      <c r="O6" s="223">
        <v>173</v>
      </c>
      <c r="P6" s="357">
        <v>80</v>
      </c>
      <c r="Q6" s="357"/>
      <c r="R6" s="357">
        <v>94</v>
      </c>
      <c r="S6" s="357"/>
      <c r="T6" s="223">
        <v>138</v>
      </c>
      <c r="U6" s="360">
        <v>3.3</v>
      </c>
      <c r="V6" s="360"/>
      <c r="W6" s="360"/>
      <c r="X6" s="355">
        <v>1.5</v>
      </c>
      <c r="Y6" s="355"/>
      <c r="Z6" s="355"/>
      <c r="AA6" s="356"/>
      <c r="AB6" s="36"/>
      <c r="AC6" s="13"/>
    </row>
    <row r="7" spans="1:29" ht="18.95" customHeight="1">
      <c r="A7" s="17">
        <v>28</v>
      </c>
      <c r="B7" s="115">
        <v>3</v>
      </c>
      <c r="C7" s="333">
        <v>138</v>
      </c>
      <c r="D7" s="333"/>
      <c r="E7" s="223">
        <v>99</v>
      </c>
      <c r="F7" s="223">
        <v>39</v>
      </c>
      <c r="G7" s="223">
        <v>130</v>
      </c>
      <c r="H7" s="357">
        <v>430</v>
      </c>
      <c r="I7" s="357"/>
      <c r="J7" s="223">
        <v>272</v>
      </c>
      <c r="K7" s="223">
        <v>158</v>
      </c>
      <c r="L7" s="357">
        <v>280</v>
      </c>
      <c r="M7" s="357"/>
      <c r="N7" s="223">
        <v>116</v>
      </c>
      <c r="O7" s="223">
        <v>186</v>
      </c>
      <c r="P7" s="357">
        <v>232</v>
      </c>
      <c r="Q7" s="357"/>
      <c r="R7" s="357">
        <v>25</v>
      </c>
      <c r="S7" s="357"/>
      <c r="T7" s="223">
        <v>49</v>
      </c>
      <c r="U7" s="360">
        <v>3.4</v>
      </c>
      <c r="V7" s="360"/>
      <c r="W7" s="360"/>
      <c r="X7" s="355">
        <v>1.4</v>
      </c>
      <c r="Y7" s="355"/>
      <c r="Z7" s="355"/>
      <c r="AA7" s="356"/>
      <c r="AB7" s="36"/>
      <c r="AC7" s="13"/>
    </row>
    <row r="8" spans="1:29" ht="18.95" customHeight="1">
      <c r="A8" s="18">
        <v>29</v>
      </c>
      <c r="B8" s="157">
        <f>SUM(B9:B12)</f>
        <v>4</v>
      </c>
      <c r="C8" s="347">
        <f>SUM(C9:D12)</f>
        <v>186</v>
      </c>
      <c r="D8" s="347"/>
      <c r="E8" s="226">
        <f>SUM(E9:E12)</f>
        <v>142</v>
      </c>
      <c r="F8" s="226">
        <f>SUM(F9:F12)</f>
        <v>72</v>
      </c>
      <c r="G8" s="226">
        <f>SUM(G9:G12)</f>
        <v>126</v>
      </c>
      <c r="H8" s="370">
        <f>SUM(H9:I12)</f>
        <v>449</v>
      </c>
      <c r="I8" s="370"/>
      <c r="J8" s="226">
        <f>SUM(J9:J11)</f>
        <v>274</v>
      </c>
      <c r="K8" s="226">
        <f>SUM(K9:K11)</f>
        <v>155</v>
      </c>
      <c r="L8" s="370">
        <f>SUM(L9:M11)</f>
        <v>265</v>
      </c>
      <c r="M8" s="370"/>
      <c r="N8" s="205">
        <f>SUM(N9:N11)</f>
        <v>103</v>
      </c>
      <c r="O8" s="205">
        <f>SUM(O9:O11)</f>
        <v>162</v>
      </c>
      <c r="P8" s="370">
        <f>SUM(P9:Q11)</f>
        <v>73</v>
      </c>
      <c r="Q8" s="370"/>
      <c r="R8" s="370">
        <f>SUM(R9:S11)</f>
        <v>28</v>
      </c>
      <c r="S8" s="370"/>
      <c r="T8" s="226">
        <f>SUM(T9:T11)</f>
        <v>45</v>
      </c>
      <c r="U8" s="365">
        <f>H8/G8</f>
        <v>3.5634920634920637</v>
      </c>
      <c r="V8" s="365"/>
      <c r="W8" s="365"/>
      <c r="X8" s="358">
        <f>H8/L8</f>
        <v>1.6943396226415095</v>
      </c>
      <c r="Y8" s="358"/>
      <c r="Z8" s="358"/>
      <c r="AA8" s="359"/>
      <c r="AB8" s="36"/>
      <c r="AC8" s="13"/>
    </row>
    <row r="9" spans="1:29" ht="18.95" customHeight="1">
      <c r="A9" s="106" t="s">
        <v>160</v>
      </c>
      <c r="B9" s="115">
        <v>1</v>
      </c>
      <c r="C9" s="514">
        <f>SUM(E9:F9)</f>
        <v>74</v>
      </c>
      <c r="D9" s="514"/>
      <c r="E9" s="515">
        <v>56</v>
      </c>
      <c r="F9" s="515">
        <v>18</v>
      </c>
      <c r="G9" s="515">
        <v>64</v>
      </c>
      <c r="H9" s="516">
        <f>SUM(J9:K9)</f>
        <v>281</v>
      </c>
      <c r="I9" s="516"/>
      <c r="J9" s="515">
        <v>190</v>
      </c>
      <c r="K9" s="515">
        <v>91</v>
      </c>
      <c r="L9" s="357">
        <f>SUM(N9:O9)</f>
        <v>134</v>
      </c>
      <c r="M9" s="357"/>
      <c r="N9" s="223">
        <v>53</v>
      </c>
      <c r="O9" s="223">
        <v>81</v>
      </c>
      <c r="P9" s="357">
        <f>SUM(R9:T9)</f>
        <v>39</v>
      </c>
      <c r="Q9" s="357"/>
      <c r="R9" s="357">
        <v>16</v>
      </c>
      <c r="S9" s="357"/>
      <c r="T9" s="223">
        <v>23</v>
      </c>
      <c r="U9" s="517">
        <f>H9/G9</f>
        <v>4.390625</v>
      </c>
      <c r="V9" s="517"/>
      <c r="W9" s="517"/>
      <c r="X9" s="518">
        <f>H9/L9</f>
        <v>2.0970149253731343</v>
      </c>
      <c r="Y9" s="518"/>
      <c r="Z9" s="518"/>
      <c r="AA9" s="519"/>
      <c r="AB9" s="36"/>
      <c r="AC9" s="13"/>
    </row>
    <row r="10" spans="1:29" ht="18.95" customHeight="1">
      <c r="A10" s="106" t="s">
        <v>161</v>
      </c>
      <c r="B10" s="115">
        <v>1</v>
      </c>
      <c r="C10" s="514">
        <v>51</v>
      </c>
      <c r="D10" s="514"/>
      <c r="E10" s="515">
        <v>58</v>
      </c>
      <c r="F10" s="515">
        <v>21</v>
      </c>
      <c r="G10" s="515">
        <v>55</v>
      </c>
      <c r="H10" s="516">
        <f>SUM(J10:K10)</f>
        <v>139</v>
      </c>
      <c r="I10" s="516"/>
      <c r="J10" s="515">
        <v>80</v>
      </c>
      <c r="K10" s="515">
        <v>59</v>
      </c>
      <c r="L10" s="357">
        <f>SUM(N10:O10)</f>
        <v>118</v>
      </c>
      <c r="M10" s="357"/>
      <c r="N10" s="223">
        <v>45</v>
      </c>
      <c r="O10" s="223">
        <v>73</v>
      </c>
      <c r="P10" s="357">
        <f>SUM(R10:T10)</f>
        <v>32</v>
      </c>
      <c r="Q10" s="357"/>
      <c r="R10" s="357">
        <v>12</v>
      </c>
      <c r="S10" s="357"/>
      <c r="T10" s="223">
        <v>20</v>
      </c>
      <c r="U10" s="517">
        <f>H10/G10</f>
        <v>2.5272727272727273</v>
      </c>
      <c r="V10" s="517"/>
      <c r="W10" s="517"/>
      <c r="X10" s="520">
        <f>H10/L10</f>
        <v>1.1779661016949152</v>
      </c>
      <c r="Y10" s="520"/>
      <c r="Z10" s="520"/>
      <c r="AA10" s="521"/>
      <c r="AB10" s="36"/>
      <c r="AC10" s="13"/>
    </row>
    <row r="11" spans="1:29" ht="18.95" customHeight="1">
      <c r="A11" s="202" t="s">
        <v>162</v>
      </c>
      <c r="B11" s="115">
        <v>1</v>
      </c>
      <c r="C11" s="514">
        <f>SUM(E11:F11)</f>
        <v>9</v>
      </c>
      <c r="D11" s="514"/>
      <c r="E11" s="515">
        <v>5</v>
      </c>
      <c r="F11" s="515">
        <v>4</v>
      </c>
      <c r="G11" s="515">
        <v>5</v>
      </c>
      <c r="H11" s="516">
        <f>SUM(J11:K11)</f>
        <v>9</v>
      </c>
      <c r="I11" s="516"/>
      <c r="J11" s="515">
        <v>4</v>
      </c>
      <c r="K11" s="515">
        <v>5</v>
      </c>
      <c r="L11" s="357">
        <f>SUM(N11:O11)</f>
        <v>13</v>
      </c>
      <c r="M11" s="357"/>
      <c r="N11" s="223">
        <v>5</v>
      </c>
      <c r="O11" s="223">
        <v>8</v>
      </c>
      <c r="P11" s="357">
        <f>SUM(R11:T11)</f>
        <v>2</v>
      </c>
      <c r="Q11" s="357"/>
      <c r="R11" s="357">
        <v>0</v>
      </c>
      <c r="S11" s="357"/>
      <c r="T11" s="223">
        <v>2</v>
      </c>
      <c r="U11" s="517">
        <f>H11/G11</f>
        <v>1.8</v>
      </c>
      <c r="V11" s="517"/>
      <c r="W11" s="517"/>
      <c r="X11" s="520">
        <f>H11/L11</f>
        <v>0.69230769230769229</v>
      </c>
      <c r="Y11" s="520"/>
      <c r="Z11" s="520"/>
      <c r="AA11" s="521"/>
      <c r="AB11" s="36"/>
      <c r="AC11" s="13"/>
    </row>
    <row r="12" spans="1:29" ht="18.95" customHeight="1" thickBot="1">
      <c r="A12" s="209" t="s">
        <v>458</v>
      </c>
      <c r="B12" s="522">
        <v>1</v>
      </c>
      <c r="C12" s="523">
        <f>SUM(E12:F12)</f>
        <v>52</v>
      </c>
      <c r="D12" s="524"/>
      <c r="E12" s="525">
        <v>23</v>
      </c>
      <c r="F12" s="525">
        <v>29</v>
      </c>
      <c r="G12" s="525">
        <v>2</v>
      </c>
      <c r="H12" s="526">
        <f>SUM(J12:K12)</f>
        <v>20</v>
      </c>
      <c r="I12" s="527"/>
      <c r="J12" s="525">
        <v>14</v>
      </c>
      <c r="K12" s="525">
        <v>6</v>
      </c>
      <c r="L12" s="322">
        <f>SUM(N12:O12)</f>
        <v>12</v>
      </c>
      <c r="M12" s="528"/>
      <c r="N12" s="236">
        <v>6</v>
      </c>
      <c r="O12" s="236">
        <v>6</v>
      </c>
      <c r="P12" s="322">
        <f>SUM(R12:T12)</f>
        <v>2</v>
      </c>
      <c r="Q12" s="528"/>
      <c r="R12" s="529">
        <v>2</v>
      </c>
      <c r="S12" s="529"/>
      <c r="T12" s="236">
        <v>0</v>
      </c>
      <c r="U12" s="530">
        <f>H12/G12</f>
        <v>10</v>
      </c>
      <c r="V12" s="530"/>
      <c r="W12" s="530"/>
      <c r="X12" s="530">
        <f>H12/L12</f>
        <v>1.6666666666666667</v>
      </c>
      <c r="Y12" s="530"/>
      <c r="Z12" s="530"/>
      <c r="AA12" s="531"/>
      <c r="AB12" s="36"/>
      <c r="AC12" s="13"/>
    </row>
    <row r="13" spans="1:29" ht="25.5" customHeight="1">
      <c r="A13" s="532" t="s">
        <v>473</v>
      </c>
      <c r="B13" s="532"/>
      <c r="C13" s="532"/>
      <c r="D13" s="532"/>
      <c r="E13" s="532"/>
      <c r="F13" s="532"/>
      <c r="G13" s="532"/>
      <c r="H13" s="532"/>
      <c r="I13" s="532"/>
      <c r="J13" s="532"/>
      <c r="K13" s="532"/>
      <c r="L13" s="13"/>
      <c r="M13" s="13"/>
      <c r="N13" s="13"/>
      <c r="O13" s="13"/>
      <c r="P13" s="13"/>
      <c r="Q13" s="13"/>
      <c r="R13" s="13"/>
      <c r="S13" s="13"/>
      <c r="T13" s="13"/>
      <c r="U13" s="13"/>
      <c r="V13" s="13"/>
      <c r="W13" s="13"/>
      <c r="Y13" s="13"/>
      <c r="Z13" s="13"/>
      <c r="AA13" s="15" t="s">
        <v>163</v>
      </c>
      <c r="AB13" s="15"/>
    </row>
    <row r="14" spans="1:29" ht="18.95" customHeight="1">
      <c r="A14" s="13"/>
      <c r="B14" s="13"/>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row>
    <row r="15" spans="1:29" ht="18.95" customHeight="1" thickBot="1">
      <c r="A15" s="13" t="s">
        <v>331</v>
      </c>
      <c r="O15" s="13"/>
      <c r="P15" s="13"/>
      <c r="Q15" s="13"/>
      <c r="R15" s="13"/>
      <c r="S15" s="13"/>
      <c r="T15" s="13"/>
      <c r="X15" s="13"/>
      <c r="Y15" s="13"/>
      <c r="Z15" s="13"/>
      <c r="AA15" s="15" t="s">
        <v>84</v>
      </c>
      <c r="AB15" s="15"/>
    </row>
    <row r="16" spans="1:29" ht="24.95" customHeight="1" thickBot="1">
      <c r="A16" s="325" t="s">
        <v>118</v>
      </c>
      <c r="B16" s="328" t="s">
        <v>147</v>
      </c>
      <c r="C16" s="319"/>
      <c r="D16" s="319"/>
      <c r="E16" s="319"/>
      <c r="F16" s="319" t="s">
        <v>132</v>
      </c>
      <c r="G16" s="319"/>
      <c r="H16" s="319"/>
      <c r="I16" s="319"/>
      <c r="J16" s="32" t="s">
        <v>164</v>
      </c>
      <c r="K16" s="26"/>
      <c r="L16" s="234" t="s">
        <v>165</v>
      </c>
      <c r="M16" s="235"/>
      <c r="N16" s="319" t="s">
        <v>166</v>
      </c>
      <c r="O16" s="319"/>
      <c r="P16" s="319"/>
      <c r="Q16" s="319"/>
      <c r="R16" s="319" t="s">
        <v>167</v>
      </c>
      <c r="S16" s="319"/>
      <c r="T16" s="319"/>
      <c r="U16" s="319"/>
      <c r="V16" s="319"/>
      <c r="W16" s="349" t="s">
        <v>168</v>
      </c>
      <c r="X16" s="349"/>
      <c r="Y16" s="349"/>
      <c r="Z16" s="349"/>
      <c r="AA16" s="350"/>
      <c r="AB16" s="34"/>
    </row>
    <row r="17" spans="1:28" ht="24.95" customHeight="1">
      <c r="A17" s="326"/>
      <c r="B17" s="100" t="s">
        <v>52</v>
      </c>
      <c r="C17" s="212" t="s">
        <v>92</v>
      </c>
      <c r="D17" s="215" t="s">
        <v>54</v>
      </c>
      <c r="E17" s="215" t="s">
        <v>55</v>
      </c>
      <c r="F17" s="215" t="s">
        <v>52</v>
      </c>
      <c r="G17" s="212" t="s">
        <v>92</v>
      </c>
      <c r="H17" s="215" t="s">
        <v>54</v>
      </c>
      <c r="I17" s="215" t="s">
        <v>55</v>
      </c>
      <c r="J17" s="215" t="s">
        <v>52</v>
      </c>
      <c r="K17" s="214" t="s">
        <v>92</v>
      </c>
      <c r="L17" s="215" t="s">
        <v>54</v>
      </c>
      <c r="M17" s="215" t="s">
        <v>55</v>
      </c>
      <c r="N17" s="215" t="s">
        <v>52</v>
      </c>
      <c r="O17" s="212" t="s">
        <v>92</v>
      </c>
      <c r="P17" s="212" t="s">
        <v>54</v>
      </c>
      <c r="Q17" s="213" t="s">
        <v>55</v>
      </c>
      <c r="R17" s="309" t="s">
        <v>52</v>
      </c>
      <c r="S17" s="309"/>
      <c r="T17" s="213" t="s">
        <v>53</v>
      </c>
      <c r="U17" s="213" t="s">
        <v>54</v>
      </c>
      <c r="V17" s="213" t="s">
        <v>55</v>
      </c>
      <c r="W17" s="38" t="s">
        <v>52</v>
      </c>
      <c r="X17" s="213" t="s">
        <v>53</v>
      </c>
      <c r="Y17" s="309" t="s">
        <v>54</v>
      </c>
      <c r="Z17" s="309"/>
      <c r="AA17" s="229" t="s">
        <v>55</v>
      </c>
      <c r="AB17" s="34"/>
    </row>
    <row r="18" spans="1:28" ht="18.95" customHeight="1">
      <c r="A18" s="17" t="s">
        <v>363</v>
      </c>
      <c r="B18" s="37">
        <v>127</v>
      </c>
      <c r="C18" s="37">
        <v>440</v>
      </c>
      <c r="D18" s="37">
        <v>278</v>
      </c>
      <c r="E18" s="37">
        <v>162</v>
      </c>
      <c r="F18" s="37">
        <v>5</v>
      </c>
      <c r="G18" s="37">
        <v>20</v>
      </c>
      <c r="H18" s="37">
        <v>13</v>
      </c>
      <c r="I18" s="37">
        <v>7</v>
      </c>
      <c r="J18" s="37">
        <v>9</v>
      </c>
      <c r="K18" s="37">
        <v>27</v>
      </c>
      <c r="L18" s="37">
        <v>14</v>
      </c>
      <c r="M18" s="37">
        <v>8</v>
      </c>
      <c r="N18" s="37">
        <v>10</v>
      </c>
      <c r="O18" s="37">
        <v>31</v>
      </c>
      <c r="P18" s="37">
        <v>19</v>
      </c>
      <c r="Q18" s="37">
        <v>12</v>
      </c>
      <c r="R18" s="332">
        <v>10</v>
      </c>
      <c r="S18" s="332"/>
      <c r="T18" s="37">
        <v>31</v>
      </c>
      <c r="U18" s="222">
        <v>19</v>
      </c>
      <c r="V18" s="222">
        <v>12</v>
      </c>
      <c r="W18" s="222">
        <v>7</v>
      </c>
      <c r="X18" s="222">
        <v>21</v>
      </c>
      <c r="Y18" s="339">
        <v>14</v>
      </c>
      <c r="Z18" s="339"/>
      <c r="AA18" s="144">
        <v>7</v>
      </c>
      <c r="AB18" s="39"/>
    </row>
    <row r="19" spans="1:28" ht="18.95" customHeight="1">
      <c r="A19" s="17">
        <v>27</v>
      </c>
      <c r="B19" s="222">
        <v>130</v>
      </c>
      <c r="C19" s="222">
        <v>430</v>
      </c>
      <c r="D19" s="222">
        <v>272</v>
      </c>
      <c r="E19" s="222">
        <v>158</v>
      </c>
      <c r="F19" s="222">
        <v>6</v>
      </c>
      <c r="G19" s="222">
        <v>21</v>
      </c>
      <c r="H19" s="222">
        <v>13</v>
      </c>
      <c r="I19" s="222">
        <v>8</v>
      </c>
      <c r="J19" s="222">
        <v>6</v>
      </c>
      <c r="K19" s="222">
        <v>22</v>
      </c>
      <c r="L19" s="222">
        <v>15</v>
      </c>
      <c r="M19" s="222">
        <v>12</v>
      </c>
      <c r="N19" s="222">
        <v>8</v>
      </c>
      <c r="O19" s="222">
        <v>23</v>
      </c>
      <c r="P19" s="222">
        <v>15</v>
      </c>
      <c r="Q19" s="222">
        <v>8</v>
      </c>
      <c r="R19" s="338">
        <v>10</v>
      </c>
      <c r="S19" s="338"/>
      <c r="T19" s="37">
        <v>34</v>
      </c>
      <c r="U19" s="37">
        <v>22</v>
      </c>
      <c r="V19" s="37">
        <v>12</v>
      </c>
      <c r="W19" s="222">
        <v>13</v>
      </c>
      <c r="X19" s="222">
        <v>30</v>
      </c>
      <c r="Y19" s="333">
        <v>18</v>
      </c>
      <c r="Z19" s="333"/>
      <c r="AA19" s="144">
        <v>12</v>
      </c>
      <c r="AB19" s="222"/>
    </row>
    <row r="20" spans="1:28" ht="18.95" customHeight="1">
      <c r="A20" s="17">
        <v>28</v>
      </c>
      <c r="B20" s="222">
        <v>123</v>
      </c>
      <c r="C20" s="222">
        <v>417</v>
      </c>
      <c r="D20" s="222">
        <v>266</v>
      </c>
      <c r="E20" s="222">
        <v>151</v>
      </c>
      <c r="F20" s="222">
        <v>6</v>
      </c>
      <c r="G20" s="222">
        <v>23</v>
      </c>
      <c r="H20" s="222">
        <v>16</v>
      </c>
      <c r="I20" s="222">
        <v>7</v>
      </c>
      <c r="J20" s="222">
        <v>6</v>
      </c>
      <c r="K20" s="222">
        <v>18</v>
      </c>
      <c r="L20" s="222">
        <v>14</v>
      </c>
      <c r="M20" s="222">
        <v>8</v>
      </c>
      <c r="N20" s="222">
        <v>9</v>
      </c>
      <c r="O20" s="222">
        <v>27</v>
      </c>
      <c r="P20" s="222">
        <v>15</v>
      </c>
      <c r="Q20" s="222">
        <v>12</v>
      </c>
      <c r="R20" s="338">
        <v>10</v>
      </c>
      <c r="S20" s="338"/>
      <c r="T20" s="37">
        <v>24</v>
      </c>
      <c r="U20" s="37">
        <v>16</v>
      </c>
      <c r="V20" s="37">
        <v>8</v>
      </c>
      <c r="W20" s="222">
        <v>10</v>
      </c>
      <c r="X20" s="222">
        <v>33</v>
      </c>
      <c r="Y20" s="333">
        <v>21</v>
      </c>
      <c r="Z20" s="333"/>
      <c r="AA20" s="144">
        <v>12</v>
      </c>
      <c r="AB20" s="222"/>
    </row>
    <row r="21" spans="1:28" ht="18.95" customHeight="1">
      <c r="A21" s="18">
        <v>29</v>
      </c>
      <c r="B21" s="225">
        <f>SUM(B22:B24)</f>
        <v>123</v>
      </c>
      <c r="C21" s="225">
        <f>SUM(C22:C24)</f>
        <v>429</v>
      </c>
      <c r="D21" s="225">
        <f t="shared" ref="D21:Q21" si="0">SUM(D22:D24)</f>
        <v>274</v>
      </c>
      <c r="E21" s="225">
        <f t="shared" si="0"/>
        <v>155</v>
      </c>
      <c r="F21" s="225">
        <f t="shared" si="0"/>
        <v>9</v>
      </c>
      <c r="G21" s="225">
        <f t="shared" si="0"/>
        <v>27</v>
      </c>
      <c r="H21" s="225">
        <f t="shared" si="0"/>
        <v>15</v>
      </c>
      <c r="I21" s="225">
        <f t="shared" si="0"/>
        <v>12</v>
      </c>
      <c r="J21" s="225">
        <f t="shared" si="0"/>
        <v>6</v>
      </c>
      <c r="K21" s="225">
        <f t="shared" si="0"/>
        <v>23</v>
      </c>
      <c r="L21" s="225">
        <f t="shared" si="0"/>
        <v>16</v>
      </c>
      <c r="M21" s="225">
        <f t="shared" si="0"/>
        <v>7</v>
      </c>
      <c r="N21" s="225">
        <f t="shared" si="0"/>
        <v>5</v>
      </c>
      <c r="O21" s="225">
        <f t="shared" si="0"/>
        <v>20</v>
      </c>
      <c r="P21" s="225">
        <f t="shared" si="0"/>
        <v>14</v>
      </c>
      <c r="Q21" s="225">
        <f t="shared" si="0"/>
        <v>6</v>
      </c>
      <c r="R21" s="348">
        <f>SUM(R22:S24)</f>
        <v>8</v>
      </c>
      <c r="S21" s="348"/>
      <c r="T21" s="158">
        <f>SUM(T22:T24)</f>
        <v>24</v>
      </c>
      <c r="U21" s="158">
        <f>SUM(U22:U24)</f>
        <v>16</v>
      </c>
      <c r="V21" s="158">
        <f>SUM(V22:V24)</f>
        <v>8</v>
      </c>
      <c r="W21" s="225">
        <f>SUM(W22:W24)</f>
        <v>8</v>
      </c>
      <c r="X21" s="225">
        <f>SUM(X22:X24)</f>
        <v>32</v>
      </c>
      <c r="Y21" s="347">
        <f>SUM(Y22:Z24)</f>
        <v>19</v>
      </c>
      <c r="Z21" s="347"/>
      <c r="AA21" s="159">
        <f>SUM(AA22:AA24)</f>
        <v>13</v>
      </c>
      <c r="AB21" s="222"/>
    </row>
    <row r="22" spans="1:28" ht="18.95" customHeight="1">
      <c r="A22" s="40" t="s">
        <v>160</v>
      </c>
      <c r="B22" s="222">
        <f>SUM(F22,J22,N22,R22,W22,B35,F35,J35,N35,U35)</f>
        <v>64</v>
      </c>
      <c r="C22" s="222">
        <f>SUM(G22,K22,O22,T22,X22,C35,G35,K35,O35,V35)</f>
        <v>281</v>
      </c>
      <c r="D22" s="222">
        <f>SUM(H22,L22,P22,U22,Y22,D35,H35,L35,Q35,X35)</f>
        <v>190</v>
      </c>
      <c r="E22" s="222">
        <f>SUM(I22,M22,Q22,V22,AA22,E35,I35,M35,S35,Z35)</f>
        <v>91</v>
      </c>
      <c r="F22" s="92">
        <v>3</v>
      </c>
      <c r="G22" s="222">
        <f>SUM(H22:I22)</f>
        <v>11</v>
      </c>
      <c r="H22" s="222">
        <v>9</v>
      </c>
      <c r="I22" s="222">
        <v>2</v>
      </c>
      <c r="J22" s="222">
        <v>4</v>
      </c>
      <c r="K22" s="222">
        <f>SUM(L22:M22)</f>
        <v>17</v>
      </c>
      <c r="L22" s="222">
        <v>11</v>
      </c>
      <c r="M22" s="92">
        <v>6</v>
      </c>
      <c r="N22" s="92">
        <v>4</v>
      </c>
      <c r="O22" s="222">
        <f>SUM(P22:Q22)</f>
        <v>14</v>
      </c>
      <c r="P22" s="222">
        <v>11</v>
      </c>
      <c r="Q22" s="227">
        <v>3</v>
      </c>
      <c r="R22" s="338">
        <v>4</v>
      </c>
      <c r="S22" s="338"/>
      <c r="T22" s="222">
        <f>SUM(U22:V22)</f>
        <v>14</v>
      </c>
      <c r="U22" s="222">
        <v>10</v>
      </c>
      <c r="V22" s="222">
        <v>4</v>
      </c>
      <c r="W22" s="222">
        <v>5</v>
      </c>
      <c r="X22" s="222">
        <f>SUM(Y22:AA22)</f>
        <v>21</v>
      </c>
      <c r="Y22" s="333">
        <v>17</v>
      </c>
      <c r="Z22" s="333"/>
      <c r="AA22" s="144">
        <v>4</v>
      </c>
      <c r="AB22" s="99"/>
    </row>
    <row r="23" spans="1:28" ht="18.95" customHeight="1">
      <c r="A23" s="201" t="s">
        <v>161</v>
      </c>
      <c r="B23" s="222">
        <f t="shared" ref="B23" si="1">SUM(F23,J23,N23,R23,W23,B36,F36,J36,N36,U36)</f>
        <v>55</v>
      </c>
      <c r="C23" s="222">
        <f>SUM(G23,K23,O23,T23,X23,C36,G36,K36,O36,V36)</f>
        <v>139</v>
      </c>
      <c r="D23" s="222">
        <f>SUM(H23,L23,P23,U23,Y23,D36,H36,L36,Q36,X36)</f>
        <v>80</v>
      </c>
      <c r="E23" s="222">
        <f>SUM(I23,M23,Q23,V23,AA23,E36,I36,M36,S36,Z36)</f>
        <v>59</v>
      </c>
      <c r="F23" s="92">
        <v>6</v>
      </c>
      <c r="G23" s="222">
        <f t="shared" ref="G23" si="2">SUM(H23:I23)</f>
        <v>16</v>
      </c>
      <c r="H23" s="222">
        <v>6</v>
      </c>
      <c r="I23" s="222">
        <v>10</v>
      </c>
      <c r="J23" s="222">
        <v>2</v>
      </c>
      <c r="K23" s="222">
        <f t="shared" ref="K23" si="3">SUM(L23:M23)</f>
        <v>6</v>
      </c>
      <c r="L23" s="222">
        <v>5</v>
      </c>
      <c r="M23" s="92">
        <v>1</v>
      </c>
      <c r="N23" s="92">
        <v>1</v>
      </c>
      <c r="O23" s="222">
        <f t="shared" ref="O23" si="4">SUM(P23:Q23)</f>
        <v>5</v>
      </c>
      <c r="P23" s="222">
        <v>3</v>
      </c>
      <c r="Q23" s="227">
        <v>2</v>
      </c>
      <c r="R23" s="338">
        <v>4</v>
      </c>
      <c r="S23" s="338"/>
      <c r="T23" s="222">
        <f t="shared" ref="T23" si="5">SUM(U23:V23)</f>
        <v>10</v>
      </c>
      <c r="U23" s="222">
        <v>6</v>
      </c>
      <c r="V23" s="222">
        <v>4</v>
      </c>
      <c r="W23" s="222">
        <v>3</v>
      </c>
      <c r="X23" s="222">
        <f t="shared" ref="X23" si="6">SUM(Y23:AA23)</f>
        <v>10</v>
      </c>
      <c r="Y23" s="333">
        <v>1</v>
      </c>
      <c r="Z23" s="333"/>
      <c r="AA23" s="533">
        <v>9</v>
      </c>
      <c r="AB23" s="99"/>
    </row>
    <row r="24" spans="1:28" ht="18.95" customHeight="1">
      <c r="A24" s="202" t="s">
        <v>162</v>
      </c>
      <c r="B24" s="534">
        <f>SUM(F24,J24,N24,R24,W24,B37,F37,J37,N37,U37)</f>
        <v>4</v>
      </c>
      <c r="C24" s="222">
        <f>SUM(G24,K24,O24,T24,X24,C37,G37,K37,O37,V37)</f>
        <v>9</v>
      </c>
      <c r="D24" s="222">
        <f>SUM(H24,L24,P24,U24,Y24,D37,H37,L37,Q37,X37)</f>
        <v>4</v>
      </c>
      <c r="E24" s="222">
        <f>SUM(I24,M24,Q24,V24,AA24,E37,I37,M37,S37,Z37)</f>
        <v>5</v>
      </c>
      <c r="F24" s="535">
        <v>0</v>
      </c>
      <c r="G24" s="535">
        <f t="shared" ref="G24:G25" si="7">SUM(H24:I24)</f>
        <v>0</v>
      </c>
      <c r="H24" s="535">
        <v>0</v>
      </c>
      <c r="I24" s="535">
        <v>0</v>
      </c>
      <c r="J24" s="535">
        <v>0</v>
      </c>
      <c r="K24" s="536">
        <f t="shared" ref="K24" si="8">SUM(L24:M24)</f>
        <v>0</v>
      </c>
      <c r="L24" s="92">
        <v>0</v>
      </c>
      <c r="M24" s="536">
        <v>0</v>
      </c>
      <c r="N24" s="92">
        <v>0</v>
      </c>
      <c r="O24" s="223">
        <f>SUM(P24:Q24)</f>
        <v>1</v>
      </c>
      <c r="P24" s="535">
        <v>0</v>
      </c>
      <c r="Q24" s="92">
        <v>1</v>
      </c>
      <c r="R24" s="537">
        <v>0</v>
      </c>
      <c r="S24" s="537"/>
      <c r="T24" s="223">
        <f t="shared" ref="T24" si="9">SUM(U24:V24)</f>
        <v>0</v>
      </c>
      <c r="U24" s="536">
        <v>0</v>
      </c>
      <c r="V24" s="535">
        <v>0</v>
      </c>
      <c r="W24" s="536">
        <v>0</v>
      </c>
      <c r="X24" s="536">
        <f t="shared" ref="X24:X25" si="10">SUM(Y24:AA24)</f>
        <v>1</v>
      </c>
      <c r="Y24" s="538">
        <v>1</v>
      </c>
      <c r="Z24" s="538"/>
      <c r="AA24" s="539">
        <v>0</v>
      </c>
      <c r="AB24" s="41"/>
    </row>
    <row r="25" spans="1:28" ht="18.95" customHeight="1" thickBot="1">
      <c r="A25" s="209" t="s">
        <v>458</v>
      </c>
      <c r="B25" s="220">
        <f>SUM(F25,J25,N25,R25,W25,B38,F38,J38,N38,U38)</f>
        <v>2</v>
      </c>
      <c r="C25" s="220">
        <f>SUM(G25,K25,O25,T25,X25,C38,G38,K38,O38,V38)</f>
        <v>20</v>
      </c>
      <c r="D25" s="220">
        <f>SUM(H25,L25,P25,U25,Y25,D38,H38,L38,Q38:R38,X38:Y38)</f>
        <v>14</v>
      </c>
      <c r="E25" s="220">
        <f>SUM(I25,M25,Q25,V25,AA25,E38,I38,M38,S38:T38,Z38:AA38)</f>
        <v>6</v>
      </c>
      <c r="F25" s="540">
        <v>0</v>
      </c>
      <c r="G25" s="540">
        <f t="shared" si="7"/>
        <v>0</v>
      </c>
      <c r="H25" s="540">
        <v>0</v>
      </c>
      <c r="I25" s="540">
        <v>0</v>
      </c>
      <c r="J25" s="540">
        <f t="shared" ref="J25" si="11">SUM(K25:L25)</f>
        <v>0</v>
      </c>
      <c r="K25" s="541">
        <v>0</v>
      </c>
      <c r="L25" s="542">
        <v>0</v>
      </c>
      <c r="M25" s="541">
        <v>0</v>
      </c>
      <c r="N25" s="542">
        <v>0</v>
      </c>
      <c r="O25" s="540">
        <v>0</v>
      </c>
      <c r="P25" s="540">
        <v>0</v>
      </c>
      <c r="Q25" s="542">
        <v>0</v>
      </c>
      <c r="R25" s="543">
        <f t="shared" ref="R25" si="12">SUM(S25:T25)</f>
        <v>0</v>
      </c>
      <c r="S25" s="544"/>
      <c r="T25" s="236">
        <v>0</v>
      </c>
      <c r="U25" s="541">
        <v>0</v>
      </c>
      <c r="V25" s="540">
        <v>0</v>
      </c>
      <c r="W25" s="541">
        <v>0</v>
      </c>
      <c r="X25" s="541">
        <f t="shared" si="10"/>
        <v>0</v>
      </c>
      <c r="Y25" s="545">
        <v>0</v>
      </c>
      <c r="Z25" s="546"/>
      <c r="AA25" s="547">
        <v>0</v>
      </c>
      <c r="AB25" s="41"/>
    </row>
    <row r="26" spans="1:28" ht="18.95" customHeight="1">
      <c r="A26" s="13" t="s">
        <v>376</v>
      </c>
      <c r="B26" s="13"/>
      <c r="C26" s="13"/>
      <c r="D26" s="13"/>
      <c r="E26" s="13"/>
      <c r="F26" s="13"/>
      <c r="G26" s="13"/>
      <c r="H26" s="13"/>
      <c r="I26" s="13"/>
      <c r="J26" s="13"/>
      <c r="K26" s="13"/>
      <c r="L26" s="13"/>
      <c r="M26" s="13"/>
      <c r="N26" s="13"/>
      <c r="O26" s="13"/>
      <c r="P26" s="13"/>
      <c r="Q26" s="13"/>
      <c r="R26" s="13"/>
      <c r="S26" s="13"/>
      <c r="T26" s="13"/>
      <c r="U26" s="13"/>
      <c r="V26" s="13"/>
      <c r="W26" s="13"/>
      <c r="X26" s="13"/>
      <c r="Z26" s="13"/>
      <c r="AA26" s="15"/>
      <c r="AB26" s="15"/>
    </row>
    <row r="27" spans="1:28" ht="18.95" customHeight="1">
      <c r="A27" s="13" t="s">
        <v>418</v>
      </c>
      <c r="B27" s="13"/>
      <c r="C27" s="13"/>
      <c r="D27" s="13"/>
      <c r="E27" s="13"/>
      <c r="F27" s="13"/>
      <c r="G27" s="13"/>
      <c r="H27" s="13"/>
      <c r="I27" s="13"/>
      <c r="J27" s="13"/>
      <c r="K27" s="13"/>
      <c r="L27" s="13"/>
      <c r="M27" s="13"/>
      <c r="N27" s="13"/>
      <c r="O27" s="13"/>
      <c r="P27" s="13"/>
      <c r="Q27" s="13"/>
      <c r="R27" s="13"/>
      <c r="S27" s="13"/>
      <c r="T27" s="13"/>
      <c r="U27" s="13"/>
      <c r="V27" s="13"/>
      <c r="W27" s="13"/>
      <c r="X27" s="13"/>
      <c r="Y27" s="13"/>
      <c r="Z27" s="13"/>
      <c r="AA27" s="13"/>
      <c r="AB27" s="13"/>
    </row>
    <row r="28" spans="1:28" ht="18.95" customHeight="1" thickBot="1">
      <c r="A28" s="13" t="s">
        <v>419</v>
      </c>
      <c r="B28" s="13"/>
      <c r="C28" s="13"/>
      <c r="D28" s="13"/>
      <c r="E28" s="13"/>
      <c r="F28" s="13"/>
      <c r="G28" s="13"/>
      <c r="H28" s="13"/>
      <c r="I28" s="13"/>
      <c r="J28" s="13"/>
      <c r="K28" s="13"/>
      <c r="L28" s="13"/>
      <c r="M28" s="13"/>
      <c r="N28" s="13"/>
      <c r="O28" s="13"/>
      <c r="P28" s="13"/>
      <c r="Q28" s="13"/>
      <c r="R28" s="13"/>
      <c r="S28" s="13"/>
      <c r="T28" s="13"/>
      <c r="U28" s="13"/>
      <c r="V28" s="13"/>
      <c r="W28" s="13"/>
      <c r="X28" s="13"/>
      <c r="Y28" s="13"/>
      <c r="Z28" s="13"/>
      <c r="AA28" s="15" t="s">
        <v>84</v>
      </c>
      <c r="AB28" s="15"/>
    </row>
    <row r="29" spans="1:28" ht="24.95" customHeight="1" thickBot="1">
      <c r="A29" s="325" t="s">
        <v>118</v>
      </c>
      <c r="B29" s="328" t="s">
        <v>169</v>
      </c>
      <c r="C29" s="319"/>
      <c r="D29" s="319"/>
      <c r="E29" s="319"/>
      <c r="F29" s="319" t="s">
        <v>170</v>
      </c>
      <c r="G29" s="319"/>
      <c r="H29" s="319"/>
      <c r="I29" s="319"/>
      <c r="J29" s="32" t="s">
        <v>171</v>
      </c>
      <c r="K29" s="234" t="s">
        <v>172</v>
      </c>
      <c r="L29" s="42" t="s">
        <v>173</v>
      </c>
      <c r="M29" s="233" t="s">
        <v>174</v>
      </c>
      <c r="N29" s="319" t="s">
        <v>175</v>
      </c>
      <c r="O29" s="319"/>
      <c r="P29" s="319"/>
      <c r="Q29" s="319"/>
      <c r="R29" s="319"/>
      <c r="S29" s="319"/>
      <c r="T29" s="319"/>
      <c r="U29" s="349" t="s">
        <v>176</v>
      </c>
      <c r="V29" s="349"/>
      <c r="W29" s="349"/>
      <c r="X29" s="349"/>
      <c r="Y29" s="349"/>
      <c r="Z29" s="349"/>
      <c r="AA29" s="350"/>
      <c r="AB29" s="34"/>
    </row>
    <row r="30" spans="1:28" ht="24.95" customHeight="1">
      <c r="A30" s="326"/>
      <c r="B30" s="100" t="s">
        <v>52</v>
      </c>
      <c r="C30" s="212" t="s">
        <v>92</v>
      </c>
      <c r="D30" s="215" t="s">
        <v>54</v>
      </c>
      <c r="E30" s="215" t="s">
        <v>55</v>
      </c>
      <c r="F30" s="215" t="s">
        <v>52</v>
      </c>
      <c r="G30" s="212" t="s">
        <v>92</v>
      </c>
      <c r="H30" s="215" t="s">
        <v>54</v>
      </c>
      <c r="I30" s="215" t="s">
        <v>55</v>
      </c>
      <c r="J30" s="215" t="s">
        <v>52</v>
      </c>
      <c r="K30" s="214" t="s">
        <v>92</v>
      </c>
      <c r="L30" s="215" t="s">
        <v>54</v>
      </c>
      <c r="M30" s="213" t="s">
        <v>55</v>
      </c>
      <c r="N30" s="215" t="s">
        <v>52</v>
      </c>
      <c r="O30" s="311" t="s">
        <v>177</v>
      </c>
      <c r="P30" s="311"/>
      <c r="Q30" s="351" t="s">
        <v>54</v>
      </c>
      <c r="R30" s="351"/>
      <c r="S30" s="309" t="s">
        <v>55</v>
      </c>
      <c r="T30" s="309"/>
      <c r="U30" s="215" t="s">
        <v>52</v>
      </c>
      <c r="V30" s="311" t="s">
        <v>2</v>
      </c>
      <c r="W30" s="311"/>
      <c r="X30" s="309" t="s">
        <v>54</v>
      </c>
      <c r="Y30" s="309"/>
      <c r="Z30" s="352" t="s">
        <v>55</v>
      </c>
      <c r="AA30" s="353"/>
      <c r="AB30" s="34"/>
    </row>
    <row r="31" spans="1:28" ht="18.95" customHeight="1">
      <c r="A31" s="17" t="s">
        <v>363</v>
      </c>
      <c r="B31" s="222">
        <v>7</v>
      </c>
      <c r="C31" s="222">
        <v>22</v>
      </c>
      <c r="D31" s="222">
        <v>15</v>
      </c>
      <c r="E31" s="222">
        <v>7</v>
      </c>
      <c r="F31" s="222">
        <v>13</v>
      </c>
      <c r="G31" s="222">
        <v>43</v>
      </c>
      <c r="H31" s="222">
        <v>28</v>
      </c>
      <c r="I31" s="222">
        <v>15</v>
      </c>
      <c r="J31" s="222">
        <v>9</v>
      </c>
      <c r="K31" s="222">
        <v>36</v>
      </c>
      <c r="L31" s="222">
        <v>28</v>
      </c>
      <c r="M31" s="222">
        <v>11</v>
      </c>
      <c r="N31" s="222">
        <v>14</v>
      </c>
      <c r="O31" s="339">
        <v>44</v>
      </c>
      <c r="P31" s="339"/>
      <c r="Q31" s="339">
        <v>23</v>
      </c>
      <c r="R31" s="339"/>
      <c r="S31" s="339">
        <v>21</v>
      </c>
      <c r="T31" s="339"/>
      <c r="U31" s="222">
        <v>39</v>
      </c>
      <c r="V31" s="339">
        <v>160</v>
      </c>
      <c r="W31" s="339"/>
      <c r="X31" s="339">
        <v>96</v>
      </c>
      <c r="Y31" s="339"/>
      <c r="Z31" s="339">
        <v>64</v>
      </c>
      <c r="AA31" s="354"/>
      <c r="AB31" s="227"/>
    </row>
    <row r="32" spans="1:28" ht="18.95" customHeight="1">
      <c r="A32" s="17">
        <v>27</v>
      </c>
      <c r="B32" s="222">
        <v>12</v>
      </c>
      <c r="C32" s="222">
        <v>31</v>
      </c>
      <c r="D32" s="222">
        <v>19</v>
      </c>
      <c r="E32" s="222">
        <v>12</v>
      </c>
      <c r="F32" s="222">
        <v>8</v>
      </c>
      <c r="G32" s="222">
        <v>26</v>
      </c>
      <c r="H32" s="222">
        <v>16</v>
      </c>
      <c r="I32" s="222">
        <v>10</v>
      </c>
      <c r="J32" s="222">
        <v>14</v>
      </c>
      <c r="K32" s="222">
        <v>42</v>
      </c>
      <c r="L32" s="222">
        <v>27</v>
      </c>
      <c r="M32" s="222">
        <v>9</v>
      </c>
      <c r="N32" s="222">
        <v>14</v>
      </c>
      <c r="O32" s="333">
        <v>39</v>
      </c>
      <c r="P32" s="333"/>
      <c r="Q32" s="338">
        <v>28</v>
      </c>
      <c r="R32" s="338"/>
      <c r="S32" s="338">
        <v>11</v>
      </c>
      <c r="T32" s="338"/>
      <c r="U32" s="222">
        <v>39</v>
      </c>
      <c r="V32" s="333">
        <v>166</v>
      </c>
      <c r="W32" s="333"/>
      <c r="X32" s="338">
        <v>97</v>
      </c>
      <c r="Y32" s="338"/>
      <c r="Z32" s="343">
        <v>69</v>
      </c>
      <c r="AA32" s="344"/>
      <c r="AB32" s="19"/>
    </row>
    <row r="33" spans="1:28" ht="18.95" customHeight="1">
      <c r="A33" s="17">
        <v>28</v>
      </c>
      <c r="B33" s="222">
        <v>11</v>
      </c>
      <c r="C33" s="222">
        <v>33</v>
      </c>
      <c r="D33" s="222">
        <v>21</v>
      </c>
      <c r="E33" s="222">
        <v>12</v>
      </c>
      <c r="F33" s="222">
        <v>11</v>
      </c>
      <c r="G33" s="222">
        <v>38</v>
      </c>
      <c r="H33" s="222">
        <v>23</v>
      </c>
      <c r="I33" s="222">
        <v>15</v>
      </c>
      <c r="J33" s="222">
        <v>7</v>
      </c>
      <c r="K33" s="222">
        <v>24</v>
      </c>
      <c r="L33" s="222">
        <v>28</v>
      </c>
      <c r="M33" s="222">
        <v>14</v>
      </c>
      <c r="N33" s="222">
        <v>10</v>
      </c>
      <c r="O33" s="333">
        <v>35</v>
      </c>
      <c r="P33" s="333"/>
      <c r="Q33" s="338">
        <v>26</v>
      </c>
      <c r="R33" s="338"/>
      <c r="S33" s="338">
        <v>9</v>
      </c>
      <c r="T33" s="338"/>
      <c r="U33" s="222">
        <v>45</v>
      </c>
      <c r="V33" s="333">
        <v>169</v>
      </c>
      <c r="W33" s="333"/>
      <c r="X33" s="338">
        <v>104</v>
      </c>
      <c r="Y33" s="338"/>
      <c r="Z33" s="343">
        <v>65</v>
      </c>
      <c r="AA33" s="344"/>
      <c r="AB33" s="19"/>
    </row>
    <row r="34" spans="1:28" ht="18.95" customHeight="1">
      <c r="A34" s="18">
        <v>29</v>
      </c>
      <c r="B34" s="225">
        <f t="shared" ref="B34:N34" si="13">SUM(B35:B37)</f>
        <v>10</v>
      </c>
      <c r="C34" s="225">
        <f t="shared" si="13"/>
        <v>25</v>
      </c>
      <c r="D34" s="225">
        <f t="shared" si="13"/>
        <v>17</v>
      </c>
      <c r="E34" s="225">
        <f t="shared" si="13"/>
        <v>8</v>
      </c>
      <c r="F34" s="225">
        <f t="shared" si="13"/>
        <v>15</v>
      </c>
      <c r="G34" s="225">
        <f t="shared" si="13"/>
        <v>47</v>
      </c>
      <c r="H34" s="225">
        <f t="shared" si="13"/>
        <v>30</v>
      </c>
      <c r="I34" s="225">
        <f t="shared" si="13"/>
        <v>17</v>
      </c>
      <c r="J34" s="225">
        <f t="shared" si="13"/>
        <v>13</v>
      </c>
      <c r="K34" s="225">
        <f t="shared" si="13"/>
        <v>40</v>
      </c>
      <c r="L34" s="225">
        <f t="shared" si="13"/>
        <v>23</v>
      </c>
      <c r="M34" s="225">
        <f t="shared" si="13"/>
        <v>17</v>
      </c>
      <c r="N34" s="225">
        <f t="shared" si="13"/>
        <v>7</v>
      </c>
      <c r="O34" s="347">
        <f>SUM(O35:P37)</f>
        <v>24</v>
      </c>
      <c r="P34" s="347"/>
      <c r="Q34" s="348">
        <f>SUM(Q35:R37)</f>
        <v>14</v>
      </c>
      <c r="R34" s="348"/>
      <c r="S34" s="348">
        <f>SUM(S35:T37)</f>
        <v>10</v>
      </c>
      <c r="T34" s="348"/>
      <c r="U34" s="225">
        <f>SUM(U35:U37)</f>
        <v>42</v>
      </c>
      <c r="V34" s="347">
        <f>SUM(V35:W37)</f>
        <v>167</v>
      </c>
      <c r="W34" s="347"/>
      <c r="X34" s="348">
        <f>SUM(X35:Y37)</f>
        <v>110</v>
      </c>
      <c r="Y34" s="348"/>
      <c r="Z34" s="345">
        <f>SUM(Z35:AA37)</f>
        <v>57</v>
      </c>
      <c r="AA34" s="346"/>
      <c r="AB34" s="19"/>
    </row>
    <row r="35" spans="1:28" ht="18.95" customHeight="1">
      <c r="A35" s="40" t="s">
        <v>160</v>
      </c>
      <c r="B35" s="222">
        <v>4</v>
      </c>
      <c r="C35" s="222">
        <f>SUM(D35:E35)</f>
        <v>15</v>
      </c>
      <c r="D35" s="222">
        <v>12</v>
      </c>
      <c r="E35" s="222">
        <v>3</v>
      </c>
      <c r="F35" s="222">
        <v>6</v>
      </c>
      <c r="G35" s="222">
        <f>SUM(H35:I35)</f>
        <v>27</v>
      </c>
      <c r="H35" s="222">
        <v>16</v>
      </c>
      <c r="I35" s="222">
        <v>11</v>
      </c>
      <c r="J35" s="222">
        <v>6</v>
      </c>
      <c r="K35" s="222">
        <f>SUM(L35:M35)</f>
        <v>23</v>
      </c>
      <c r="L35" s="222">
        <v>11</v>
      </c>
      <c r="M35" s="222">
        <v>12</v>
      </c>
      <c r="N35" s="222">
        <v>4</v>
      </c>
      <c r="O35" s="333">
        <f>SUM(Q35:T35)</f>
        <v>17</v>
      </c>
      <c r="P35" s="333"/>
      <c r="Q35" s="338">
        <v>11</v>
      </c>
      <c r="R35" s="338"/>
      <c r="S35" s="337">
        <v>6</v>
      </c>
      <c r="T35" s="337"/>
      <c r="U35" s="222">
        <v>24</v>
      </c>
      <c r="V35" s="333">
        <f>SUM(X35:AA35)</f>
        <v>122</v>
      </c>
      <c r="W35" s="333"/>
      <c r="X35" s="338">
        <v>82</v>
      </c>
      <c r="Y35" s="338"/>
      <c r="Z35" s="343">
        <v>40</v>
      </c>
      <c r="AA35" s="344"/>
      <c r="AB35" s="227"/>
    </row>
    <row r="36" spans="1:28" ht="18.95" customHeight="1">
      <c r="A36" s="201" t="s">
        <v>161</v>
      </c>
      <c r="B36" s="222">
        <v>5</v>
      </c>
      <c r="C36" s="222">
        <f>SUM(D36:E36)</f>
        <v>9</v>
      </c>
      <c r="D36" s="222">
        <v>5</v>
      </c>
      <c r="E36" s="222">
        <v>4</v>
      </c>
      <c r="F36" s="222">
        <v>8</v>
      </c>
      <c r="G36" s="222">
        <f>SUM(H36:I36)</f>
        <v>19</v>
      </c>
      <c r="H36" s="222">
        <v>14</v>
      </c>
      <c r="I36" s="222">
        <v>5</v>
      </c>
      <c r="J36" s="222">
        <v>7</v>
      </c>
      <c r="K36" s="222">
        <f>SUM(L36:M36)</f>
        <v>17</v>
      </c>
      <c r="L36" s="222">
        <v>12</v>
      </c>
      <c r="M36" s="222">
        <v>5</v>
      </c>
      <c r="N36" s="222">
        <v>3</v>
      </c>
      <c r="O36" s="333">
        <f>SUM(Q36:T36)</f>
        <v>7</v>
      </c>
      <c r="P36" s="333"/>
      <c r="Q36" s="338">
        <v>3</v>
      </c>
      <c r="R36" s="338"/>
      <c r="S36" s="337">
        <v>4</v>
      </c>
      <c r="T36" s="337"/>
      <c r="U36" s="222">
        <v>16</v>
      </c>
      <c r="V36" s="333">
        <f>SUM(X36:AA36)</f>
        <v>40</v>
      </c>
      <c r="W36" s="333"/>
      <c r="X36" s="338">
        <v>25</v>
      </c>
      <c r="Y36" s="338"/>
      <c r="Z36" s="548">
        <v>15</v>
      </c>
      <c r="AA36" s="549"/>
      <c r="AB36" s="227"/>
    </row>
    <row r="37" spans="1:28" ht="18.95" customHeight="1">
      <c r="A37" s="202" t="s">
        <v>162</v>
      </c>
      <c r="B37" s="536">
        <v>1</v>
      </c>
      <c r="C37" s="536">
        <f>SUM(D37:E37)</f>
        <v>1</v>
      </c>
      <c r="D37" s="536">
        <v>0</v>
      </c>
      <c r="E37" s="536">
        <v>1</v>
      </c>
      <c r="F37" s="536">
        <v>1</v>
      </c>
      <c r="G37" s="536">
        <f>SUM(H37:I37)</f>
        <v>1</v>
      </c>
      <c r="H37" s="92">
        <v>0</v>
      </c>
      <c r="I37" s="92">
        <v>1</v>
      </c>
      <c r="J37" s="92">
        <v>0</v>
      </c>
      <c r="K37" s="92">
        <f>SUM(L37:M37)</f>
        <v>0</v>
      </c>
      <c r="L37" s="92">
        <v>0</v>
      </c>
      <c r="M37" s="92">
        <v>0</v>
      </c>
      <c r="N37" s="223">
        <v>0</v>
      </c>
      <c r="O37" s="357">
        <f>SUM(Q37:T37)</f>
        <v>0</v>
      </c>
      <c r="P37" s="357"/>
      <c r="Q37" s="357">
        <v>0</v>
      </c>
      <c r="R37" s="357"/>
      <c r="S37" s="538">
        <v>0</v>
      </c>
      <c r="T37" s="538"/>
      <c r="U37" s="227">
        <v>2</v>
      </c>
      <c r="V37" s="338">
        <f>SUM(X37:AA37)</f>
        <v>5</v>
      </c>
      <c r="W37" s="338"/>
      <c r="X37" s="538">
        <v>3</v>
      </c>
      <c r="Y37" s="538"/>
      <c r="Z37" s="548">
        <v>2</v>
      </c>
      <c r="AA37" s="549"/>
      <c r="AB37" s="43"/>
    </row>
    <row r="38" spans="1:28" ht="18.95" customHeight="1" thickBot="1">
      <c r="A38" s="209" t="s">
        <v>458</v>
      </c>
      <c r="B38" s="541">
        <v>0</v>
      </c>
      <c r="C38" s="541">
        <v>0</v>
      </c>
      <c r="D38" s="541">
        <v>0</v>
      </c>
      <c r="E38" s="541">
        <v>0</v>
      </c>
      <c r="F38" s="541">
        <v>0</v>
      </c>
      <c r="G38" s="541">
        <v>0</v>
      </c>
      <c r="H38" s="542">
        <v>0</v>
      </c>
      <c r="I38" s="542">
        <v>0</v>
      </c>
      <c r="J38" s="542">
        <v>0</v>
      </c>
      <c r="K38" s="542">
        <v>0</v>
      </c>
      <c r="L38" s="542">
        <v>0</v>
      </c>
      <c r="M38" s="542">
        <v>0</v>
      </c>
      <c r="N38" s="236">
        <v>0</v>
      </c>
      <c r="O38" s="322">
        <v>0</v>
      </c>
      <c r="P38" s="528"/>
      <c r="Q38" s="322">
        <v>0</v>
      </c>
      <c r="R38" s="528"/>
      <c r="S38" s="545">
        <v>0</v>
      </c>
      <c r="T38" s="546"/>
      <c r="U38" s="237">
        <v>2</v>
      </c>
      <c r="V38" s="323">
        <f>SUM(X38:AA38)</f>
        <v>20</v>
      </c>
      <c r="W38" s="546"/>
      <c r="X38" s="545">
        <v>14</v>
      </c>
      <c r="Y38" s="546"/>
      <c r="Z38" s="323">
        <v>6</v>
      </c>
      <c r="AA38" s="550"/>
      <c r="AB38" s="43"/>
    </row>
    <row r="39" spans="1:28" ht="18.95" customHeight="1">
      <c r="A39" s="13" t="s">
        <v>471</v>
      </c>
      <c r="B39" s="13"/>
      <c r="C39" s="13"/>
      <c r="D39" s="13"/>
      <c r="E39" s="13"/>
      <c r="F39" s="13"/>
      <c r="G39" s="13"/>
      <c r="H39" s="13"/>
      <c r="I39" s="13"/>
      <c r="J39" s="13"/>
      <c r="K39" s="13"/>
      <c r="L39" s="13"/>
      <c r="M39" s="13"/>
      <c r="N39" s="13"/>
      <c r="O39" s="13"/>
      <c r="P39" s="13"/>
      <c r="Q39" s="13"/>
      <c r="S39" s="13"/>
      <c r="T39" s="13"/>
      <c r="U39" s="13"/>
      <c r="V39" s="13"/>
      <c r="Y39" s="13"/>
      <c r="AA39" s="15" t="s">
        <v>163</v>
      </c>
      <c r="AB39" s="15"/>
    </row>
    <row r="40" spans="1:28" ht="18.95" customHeight="1">
      <c r="A40" s="13"/>
      <c r="B40" s="13"/>
      <c r="C40" s="13"/>
      <c r="D40" s="13"/>
      <c r="E40" s="13"/>
      <c r="F40" s="13"/>
      <c r="G40" s="13"/>
      <c r="H40" s="13"/>
      <c r="I40" s="13"/>
      <c r="J40" s="13"/>
      <c r="K40" s="13"/>
      <c r="L40" s="13"/>
      <c r="M40" s="13"/>
      <c r="N40" s="13"/>
      <c r="O40" s="19"/>
      <c r="P40" s="19"/>
      <c r="Q40" s="13"/>
      <c r="R40" s="13"/>
      <c r="S40" s="13"/>
      <c r="T40" s="13"/>
      <c r="U40" s="13"/>
      <c r="V40" s="13"/>
      <c r="W40" s="13"/>
      <c r="X40" s="13"/>
      <c r="Y40" s="13"/>
      <c r="Z40" s="13"/>
      <c r="AA40" s="13"/>
      <c r="AB40" s="13"/>
    </row>
    <row r="41" spans="1:28" ht="18.95" customHeight="1" thickBot="1">
      <c r="A41" s="13" t="s">
        <v>332</v>
      </c>
      <c r="B41" s="13"/>
      <c r="C41" s="13"/>
      <c r="D41" s="13"/>
      <c r="E41" s="13"/>
      <c r="F41" s="13"/>
      <c r="G41" s="13"/>
      <c r="H41" s="13"/>
      <c r="I41" s="13"/>
      <c r="J41" s="13"/>
      <c r="K41" s="13"/>
      <c r="L41" s="13"/>
      <c r="M41" s="13"/>
      <c r="N41" s="13"/>
      <c r="O41" s="13"/>
      <c r="P41" s="13"/>
      <c r="Q41" s="13"/>
      <c r="R41" s="13"/>
      <c r="U41" s="13"/>
      <c r="V41" s="13"/>
      <c r="X41" s="13"/>
      <c r="Y41" s="13"/>
      <c r="Z41" s="15"/>
      <c r="AA41" s="15" t="s">
        <v>84</v>
      </c>
      <c r="AB41" s="15"/>
    </row>
    <row r="42" spans="1:28" ht="24.95" customHeight="1" thickBot="1">
      <c r="A42" s="325" t="s">
        <v>137</v>
      </c>
      <c r="B42" s="319" t="s">
        <v>407</v>
      </c>
      <c r="C42" s="319"/>
      <c r="D42" s="319"/>
      <c r="E42" s="319"/>
      <c r="F42" s="321" t="s">
        <v>408</v>
      </c>
      <c r="G42" s="327"/>
      <c r="H42" s="327"/>
      <c r="I42" s="328"/>
      <c r="J42" s="329" t="s">
        <v>409</v>
      </c>
      <c r="K42" s="330"/>
      <c r="L42" s="330" t="s">
        <v>333</v>
      </c>
      <c r="M42" s="336"/>
      <c r="N42" s="319" t="s">
        <v>375</v>
      </c>
      <c r="O42" s="319"/>
      <c r="P42" s="319"/>
      <c r="Q42" s="319"/>
      <c r="R42" s="319"/>
      <c r="S42" s="319"/>
      <c r="T42" s="319"/>
      <c r="U42" s="551" t="s">
        <v>425</v>
      </c>
      <c r="V42" s="551"/>
      <c r="W42" s="551"/>
      <c r="X42" s="551"/>
      <c r="Y42" s="551"/>
      <c r="Z42" s="551"/>
      <c r="AA42" s="552"/>
      <c r="AB42" s="44"/>
    </row>
    <row r="43" spans="1:28" ht="24.95" customHeight="1">
      <c r="A43" s="326"/>
      <c r="B43" s="309" t="s">
        <v>139</v>
      </c>
      <c r="C43" s="309"/>
      <c r="D43" s="215" t="s">
        <v>54</v>
      </c>
      <c r="E43" s="213" t="s">
        <v>55</v>
      </c>
      <c r="F43" s="311" t="s">
        <v>139</v>
      </c>
      <c r="G43" s="331"/>
      <c r="H43" s="213" t="s">
        <v>54</v>
      </c>
      <c r="I43" s="100" t="s">
        <v>55</v>
      </c>
      <c r="J43" s="311" t="s">
        <v>139</v>
      </c>
      <c r="K43" s="331"/>
      <c r="L43" s="213" t="s">
        <v>54</v>
      </c>
      <c r="M43" s="100" t="s">
        <v>55</v>
      </c>
      <c r="N43" s="309" t="s">
        <v>2</v>
      </c>
      <c r="O43" s="309"/>
      <c r="P43" s="309" t="s">
        <v>54</v>
      </c>
      <c r="Q43" s="309"/>
      <c r="R43" s="309" t="s">
        <v>55</v>
      </c>
      <c r="S43" s="309"/>
      <c r="T43" s="309"/>
      <c r="U43" s="553" t="s">
        <v>2</v>
      </c>
      <c r="V43" s="553"/>
      <c r="W43" s="553" t="s">
        <v>54</v>
      </c>
      <c r="X43" s="553"/>
      <c r="Y43" s="553" t="s">
        <v>55</v>
      </c>
      <c r="Z43" s="553"/>
      <c r="AA43" s="554"/>
      <c r="AB43" s="44"/>
    </row>
    <row r="44" spans="1:28" ht="18.95" customHeight="1">
      <c r="A44" s="40" t="s">
        <v>160</v>
      </c>
      <c r="B44" s="324">
        <f>+D44+E44</f>
        <v>296</v>
      </c>
      <c r="C44" s="324"/>
      <c r="D44" s="45">
        <v>193</v>
      </c>
      <c r="E44" s="45">
        <v>103</v>
      </c>
      <c r="F44" s="324">
        <f>+H44+I44</f>
        <v>288</v>
      </c>
      <c r="G44" s="324"/>
      <c r="H44" s="45">
        <v>187</v>
      </c>
      <c r="I44" s="45">
        <v>101</v>
      </c>
      <c r="J44" s="324">
        <f>+L44+M44</f>
        <v>276</v>
      </c>
      <c r="K44" s="324"/>
      <c r="L44" s="45">
        <v>183</v>
      </c>
      <c r="M44" s="45">
        <v>93</v>
      </c>
      <c r="N44" s="332">
        <f>SUM(P44:T44)</f>
        <v>278</v>
      </c>
      <c r="O44" s="332"/>
      <c r="P44" s="339">
        <v>185</v>
      </c>
      <c r="Q44" s="339"/>
      <c r="R44" s="340">
        <v>93</v>
      </c>
      <c r="S44" s="340"/>
      <c r="T44" s="341"/>
      <c r="U44" s="555">
        <f>SUM(W44:AA44)</f>
        <v>281</v>
      </c>
      <c r="V44" s="555"/>
      <c r="W44" s="556">
        <v>190</v>
      </c>
      <c r="X44" s="556"/>
      <c r="Y44" s="557">
        <v>91</v>
      </c>
      <c r="Z44" s="557"/>
      <c r="AA44" s="558"/>
      <c r="AB44" s="210"/>
    </row>
    <row r="45" spans="1:28" ht="18.95" customHeight="1">
      <c r="A45" s="40" t="s">
        <v>161</v>
      </c>
      <c r="B45" s="337">
        <f>+D45+E45</f>
        <v>144</v>
      </c>
      <c r="C45" s="337"/>
      <c r="D45" s="37">
        <v>82</v>
      </c>
      <c r="E45" s="37">
        <v>62</v>
      </c>
      <c r="F45" s="337">
        <f>+H45+I45</f>
        <v>147</v>
      </c>
      <c r="G45" s="337"/>
      <c r="H45" s="37">
        <v>88</v>
      </c>
      <c r="I45" s="37">
        <v>59</v>
      </c>
      <c r="J45" s="337">
        <f>+L45+M45</f>
        <v>146</v>
      </c>
      <c r="K45" s="337"/>
      <c r="L45" s="37">
        <v>86</v>
      </c>
      <c r="M45" s="37">
        <v>60</v>
      </c>
      <c r="N45" s="338">
        <f>SUM(P45:T45)</f>
        <v>130</v>
      </c>
      <c r="O45" s="338"/>
      <c r="P45" s="333">
        <v>77</v>
      </c>
      <c r="Q45" s="333"/>
      <c r="R45" s="342">
        <v>53</v>
      </c>
      <c r="S45" s="342"/>
      <c r="T45" s="335"/>
      <c r="U45" s="348">
        <f>SUM(W45:AA45)</f>
        <v>139</v>
      </c>
      <c r="V45" s="348"/>
      <c r="W45" s="347">
        <v>80</v>
      </c>
      <c r="X45" s="347"/>
      <c r="Y45" s="559">
        <v>59</v>
      </c>
      <c r="Z45" s="559"/>
      <c r="AA45" s="560"/>
      <c r="AB45" s="210"/>
    </row>
    <row r="46" spans="1:28" ht="18.95" customHeight="1">
      <c r="A46" s="202" t="s">
        <v>162</v>
      </c>
      <c r="B46" s="337">
        <f>+D46+E46</f>
        <v>5</v>
      </c>
      <c r="C46" s="337"/>
      <c r="D46" s="37">
        <v>3</v>
      </c>
      <c r="E46" s="37">
        <v>2</v>
      </c>
      <c r="F46" s="337">
        <f>+H46+I46</f>
        <v>5</v>
      </c>
      <c r="G46" s="337"/>
      <c r="H46" s="37">
        <v>3</v>
      </c>
      <c r="I46" s="37">
        <v>2</v>
      </c>
      <c r="J46" s="337">
        <f>+L46+M46</f>
        <v>8</v>
      </c>
      <c r="K46" s="337"/>
      <c r="L46" s="37">
        <v>3</v>
      </c>
      <c r="M46" s="37">
        <v>5</v>
      </c>
      <c r="N46" s="338">
        <f>SUM(P46:T46)</f>
        <v>9</v>
      </c>
      <c r="O46" s="338"/>
      <c r="P46" s="333">
        <v>4</v>
      </c>
      <c r="Q46" s="333"/>
      <c r="R46" s="334">
        <v>5</v>
      </c>
      <c r="S46" s="334"/>
      <c r="T46" s="335"/>
      <c r="U46" s="348">
        <f>SUM(W46:AA46)</f>
        <v>9</v>
      </c>
      <c r="V46" s="348"/>
      <c r="W46" s="347">
        <v>4</v>
      </c>
      <c r="X46" s="347"/>
      <c r="Y46" s="559">
        <v>5</v>
      </c>
      <c r="Z46" s="559"/>
      <c r="AA46" s="560"/>
      <c r="AB46" s="210"/>
    </row>
    <row r="47" spans="1:28" ht="18.95" customHeight="1" thickBot="1">
      <c r="A47" s="209" t="s">
        <v>458</v>
      </c>
      <c r="B47" s="322">
        <v>0</v>
      </c>
      <c r="C47" s="528"/>
      <c r="D47" s="236">
        <v>0</v>
      </c>
      <c r="E47" s="236">
        <v>0</v>
      </c>
      <c r="F47" s="322">
        <v>0</v>
      </c>
      <c r="G47" s="528"/>
      <c r="H47" s="236">
        <v>0</v>
      </c>
      <c r="I47" s="236">
        <v>0</v>
      </c>
      <c r="J47" s="322">
        <v>0</v>
      </c>
      <c r="K47" s="528"/>
      <c r="L47" s="206" t="s">
        <v>468</v>
      </c>
      <c r="M47" s="206" t="s">
        <v>468</v>
      </c>
      <c r="N47" s="323" t="s">
        <v>469</v>
      </c>
      <c r="O47" s="546"/>
      <c r="P47" s="371" t="s">
        <v>470</v>
      </c>
      <c r="Q47" s="371"/>
      <c r="R47" s="372" t="s">
        <v>468</v>
      </c>
      <c r="S47" s="372"/>
      <c r="T47" s="372"/>
      <c r="U47" s="561">
        <f>SUM(W47:AA47)</f>
        <v>20</v>
      </c>
      <c r="V47" s="561"/>
      <c r="W47" s="562">
        <v>14</v>
      </c>
      <c r="X47" s="546"/>
      <c r="Y47" s="563">
        <v>6</v>
      </c>
      <c r="Z47" s="546"/>
      <c r="AA47" s="550"/>
      <c r="AB47" s="210"/>
    </row>
    <row r="48" spans="1:28" ht="18.95" customHeight="1">
      <c r="A48" s="13" t="s">
        <v>471</v>
      </c>
      <c r="K48" s="13"/>
      <c r="L48" s="13"/>
      <c r="M48" s="13"/>
      <c r="N48" s="13"/>
      <c r="O48" s="13"/>
      <c r="P48" s="13"/>
      <c r="R48" s="13"/>
      <c r="U48" s="13"/>
      <c r="V48" s="13"/>
      <c r="X48" s="13"/>
      <c r="Z48" s="19"/>
      <c r="AA48" s="15" t="s">
        <v>163</v>
      </c>
      <c r="AB48" s="15"/>
    </row>
    <row r="49" spans="12:28" ht="17.45" customHeight="1">
      <c r="L49" s="13"/>
      <c r="M49" s="13"/>
      <c r="N49" s="13"/>
      <c r="O49" s="13"/>
      <c r="P49" s="13"/>
      <c r="Q49" s="13"/>
      <c r="R49" s="13"/>
      <c r="S49" s="13"/>
      <c r="T49" s="13"/>
      <c r="U49" s="13"/>
      <c r="V49" s="13"/>
      <c r="W49" s="13"/>
      <c r="X49" s="13"/>
      <c r="Y49" s="13"/>
      <c r="Z49" s="13"/>
      <c r="AA49" s="13"/>
      <c r="AB49" s="13"/>
    </row>
    <row r="52" spans="12:28" ht="17.45" customHeight="1">
      <c r="Q52" s="34"/>
      <c r="R52" s="46"/>
      <c r="U52" s="47"/>
      <c r="V52" s="47"/>
    </row>
  </sheetData>
  <sheetProtection sheet="1" objects="1" scenarios="1"/>
  <mergeCells count="207">
    <mergeCell ref="A16:A17"/>
    <mergeCell ref="B16:E16"/>
    <mergeCell ref="F16:I16"/>
    <mergeCell ref="A3:A4"/>
    <mergeCell ref="B3:B4"/>
    <mergeCell ref="G3:G4"/>
    <mergeCell ref="H3:K3"/>
    <mergeCell ref="C4:D4"/>
    <mergeCell ref="H4:I4"/>
    <mergeCell ref="P4:Q4"/>
    <mergeCell ref="R4:S4"/>
    <mergeCell ref="L5:M5"/>
    <mergeCell ref="P5:Q5"/>
    <mergeCell ref="R5:S5"/>
    <mergeCell ref="R12:S12"/>
    <mergeCell ref="P47:Q47"/>
    <mergeCell ref="R47:T47"/>
    <mergeCell ref="C5:D5"/>
    <mergeCell ref="H5:I5"/>
    <mergeCell ref="C6:D6"/>
    <mergeCell ref="H6:I6"/>
    <mergeCell ref="L3:O3"/>
    <mergeCell ref="P3:T3"/>
    <mergeCell ref="N16:Q16"/>
    <mergeCell ref="L6:M6"/>
    <mergeCell ref="P6:Q6"/>
    <mergeCell ref="H7:I7"/>
    <mergeCell ref="P9:Q9"/>
    <mergeCell ref="P10:Q10"/>
    <mergeCell ref="H10:I10"/>
    <mergeCell ref="C7:D7"/>
    <mergeCell ref="P11:Q11"/>
    <mergeCell ref="C10:D10"/>
    <mergeCell ref="H11:I11"/>
    <mergeCell ref="L11:M11"/>
    <mergeCell ref="C9:D9"/>
    <mergeCell ref="H9:I9"/>
    <mergeCell ref="L9:M9"/>
    <mergeCell ref="C11:D11"/>
    <mergeCell ref="L10:M10"/>
    <mergeCell ref="C8:D8"/>
    <mergeCell ref="H8:I8"/>
    <mergeCell ref="L8:M8"/>
    <mergeCell ref="P8:Q8"/>
    <mergeCell ref="H12:I12"/>
    <mergeCell ref="C12:D12"/>
    <mergeCell ref="A13:K13"/>
    <mergeCell ref="U6:W6"/>
    <mergeCell ref="X3:AA3"/>
    <mergeCell ref="X4:AA4"/>
    <mergeCell ref="U8:W8"/>
    <mergeCell ref="U7:W7"/>
    <mergeCell ref="R18:S18"/>
    <mergeCell ref="Y18:Z18"/>
    <mergeCell ref="U4:W4"/>
    <mergeCell ref="L4:M4"/>
    <mergeCell ref="U5:W5"/>
    <mergeCell ref="X5:AA5"/>
    <mergeCell ref="U3:W3"/>
    <mergeCell ref="R10:S10"/>
    <mergeCell ref="R17:S17"/>
    <mergeCell ref="Y17:Z17"/>
    <mergeCell ref="R16:V16"/>
    <mergeCell ref="R9:S9"/>
    <mergeCell ref="R8:S8"/>
    <mergeCell ref="R11:S11"/>
    <mergeCell ref="L7:M7"/>
    <mergeCell ref="P7:Q7"/>
    <mergeCell ref="L12:M12"/>
    <mergeCell ref="P12:Q12"/>
    <mergeCell ref="U12:W12"/>
    <mergeCell ref="Y21:Z21"/>
    <mergeCell ref="R22:S22"/>
    <mergeCell ref="Y22:Z22"/>
    <mergeCell ref="R21:S21"/>
    <mergeCell ref="R23:S23"/>
    <mergeCell ref="Y23:Z23"/>
    <mergeCell ref="Y24:Z24"/>
    <mergeCell ref="X7:AA7"/>
    <mergeCell ref="R6:S6"/>
    <mergeCell ref="U11:W11"/>
    <mergeCell ref="X11:AA11"/>
    <mergeCell ref="R24:S24"/>
    <mergeCell ref="R19:S19"/>
    <mergeCell ref="Y19:Z19"/>
    <mergeCell ref="W16:AA16"/>
    <mergeCell ref="X10:AA10"/>
    <mergeCell ref="X6:AA6"/>
    <mergeCell ref="U10:W10"/>
    <mergeCell ref="U9:W9"/>
    <mergeCell ref="X8:AA8"/>
    <mergeCell ref="R20:S20"/>
    <mergeCell ref="Y20:Z20"/>
    <mergeCell ref="X9:AA9"/>
    <mergeCell ref="R7:S7"/>
    <mergeCell ref="A29:A30"/>
    <mergeCell ref="B29:E29"/>
    <mergeCell ref="F29:I29"/>
    <mergeCell ref="N29:T29"/>
    <mergeCell ref="O30:P30"/>
    <mergeCell ref="Q30:R30"/>
    <mergeCell ref="S30:T30"/>
    <mergeCell ref="Z30:AA30"/>
    <mergeCell ref="Q31:R31"/>
    <mergeCell ref="S31:T31"/>
    <mergeCell ref="Z31:AA31"/>
    <mergeCell ref="O31:P31"/>
    <mergeCell ref="O34:P34"/>
    <mergeCell ref="Q34:R34"/>
    <mergeCell ref="X33:Y33"/>
    <mergeCell ref="O33:P33"/>
    <mergeCell ref="Q33:R33"/>
    <mergeCell ref="U29:AA29"/>
    <mergeCell ref="V31:W31"/>
    <mergeCell ref="X31:Y31"/>
    <mergeCell ref="V30:W30"/>
    <mergeCell ref="X30:Y30"/>
    <mergeCell ref="O32:P32"/>
    <mergeCell ref="Q32:R32"/>
    <mergeCell ref="S32:T32"/>
    <mergeCell ref="X32:Y32"/>
    <mergeCell ref="V34:W34"/>
    <mergeCell ref="V33:W33"/>
    <mergeCell ref="X34:Y34"/>
    <mergeCell ref="S34:T34"/>
    <mergeCell ref="X35:Y35"/>
    <mergeCell ref="Z32:AA32"/>
    <mergeCell ref="V32:W32"/>
    <mergeCell ref="Z35:AA35"/>
    <mergeCell ref="V35:W35"/>
    <mergeCell ref="S33:T33"/>
    <mergeCell ref="S35:T35"/>
    <mergeCell ref="Z33:AA33"/>
    <mergeCell ref="Z34:AA34"/>
    <mergeCell ref="O35:P35"/>
    <mergeCell ref="Q35:R35"/>
    <mergeCell ref="B45:C45"/>
    <mergeCell ref="F45:G45"/>
    <mergeCell ref="J45:K45"/>
    <mergeCell ref="B44:C44"/>
    <mergeCell ref="F44:G44"/>
    <mergeCell ref="P43:Q43"/>
    <mergeCell ref="R45:T45"/>
    <mergeCell ref="N45:O45"/>
    <mergeCell ref="U43:V43"/>
    <mergeCell ref="O36:P36"/>
    <mergeCell ref="Q36:R36"/>
    <mergeCell ref="P44:Q44"/>
    <mergeCell ref="R44:T44"/>
    <mergeCell ref="W43:X43"/>
    <mergeCell ref="U44:V44"/>
    <mergeCell ref="Q37:R37"/>
    <mergeCell ref="Z37:AA37"/>
    <mergeCell ref="V37:W37"/>
    <mergeCell ref="X36:Y36"/>
    <mergeCell ref="Z36:AA36"/>
    <mergeCell ref="S36:T36"/>
    <mergeCell ref="S37:T37"/>
    <mergeCell ref="X37:Y37"/>
    <mergeCell ref="A42:A43"/>
    <mergeCell ref="B42:E42"/>
    <mergeCell ref="F42:I42"/>
    <mergeCell ref="J42:K42"/>
    <mergeCell ref="J43:K43"/>
    <mergeCell ref="N44:O44"/>
    <mergeCell ref="Y46:AA46"/>
    <mergeCell ref="W45:X45"/>
    <mergeCell ref="Y45:AA45"/>
    <mergeCell ref="P46:Q46"/>
    <mergeCell ref="R46:T46"/>
    <mergeCell ref="U46:V46"/>
    <mergeCell ref="U45:V45"/>
    <mergeCell ref="W46:X46"/>
    <mergeCell ref="F43:G43"/>
    <mergeCell ref="N42:T42"/>
    <mergeCell ref="R43:T43"/>
    <mergeCell ref="N43:O43"/>
    <mergeCell ref="L42:M42"/>
    <mergeCell ref="W44:X44"/>
    <mergeCell ref="B46:C46"/>
    <mergeCell ref="F46:G46"/>
    <mergeCell ref="J46:K46"/>
    <mergeCell ref="N46:O46"/>
    <mergeCell ref="X12:AA12"/>
    <mergeCell ref="V38:W38"/>
    <mergeCell ref="B47:C47"/>
    <mergeCell ref="F47:G47"/>
    <mergeCell ref="J47:K47"/>
    <mergeCell ref="N47:O47"/>
    <mergeCell ref="U47:V47"/>
    <mergeCell ref="R25:S25"/>
    <mergeCell ref="Y25:Z25"/>
    <mergeCell ref="O38:P38"/>
    <mergeCell ref="Q38:R38"/>
    <mergeCell ref="S38:T38"/>
    <mergeCell ref="X38:Y38"/>
    <mergeCell ref="Z38:AA38"/>
    <mergeCell ref="W47:X47"/>
    <mergeCell ref="Y47:AA47"/>
    <mergeCell ref="J44:K44"/>
    <mergeCell ref="B43:C43"/>
    <mergeCell ref="O37:P37"/>
    <mergeCell ref="Y43:AA43"/>
    <mergeCell ref="P45:Q45"/>
    <mergeCell ref="Y44:AA44"/>
    <mergeCell ref="V36:W36"/>
    <mergeCell ref="U42:AA42"/>
  </mergeCells>
  <phoneticPr fontId="2"/>
  <printOptions horizontalCentered="1"/>
  <pageMargins left="0.2" right="0.28000000000000003" top="0.59" bottom="0.59" header="0.39000000000000007" footer="0.39000000000000007"/>
  <pageSetup paperSize="9" scale="86" firstPageNumber="140" orientation="portrait" useFirstPageNumber="1" r:id="rId1"/>
  <headerFooter scaleWithDoc="0" alignWithMargins="0">
    <oddHeader>&amp;L教　育</oddHeader>
    <oddFooter>&amp;C&amp;12&amp;A</oddFooter>
  </headerFooter>
  <ignoredErrors>
    <ignoredError sqref="C11:D11" formulaRange="1"/>
    <ignoredError sqref="V37" emptyCellReference="1"/>
  </ignoredErrors>
  <extLst>
    <ext xmlns:mx="http://schemas.microsoft.com/office/mac/excel/2008/main" uri="{64002731-A6B0-56B0-2670-7721B7C09600}">
      <mx:PLV Mode="0" OnePage="0" WScale="100"/>
    </ext>
  </extLst>
</worksheet>
</file>

<file path=docProps/app.xml><?xml version="1.0" encoding="utf-8"?>
<Properties xmlns="http://schemas.openxmlformats.org/officeDocument/2006/extended-properties" xmlns:vt="http://schemas.openxmlformats.org/officeDocument/2006/docPropsVTypes">
  <TotalTime>270</TotalTime>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14</vt:i4>
      </vt:variant>
    </vt:vector>
  </HeadingPairs>
  <TitlesOfParts>
    <vt:vector size="28" baseType="lpstr">
      <vt:lpstr>‐132‐</vt:lpstr>
      <vt:lpstr>‐133‐</vt:lpstr>
      <vt:lpstr>‐134‐</vt:lpstr>
      <vt:lpstr>‐135‐</vt:lpstr>
      <vt:lpstr>‐136‐</vt:lpstr>
      <vt:lpstr>‐137‐ </vt:lpstr>
      <vt:lpstr>‐138‐ </vt:lpstr>
      <vt:lpstr>‐139‐</vt:lpstr>
      <vt:lpstr>‐140‐</vt:lpstr>
      <vt:lpstr>‐141‐</vt:lpstr>
      <vt:lpstr>‐142‐</vt:lpstr>
      <vt:lpstr>‐143‐</vt:lpstr>
      <vt:lpstr>‐144‐</vt:lpstr>
      <vt:lpstr>グラフ</vt:lpstr>
      <vt:lpstr>‐132‐!Print_Area</vt:lpstr>
      <vt:lpstr>‐133‐!Print_Area</vt:lpstr>
      <vt:lpstr>‐134‐!Print_Area</vt:lpstr>
      <vt:lpstr>‐135‐!Print_Area</vt:lpstr>
      <vt:lpstr>‐136‐!Print_Area</vt:lpstr>
      <vt:lpstr>'‐137‐ '!Print_Area</vt:lpstr>
      <vt:lpstr>'‐138‐ '!Print_Area</vt:lpstr>
      <vt:lpstr>‐139‐!Print_Area</vt:lpstr>
      <vt:lpstr>‐140‐!Print_Area</vt:lpstr>
      <vt:lpstr>‐141‐!Print_Area</vt:lpstr>
      <vt:lpstr>‐142‐!Print_Area</vt:lpstr>
      <vt:lpstr>‐143‐!Print_Area</vt:lpstr>
      <vt:lpstr>‐144‐!Print_Area</vt:lpstr>
      <vt:lpstr>グラフ!Print_Area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moromi</dc:creator>
  <cp:lastModifiedBy>金城 和樹</cp:lastModifiedBy>
  <cp:revision>6</cp:revision>
  <cp:lastPrinted>2018-03-13T01:31:17Z</cp:lastPrinted>
  <dcterms:created xsi:type="dcterms:W3CDTF">2002-03-19T05:03:05Z</dcterms:created>
  <dcterms:modified xsi:type="dcterms:W3CDTF">2018-03-13T01:31:46Z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Color">
    <vt:lpwstr>r</vt:lpwstr>
  </property>
</Properties>
</file>