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1.254.51\fs\section\kikaku_section\統計係\共有\＜統計うらそえ＞\平成２９年版統計うらそえ\■（入力用）H29\HP掲載用（Excel）\"/>
    </mc:Choice>
  </mc:AlternateContent>
  <bookViews>
    <workbookView xWindow="0" yWindow="0" windowWidth="20490" windowHeight="7770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  <sheet name="-155-(★白紙★ 見開き右側）" sheetId="11" state="hidden" r:id="rId11"/>
  </sheets>
  <definedNames>
    <definedName name="_xlnm.Print_Area" localSheetId="0">'-145-'!$A$1:$L$40</definedName>
    <definedName name="_xlnm.Print_Area" localSheetId="1">'-146-'!$A$1:$I$65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'-151-'!$A$1:$F$44</definedName>
    <definedName name="_xlnm.Print_Area" localSheetId="7">'-152-'!$A$1:$AO$51</definedName>
    <definedName name="_xlnm.Print_Area" localSheetId="8">'-153-'!$A$1:$P$44</definedName>
    <definedName name="_xlnm.Print_Area" localSheetId="9">'-154-'!$A$1:$P$28</definedName>
  </definedNames>
  <calcPr calcId="152511"/>
</workbook>
</file>

<file path=xl/calcChain.xml><?xml version="1.0" encoding="utf-8"?>
<calcChain xmlns="http://schemas.openxmlformats.org/spreadsheetml/2006/main">
  <c r="S41" i="1" l="1"/>
  <c r="R41" i="1"/>
  <c r="Q41" i="1"/>
  <c r="P41" i="1"/>
  <c r="O41" i="1"/>
  <c r="N41" i="1"/>
  <c r="M41" i="1"/>
  <c r="L41" i="1"/>
  <c r="K41" i="1"/>
  <c r="J41" i="1"/>
  <c r="Q23" i="1"/>
  <c r="P23" i="1"/>
  <c r="O23" i="1"/>
  <c r="N23" i="1"/>
  <c r="M23" i="1"/>
  <c r="L23" i="1"/>
  <c r="K23" i="1"/>
  <c r="J23" i="1"/>
  <c r="S5" i="1"/>
  <c r="R5" i="1"/>
  <c r="Q5" i="1"/>
  <c r="P5" i="1"/>
  <c r="O5" i="1"/>
  <c r="N5" i="1"/>
  <c r="M5" i="1"/>
  <c r="L5" i="1"/>
  <c r="K5" i="1"/>
  <c r="J5" i="1"/>
  <c r="C54" i="13"/>
  <c r="C53" i="13"/>
  <c r="C52" i="13"/>
  <c r="C51" i="13"/>
  <c r="C50" i="13"/>
  <c r="C49" i="13"/>
  <c r="C48" i="13"/>
  <c r="C47" i="13"/>
  <c r="C46" i="13"/>
  <c r="C45" i="13"/>
  <c r="C44" i="13"/>
  <c r="C43" i="13"/>
  <c r="I41" i="13"/>
  <c r="H41" i="13"/>
  <c r="G41" i="13"/>
  <c r="F41" i="13"/>
  <c r="E41" i="13"/>
  <c r="D41" i="13"/>
  <c r="B41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I23" i="13"/>
  <c r="H23" i="13"/>
  <c r="G23" i="13"/>
  <c r="F23" i="13"/>
  <c r="E23" i="13"/>
  <c r="D23" i="13"/>
  <c r="B23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I5" i="13"/>
  <c r="H5" i="13"/>
  <c r="G5" i="13"/>
  <c r="F5" i="13"/>
  <c r="E5" i="13"/>
  <c r="D5" i="13"/>
  <c r="B5" i="13"/>
  <c r="C41" i="13" l="1"/>
  <c r="C23" i="13"/>
  <c r="C5" i="13"/>
  <c r="J7" i="6"/>
  <c r="AD48" i="5"/>
  <c r="X48" i="5"/>
  <c r="R48" i="5"/>
  <c r="L48" i="5"/>
  <c r="G48" i="5"/>
  <c r="AJ33" i="5"/>
  <c r="AD46" i="5" l="1"/>
  <c r="AD45" i="5"/>
  <c r="AD44" i="5"/>
  <c r="AD43" i="5"/>
  <c r="AD42" i="5"/>
  <c r="AD41" i="5"/>
  <c r="AD40" i="5"/>
  <c r="AD39" i="5"/>
  <c r="AD38" i="5"/>
  <c r="AD37" i="5"/>
  <c r="AD36" i="5"/>
  <c r="AD35" i="5"/>
  <c r="AH18" i="5"/>
  <c r="AH21" i="5" s="1"/>
  <c r="F43" i="4"/>
  <c r="F4" i="4"/>
  <c r="AH20" i="5" l="1"/>
  <c r="H30" i="2"/>
  <c r="B30" i="2"/>
  <c r="B20" i="2"/>
  <c r="H9" i="2"/>
  <c r="B9" i="2"/>
  <c r="I31" i="3" l="1"/>
  <c r="H31" i="3"/>
  <c r="G31" i="3"/>
  <c r="F31" i="3"/>
  <c r="E31" i="3"/>
  <c r="D31" i="3"/>
  <c r="C31" i="3"/>
  <c r="B31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C11" i="3" s="1"/>
  <c r="B14" i="3"/>
  <c r="C13" i="3"/>
  <c r="B13" i="3"/>
  <c r="B11" i="3" s="1"/>
  <c r="I11" i="3"/>
  <c r="H11" i="3"/>
  <c r="G11" i="3"/>
  <c r="F11" i="3"/>
  <c r="E11" i="3"/>
  <c r="D11" i="3"/>
  <c r="C11" i="10" l="1"/>
  <c r="C54" i="1" l="1"/>
  <c r="C53" i="1"/>
  <c r="C52" i="1"/>
  <c r="C51" i="1"/>
  <c r="C50" i="1"/>
  <c r="C49" i="1"/>
  <c r="C48" i="1"/>
  <c r="C47" i="1"/>
  <c r="C46" i="1"/>
  <c r="C45" i="1"/>
  <c r="C44" i="1"/>
  <c r="C43" i="1"/>
  <c r="C36" i="1"/>
  <c r="C35" i="1"/>
  <c r="C34" i="1"/>
  <c r="C33" i="1"/>
  <c r="C32" i="1"/>
  <c r="C31" i="1"/>
  <c r="C30" i="1"/>
  <c r="C29" i="1"/>
  <c r="C28" i="1"/>
  <c r="C27" i="1"/>
  <c r="C26" i="1"/>
  <c r="C25" i="1"/>
  <c r="C18" i="1"/>
  <c r="C17" i="1"/>
  <c r="C16" i="1"/>
  <c r="C15" i="1"/>
  <c r="C14" i="1"/>
  <c r="C13" i="1"/>
  <c r="C12" i="1"/>
  <c r="C11" i="1"/>
  <c r="C10" i="1"/>
  <c r="C9" i="1"/>
  <c r="C8" i="1"/>
  <c r="C7" i="1"/>
  <c r="C26" i="10"/>
  <c r="N26" i="7" l="1"/>
  <c r="I26" i="7"/>
  <c r="P26" i="7" s="1"/>
  <c r="P25" i="7"/>
  <c r="N25" i="7"/>
  <c r="I25" i="7"/>
  <c r="N24" i="7"/>
  <c r="P24" i="7" s="1"/>
  <c r="I24" i="7"/>
  <c r="N23" i="7"/>
  <c r="I23" i="7"/>
  <c r="P23" i="7" s="1"/>
  <c r="N22" i="7"/>
  <c r="I22" i="7"/>
  <c r="P22" i="7" s="1"/>
  <c r="P21" i="7"/>
  <c r="N21" i="7"/>
  <c r="I21" i="7"/>
  <c r="N20" i="7"/>
  <c r="P20" i="7" s="1"/>
  <c r="I20" i="7"/>
  <c r="N19" i="7"/>
  <c r="I19" i="7"/>
  <c r="P19" i="7" s="1"/>
  <c r="N18" i="7"/>
  <c r="I18" i="7"/>
  <c r="P18" i="7" s="1"/>
  <c r="P17" i="7"/>
  <c r="N17" i="7"/>
  <c r="I17" i="7"/>
  <c r="N16" i="7"/>
  <c r="P16" i="7" s="1"/>
  <c r="I16" i="7"/>
  <c r="N15" i="7"/>
  <c r="I15" i="7"/>
  <c r="P15" i="7" s="1"/>
  <c r="N14" i="7"/>
  <c r="I14" i="7"/>
  <c r="P14" i="7" s="1"/>
  <c r="P13" i="7"/>
  <c r="N13" i="7"/>
  <c r="I13" i="7"/>
  <c r="N12" i="7"/>
  <c r="P12" i="7" s="1"/>
  <c r="I12" i="7"/>
  <c r="N11" i="7"/>
  <c r="I11" i="7"/>
  <c r="P11" i="7" s="1"/>
  <c r="P9" i="7" s="1"/>
  <c r="O9" i="7"/>
  <c r="M9" i="7"/>
  <c r="L9" i="7"/>
  <c r="K9" i="7"/>
  <c r="J9" i="7"/>
  <c r="I9" i="7"/>
  <c r="H9" i="7"/>
  <c r="G9" i="7"/>
  <c r="F9" i="7"/>
  <c r="E9" i="7"/>
  <c r="M37" i="6"/>
  <c r="M36" i="6"/>
  <c r="M35" i="6"/>
  <c r="M34" i="6"/>
  <c r="M33" i="6"/>
  <c r="M31" i="6"/>
  <c r="M29" i="6"/>
  <c r="N9" i="7" l="1"/>
  <c r="N20" i="6" l="1"/>
  <c r="N19" i="6"/>
  <c r="N18" i="6"/>
  <c r="N17" i="6"/>
  <c r="N16" i="6"/>
  <c r="N15" i="6"/>
  <c r="N14" i="6"/>
  <c r="N13" i="6"/>
  <c r="N12" i="6"/>
  <c r="N11" i="6"/>
  <c r="N10" i="6"/>
  <c r="N9" i="6"/>
  <c r="M7" i="6"/>
  <c r="L7" i="6"/>
  <c r="K7" i="6"/>
  <c r="I7" i="6"/>
  <c r="H7" i="6"/>
  <c r="G7" i="6"/>
  <c r="F7" i="6"/>
  <c r="E7" i="6"/>
  <c r="N7" i="6" s="1"/>
  <c r="B42" i="2" l="1"/>
  <c r="C53" i="8" l="1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B40" i="8" s="1"/>
  <c r="M40" i="8"/>
  <c r="L40" i="8"/>
  <c r="K40" i="8"/>
  <c r="J40" i="8"/>
  <c r="I40" i="8"/>
  <c r="H40" i="8"/>
  <c r="G40" i="8"/>
  <c r="F40" i="8"/>
  <c r="E40" i="8"/>
  <c r="D40" i="8"/>
  <c r="C40" i="8"/>
  <c r="H30" i="8"/>
  <c r="B30" i="8"/>
  <c r="H29" i="8"/>
  <c r="B29" i="8"/>
  <c r="H28" i="8"/>
  <c r="B28" i="8"/>
  <c r="H27" i="8"/>
  <c r="B27" i="8"/>
  <c r="H26" i="8"/>
  <c r="B26" i="8"/>
  <c r="H20" i="8"/>
  <c r="B20" i="8"/>
  <c r="H19" i="8"/>
  <c r="H18" i="8"/>
  <c r="H17" i="8"/>
  <c r="H16" i="8"/>
  <c r="H9" i="8"/>
  <c r="B9" i="8"/>
  <c r="H8" i="8"/>
  <c r="B8" i="8"/>
  <c r="H7" i="8"/>
  <c r="B7" i="8"/>
  <c r="H6" i="8"/>
  <c r="B6" i="8"/>
  <c r="H5" i="8"/>
  <c r="B5" i="8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R40" i="2" s="1"/>
  <c r="Q42" i="2"/>
  <c r="Q40" i="2" s="1"/>
  <c r="V40" i="2"/>
  <c r="U40" i="2"/>
  <c r="T40" i="2"/>
  <c r="S40" i="2"/>
  <c r="P40" i="2"/>
  <c r="O40" i="2"/>
  <c r="B24" i="10" l="1"/>
  <c r="Z18" i="5" l="1"/>
  <c r="R18" i="5"/>
  <c r="J18" i="5"/>
  <c r="B18" i="5"/>
  <c r="E43" i="4" l="1"/>
  <c r="M39" i="6" l="1"/>
  <c r="R53" i="8" l="1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R40" i="8" s="1"/>
  <c r="Q42" i="8"/>
  <c r="Q40" i="8" s="1"/>
  <c r="V40" i="8"/>
  <c r="U40" i="8"/>
  <c r="T40" i="8"/>
  <c r="S40" i="8"/>
  <c r="P40" i="8"/>
  <c r="O40" i="8"/>
  <c r="S41" i="13" l="1"/>
  <c r="R41" i="13"/>
  <c r="Q41" i="13"/>
  <c r="P41" i="13"/>
  <c r="O41" i="13"/>
  <c r="N41" i="13"/>
  <c r="M41" i="13"/>
  <c r="L41" i="13"/>
  <c r="K41" i="13"/>
  <c r="J41" i="13"/>
  <c r="Q23" i="13"/>
  <c r="P23" i="13"/>
  <c r="O23" i="13"/>
  <c r="N23" i="13"/>
  <c r="M23" i="13"/>
  <c r="L23" i="13"/>
  <c r="K23" i="13"/>
  <c r="J23" i="13"/>
  <c r="S5" i="13"/>
  <c r="R5" i="13"/>
  <c r="Q5" i="13"/>
  <c r="P5" i="13"/>
  <c r="O5" i="13"/>
  <c r="N5" i="13"/>
  <c r="M5" i="13"/>
  <c r="L5" i="13"/>
  <c r="K5" i="13"/>
  <c r="J5" i="13"/>
  <c r="E39" i="6" l="1"/>
  <c r="D43" i="4"/>
  <c r="B43" i="4"/>
  <c r="C43" i="4"/>
  <c r="D4" i="4"/>
  <c r="C4" i="4"/>
  <c r="H7" i="2" l="1"/>
  <c r="B7" i="2"/>
  <c r="H6" i="2"/>
  <c r="B6" i="2"/>
  <c r="H5" i="2"/>
  <c r="B5" i="2"/>
  <c r="C41" i="1" l="1"/>
  <c r="C8" i="10" l="1"/>
  <c r="AD33" i="5" l="1"/>
  <c r="AD49" i="5" s="1"/>
  <c r="X33" i="5"/>
  <c r="X49" i="5" s="1"/>
  <c r="R33" i="5"/>
  <c r="R49" i="5" s="1"/>
  <c r="L33" i="5"/>
  <c r="L49" i="5" s="1"/>
  <c r="G33" i="5"/>
  <c r="G49" i="5" l="1"/>
  <c r="H41" i="6" l="1"/>
  <c r="E41" i="6" l="1"/>
  <c r="F39" i="6"/>
  <c r="Z20" i="5"/>
  <c r="R20" i="5"/>
  <c r="J21" i="5"/>
  <c r="B20" i="5"/>
  <c r="E4" i="4"/>
  <c r="H18" i="2"/>
  <c r="H29" i="2"/>
  <c r="B29" i="2"/>
  <c r="H28" i="2"/>
  <c r="B28" i="2"/>
  <c r="H27" i="2"/>
  <c r="B27" i="2"/>
  <c r="H26" i="2"/>
  <c r="B26" i="2"/>
  <c r="H19" i="2"/>
  <c r="H17" i="2"/>
  <c r="H16" i="2"/>
  <c r="H8" i="2"/>
  <c r="B8" i="2"/>
  <c r="J20" i="5" l="1"/>
  <c r="Z21" i="5"/>
  <c r="R21" i="5"/>
  <c r="B21" i="5"/>
  <c r="G41" i="6" l="1"/>
  <c r="G39" i="6"/>
  <c r="N41" i="6"/>
  <c r="L41" i="6"/>
  <c r="G5" i="1"/>
  <c r="I41" i="1"/>
  <c r="H41" i="1"/>
  <c r="G41" i="1"/>
  <c r="F41" i="1"/>
  <c r="E41" i="1"/>
  <c r="D41" i="1"/>
  <c r="I23" i="1"/>
  <c r="H23" i="1"/>
  <c r="G23" i="1"/>
  <c r="F23" i="1"/>
  <c r="E23" i="1"/>
  <c r="D23" i="1"/>
  <c r="I5" i="1"/>
  <c r="H5" i="1"/>
  <c r="F5" i="1"/>
  <c r="E5" i="1"/>
  <c r="D5" i="1"/>
  <c r="D37" i="10"/>
  <c r="C37" i="10"/>
  <c r="D36" i="10"/>
  <c r="C36" i="10"/>
  <c r="D35" i="10"/>
  <c r="C35" i="10"/>
  <c r="D34" i="10"/>
  <c r="C34" i="10"/>
  <c r="D33" i="10"/>
  <c r="C33" i="10"/>
  <c r="D32" i="10"/>
  <c r="C32" i="10"/>
  <c r="D31" i="10"/>
  <c r="C31" i="10"/>
  <c r="D30" i="10"/>
  <c r="C30" i="10"/>
  <c r="D29" i="10"/>
  <c r="C29" i="10"/>
  <c r="D28" i="10"/>
  <c r="C28" i="10"/>
  <c r="D27" i="10"/>
  <c r="C27" i="10"/>
  <c r="D26" i="10"/>
  <c r="J24" i="10"/>
  <c r="I24" i="10"/>
  <c r="H24" i="10"/>
  <c r="G24" i="10"/>
  <c r="F24" i="10"/>
  <c r="E24" i="10"/>
  <c r="B33" i="5"/>
  <c r="B48" i="5" s="1"/>
  <c r="C10" i="10"/>
  <c r="C9" i="10"/>
  <c r="C7" i="10"/>
  <c r="C6" i="10"/>
  <c r="C5" i="10"/>
  <c r="K41" i="6"/>
  <c r="J41" i="6"/>
  <c r="I41" i="6"/>
  <c r="F41" i="6"/>
  <c r="N39" i="6"/>
  <c r="L39" i="6"/>
  <c r="K39" i="6"/>
  <c r="J39" i="6"/>
  <c r="I39" i="6"/>
  <c r="H39" i="6"/>
  <c r="B43" i="2"/>
  <c r="B53" i="2"/>
  <c r="B52" i="2"/>
  <c r="B51" i="2"/>
  <c r="B50" i="2"/>
  <c r="B49" i="2"/>
  <c r="B48" i="2"/>
  <c r="B47" i="2"/>
  <c r="B46" i="2"/>
  <c r="B45" i="2"/>
  <c r="B44" i="2"/>
  <c r="D40" i="2"/>
  <c r="E40" i="2"/>
  <c r="F40" i="2"/>
  <c r="G40" i="2"/>
  <c r="H40" i="2"/>
  <c r="I40" i="2"/>
  <c r="J40" i="2"/>
  <c r="K40" i="2"/>
  <c r="L40" i="2"/>
  <c r="M40" i="2"/>
  <c r="C42" i="2"/>
  <c r="C43" i="2"/>
  <c r="C44" i="2"/>
  <c r="C45" i="2"/>
  <c r="C46" i="2"/>
  <c r="C47" i="2"/>
  <c r="C48" i="2"/>
  <c r="C49" i="2"/>
  <c r="C50" i="2"/>
  <c r="C51" i="2"/>
  <c r="C52" i="2"/>
  <c r="C53" i="2"/>
  <c r="B40" i="2" l="1"/>
  <c r="C24" i="10"/>
  <c r="M41" i="6"/>
  <c r="B49" i="5"/>
  <c r="C40" i="2"/>
  <c r="D24" i="10"/>
  <c r="B23" i="1"/>
  <c r="B5" i="1"/>
  <c r="B41" i="1"/>
  <c r="C23" i="1"/>
  <c r="C5" i="1"/>
</calcChain>
</file>

<file path=xl/comments1.xml><?xml version="1.0" encoding="utf-8"?>
<comments xmlns="http://schemas.openxmlformats.org/spreadsheetml/2006/main">
  <authors>
    <author>情報政策課</author>
  </authors>
  <commentList>
    <comment ref="J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昨年度のデータです。
変更ある場合は、朱書きでお願いします。</t>
        </r>
      </text>
    </comment>
  </commentList>
</comments>
</file>

<file path=xl/comments2.xml><?xml version="1.0" encoding="utf-8"?>
<comments xmlns="http://schemas.openxmlformats.org/spreadsheetml/2006/main">
  <authors>
    <author>情報政策課</author>
  </authors>
  <commentList>
    <comment ref="B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平成23年度より、分類項目の定義変更があり、それに伴い内訳が前年度報告分と違っている。</t>
        </r>
      </text>
    </comment>
  </commentList>
</comments>
</file>

<file path=xl/sharedStrings.xml><?xml version="1.0" encoding="utf-8"?>
<sst xmlns="http://schemas.openxmlformats.org/spreadsheetml/2006/main" count="834" uniqueCount="334">
  <si>
    <t>（大ホール)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</si>
  <si>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</si>
  <si>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</si>
  <si>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</si>
  <si>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</si>
  <si>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</si>
  <si>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</si>
  <si>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</si>
  <si>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</si>
  <si>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</si>
  <si>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</si>
  <si>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</si>
  <si>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</si>
  <si>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</si>
  <si>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</si>
  <si>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</si>
  <si>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</si>
  <si>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</si>
  <si>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</si>
  <si>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</si>
  <si>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</si>
  <si>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</si>
  <si>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</si>
  <si>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</si>
  <si>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</si>
  <si>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</si>
  <si>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</si>
  <si>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港　川　球　場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</si>
  <si>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</si>
  <si>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</si>
  <si>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</si>
  <si>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</si>
  <si>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</si>
  <si>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</si>
  <si>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</si>
  <si>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</si>
  <si>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</si>
  <si>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</si>
  <si>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</si>
  <si>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</si>
  <si>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</si>
  <si>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</si>
  <si>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</si>
  <si>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</si>
  <si>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</si>
  <si>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</si>
  <si>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</si>
  <si>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</si>
  <si>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</si>
  <si>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</si>
  <si>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</si>
  <si>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</si>
  <si>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</si>
  <si>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</si>
  <si>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</si>
  <si>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</si>
  <si>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</si>
  <si>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</si>
  <si>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</si>
  <si>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研修室（分館）</t>
  </si>
  <si>
    <t>回数</t>
  </si>
  <si>
    <t>回　数</t>
  </si>
  <si>
    <t>　３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</si>
  <si>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</si>
  <si>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</si>
  <si>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</si>
  <si>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</si>
  <si>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</si>
  <si>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</si>
  <si>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</si>
  <si>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</si>
  <si>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</si>
  <si>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</si>
  <si>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</si>
  <si>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</si>
  <si>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</si>
  <si>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</si>
  <si>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</si>
  <si>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</si>
  <si>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</si>
  <si>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</si>
  <si>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</si>
  <si>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</si>
  <si>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総　　　　　数</t>
  </si>
  <si>
    <t>一　　般　　書</t>
  </si>
  <si>
    <t>児　童　図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</si>
  <si>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</si>
  <si>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</si>
  <si>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</si>
  <si>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</si>
  <si>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</si>
  <si>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</si>
  <si>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</si>
  <si>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</si>
  <si>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</si>
  <si>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</si>
  <si>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</si>
  <si>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</si>
  <si>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</si>
  <si>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</si>
  <si>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</si>
  <si>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</si>
  <si>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</si>
  <si>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</si>
  <si>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</si>
  <si>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</si>
  <si>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</si>
  <si>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</si>
  <si>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</si>
  <si>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</si>
  <si>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</si>
  <si>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</si>
  <si>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</si>
  <si>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</si>
  <si>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</si>
  <si>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</si>
  <si>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</si>
  <si>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</si>
  <si>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</si>
  <si>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</si>
  <si>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</si>
  <si>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</si>
  <si>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</si>
  <si>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</si>
  <si>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</si>
  <si>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</si>
  <si>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</si>
  <si>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</si>
  <si>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</si>
  <si>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</si>
  <si>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</si>
  <si>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</si>
  <si>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</si>
  <si>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</si>
  <si>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</si>
  <si>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</si>
  <si>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</si>
  <si>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</si>
  <si>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</si>
  <si>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</si>
  <si>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</si>
  <si>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</si>
  <si>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</si>
  <si>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</si>
  <si>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</si>
  <si>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</si>
  <si>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</si>
  <si>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</si>
  <si>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</si>
  <si>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</si>
  <si>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</si>
  <si>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</si>
  <si>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</si>
  <si>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</si>
  <si>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</si>
  <si>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</si>
  <si>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</si>
  <si>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</si>
  <si>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</si>
  <si>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</si>
  <si>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</si>
  <si>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</si>
  <si>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</si>
  <si>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</si>
  <si>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</si>
  <si>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</si>
  <si>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</si>
  <si>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</si>
  <si>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</si>
  <si>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</si>
  <si>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</si>
  <si>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</si>
  <si>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</si>
  <si>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</si>
  <si>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</si>
  <si>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</si>
  <si>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</si>
  <si>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（注）利用者数は、会場使用申込時の予定人員である。</t>
  </si>
  <si>
    <t>資料：てだこホ－ル</t>
  </si>
  <si>
    <t>市立図書館</t>
    <rPh sb="0" eb="1">
      <t>シ</t>
    </rPh>
    <phoneticPr fontId="19"/>
  </si>
  <si>
    <t>映 画</t>
    <phoneticPr fontId="19"/>
  </si>
  <si>
    <t>音　楽</t>
    <rPh sb="0" eb="1">
      <t>オト</t>
    </rPh>
    <rPh sb="2" eb="3">
      <t>ラク</t>
    </rPh>
    <phoneticPr fontId="19"/>
  </si>
  <si>
    <t>演　劇</t>
    <rPh sb="0" eb="1">
      <t>エン</t>
    </rPh>
    <rPh sb="2" eb="3">
      <t>ゲキ</t>
    </rPh>
    <phoneticPr fontId="19"/>
  </si>
  <si>
    <t>舞　踊</t>
    <rPh sb="0" eb="1">
      <t>マイ</t>
    </rPh>
    <rPh sb="2" eb="3">
      <t>オドリ</t>
    </rPh>
    <phoneticPr fontId="19"/>
  </si>
  <si>
    <t>琉球芸能</t>
    <rPh sb="0" eb="2">
      <t>リュウキュウ</t>
    </rPh>
    <rPh sb="2" eb="4">
      <t>ゲイノウ</t>
    </rPh>
    <phoneticPr fontId="19"/>
  </si>
  <si>
    <t>展示・販売</t>
    <rPh sb="0" eb="2">
      <t>テンジ</t>
    </rPh>
    <rPh sb="3" eb="5">
      <t>ハンバイ</t>
    </rPh>
    <phoneticPr fontId="19"/>
  </si>
  <si>
    <t>控　室</t>
    <rPh sb="0" eb="1">
      <t>ヒカ</t>
    </rPh>
    <rPh sb="2" eb="3">
      <t>シツ</t>
    </rPh>
    <phoneticPr fontId="19"/>
  </si>
  <si>
    <t>集　会</t>
    <rPh sb="0" eb="1">
      <t>シュウ</t>
    </rPh>
    <rPh sb="2" eb="3">
      <t>カイ</t>
    </rPh>
    <phoneticPr fontId="19"/>
  </si>
  <si>
    <t>多種催事</t>
    <rPh sb="0" eb="2">
      <t>タシュ</t>
    </rPh>
    <rPh sb="2" eb="4">
      <t>サイジ</t>
    </rPh>
    <phoneticPr fontId="19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</si>
  <si>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19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</si>
  <si>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19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</si>
  <si>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19"/>
  </si>
  <si>
    <t>専用</t>
    <rPh sb="0" eb="2">
      <t>センヨウ</t>
    </rPh>
    <phoneticPr fontId="19"/>
  </si>
  <si>
    <t>部分</t>
    <rPh sb="0" eb="2">
      <t>ブブン</t>
    </rPh>
    <phoneticPr fontId="19"/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</si>
  <si>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</si>
  <si>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</si>
  <si>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</si>
  <si>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</si>
  <si>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</si>
  <si>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</si>
  <si>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</si>
  <si>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</si>
  <si>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</si>
  <si>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>（207）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19"/>
  </si>
  <si>
    <t xml:space="preserve">   </t>
    <phoneticPr fontId="19"/>
  </si>
  <si>
    <t>職   員   数</t>
    <phoneticPr fontId="19"/>
  </si>
  <si>
    <t>（204）  野球場利用状況（各年度共３月末日現在）</t>
    <phoneticPr fontId="19"/>
  </si>
  <si>
    <t>（201）  陸上競技場利用状況（各年度共３月末現在）</t>
    <phoneticPr fontId="19"/>
  </si>
  <si>
    <t>（205）  武道場、市民相撲場利用状況（各年度共３月末日現在）</t>
    <phoneticPr fontId="19"/>
  </si>
  <si>
    <t>（202）  多目的屋内運動場利用状況（各年度共３月末現在）</t>
    <phoneticPr fontId="19"/>
  </si>
  <si>
    <t>（206）  ゲートボール場、テニスコート、屋外運動場利用状況（各年度共３月末日現在）</t>
    <phoneticPr fontId="19"/>
  </si>
  <si>
    <t>使用件数</t>
    <phoneticPr fontId="19"/>
  </si>
  <si>
    <t>利用者数</t>
    <phoneticPr fontId="19"/>
  </si>
  <si>
    <t xml:space="preserve">年月 </t>
    <phoneticPr fontId="19"/>
  </si>
  <si>
    <t>（212）  美術館利用者月別入館者数</t>
    <phoneticPr fontId="19"/>
  </si>
  <si>
    <t>ホ　　ー　　ル</t>
    <phoneticPr fontId="19"/>
  </si>
  <si>
    <t>敷 地 面 積（㎡）</t>
    <phoneticPr fontId="19"/>
  </si>
  <si>
    <t>建 物 延 面 積（㎡）</t>
    <phoneticPr fontId="19"/>
  </si>
  <si>
    <t>中央公民館</t>
    <phoneticPr fontId="19"/>
  </si>
  <si>
    <t>老人福祉センター</t>
    <phoneticPr fontId="19"/>
  </si>
  <si>
    <t>市美術館</t>
    <phoneticPr fontId="19"/>
  </si>
  <si>
    <t>ハーモニーセンター</t>
    <phoneticPr fontId="19"/>
  </si>
  <si>
    <t>（198） てだこホールの主な施設の利用状況</t>
    <phoneticPr fontId="19"/>
  </si>
  <si>
    <t>区　　分</t>
    <phoneticPr fontId="19"/>
  </si>
  <si>
    <t>開館 日数</t>
    <phoneticPr fontId="19"/>
  </si>
  <si>
    <t>映　画</t>
    <phoneticPr fontId="19"/>
  </si>
  <si>
    <t>回 数</t>
    <phoneticPr fontId="19"/>
  </si>
  <si>
    <t>回　数</t>
    <phoneticPr fontId="19"/>
  </si>
  <si>
    <t>資料：浦添市男女共同参画推進ハーモニーセンター</t>
    <phoneticPr fontId="19"/>
  </si>
  <si>
    <t>雑 　　　　誌</t>
    <phoneticPr fontId="19"/>
  </si>
  <si>
    <t>アメリカ情報コーナー</t>
    <phoneticPr fontId="19"/>
  </si>
  <si>
    <t>（209）  市立図書館地区別利用登録者状況（各年度共３月末現在）</t>
    <phoneticPr fontId="19"/>
  </si>
  <si>
    <t xml:space="preserve">（210）  市立図書館月別利用者人数                                      　　　　　　　　　　　           </t>
    <phoneticPr fontId="19"/>
  </si>
  <si>
    <t>（211）  市立図書館月別・種別貸出冊数</t>
    <phoneticPr fontId="19"/>
  </si>
  <si>
    <t>　</t>
    <phoneticPr fontId="19"/>
  </si>
  <si>
    <t>（213）  美術館収蔵美術品数及び構成（各年度共３月末現在）</t>
    <phoneticPr fontId="19"/>
  </si>
  <si>
    <t>購入</t>
    <phoneticPr fontId="19"/>
  </si>
  <si>
    <t>寄贈</t>
    <phoneticPr fontId="19"/>
  </si>
  <si>
    <t>（200）  市民体育館利用状況（各年度共３月末現在）</t>
    <phoneticPr fontId="19"/>
  </si>
  <si>
    <t xml:space="preserve">（199）てだこホ－ル利用状況（目的別回数）    </t>
    <phoneticPr fontId="19"/>
  </si>
  <si>
    <t>平成25年度</t>
    <phoneticPr fontId="19"/>
  </si>
  <si>
    <t>平成24年度</t>
    <phoneticPr fontId="19"/>
  </si>
  <si>
    <t>(注）平成25年度から中央ゲートボール場Ｂ含む。</t>
    <rPh sb="1" eb="2">
      <t>チュウ</t>
    </rPh>
    <rPh sb="3" eb="5">
      <t>ヘイセイ</t>
    </rPh>
    <rPh sb="7" eb="9">
      <t>ネンド</t>
    </rPh>
    <rPh sb="11" eb="13">
      <t>チュウオウ</t>
    </rPh>
    <rPh sb="19" eb="20">
      <t>ジョウ</t>
    </rPh>
    <rPh sb="21" eb="22">
      <t>フク</t>
    </rPh>
    <phoneticPr fontId="19"/>
  </si>
  <si>
    <t>（注）全面及び半面貸切を「専用」、複数人数、１人での利用を「部分」として計上した。</t>
    <phoneticPr fontId="19"/>
  </si>
  <si>
    <t>資料:市民体育館</t>
    <rPh sb="0" eb="2">
      <t>シリョウ</t>
    </rPh>
    <rPh sb="3" eb="5">
      <t>シミン</t>
    </rPh>
    <rPh sb="5" eb="8">
      <t>タイイクカン</t>
    </rPh>
    <phoneticPr fontId="19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</si>
  <si>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19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</si>
  <si>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19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</si>
  <si>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19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</si>
  <si>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19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</si>
  <si>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19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</si>
  <si>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19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</si>
  <si>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19"/>
  </si>
  <si>
    <t>（注）1.利用者数は、会場使用申込時の予定人員である。</t>
    <phoneticPr fontId="19"/>
  </si>
  <si>
    <t xml:space="preserve">       「その他」の欄は、無料入館者、図書室・実習室のみ使用者等が含まれる。</t>
    <rPh sb="10" eb="11">
      <t>タ</t>
    </rPh>
    <rPh sb="13" eb="14">
      <t>ラン</t>
    </rPh>
    <rPh sb="16" eb="18">
      <t>ムリョウ</t>
    </rPh>
    <rPh sb="18" eb="21">
      <t>ニュウカンシャ</t>
    </rPh>
    <rPh sb="22" eb="25">
      <t>トショシツ</t>
    </rPh>
    <phoneticPr fontId="19"/>
  </si>
  <si>
    <t xml:space="preserve">    平成25年度より美術品分類替えに伴う収蔵数の分類内訳の変更あり。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19"/>
  </si>
  <si>
    <t>（208）  市立図書館蔵書冊数（各年度共３月末現在）                                                      　</t>
    <phoneticPr fontId="19"/>
  </si>
  <si>
    <t>中央公民館(分館)</t>
    <rPh sb="6" eb="8">
      <t>ブンカン</t>
    </rPh>
    <phoneticPr fontId="19"/>
  </si>
  <si>
    <t>　　中央公民館の敷地は老人福祉センターと共用。</t>
    <rPh sb="2" eb="4">
      <t>チュウオウ</t>
    </rPh>
    <rPh sb="4" eb="7">
      <t>コウミンカン</t>
    </rPh>
    <rPh sb="8" eb="10">
      <t>シキチ</t>
    </rPh>
    <rPh sb="11" eb="13">
      <t>ロウジン</t>
    </rPh>
    <rPh sb="13" eb="15">
      <t>フクシ</t>
    </rPh>
    <rPh sb="20" eb="22">
      <t>キョウヨウ</t>
    </rPh>
    <phoneticPr fontId="19"/>
  </si>
  <si>
    <t>　 伊 奈 武 瀬</t>
    <rPh sb="2" eb="3">
      <t>イ</t>
    </rPh>
    <rPh sb="4" eb="5">
      <t>ナ</t>
    </rPh>
    <rPh sb="6" eb="7">
      <t>ブ</t>
    </rPh>
    <rPh sb="8" eb="9">
      <t>セ</t>
    </rPh>
    <phoneticPr fontId="19"/>
  </si>
  <si>
    <t>平成26年度</t>
    <phoneticPr fontId="19"/>
  </si>
  <si>
    <t>27</t>
    <phoneticPr fontId="19"/>
  </si>
  <si>
    <t>一　般　郷　土</t>
    <rPh sb="0" eb="1">
      <t>イチ</t>
    </rPh>
    <rPh sb="2" eb="3">
      <t>ハン</t>
    </rPh>
    <rPh sb="4" eb="5">
      <t>ゴウ</t>
    </rPh>
    <rPh sb="6" eb="7">
      <t>ツチ</t>
    </rPh>
    <phoneticPr fontId="19"/>
  </si>
  <si>
    <t>児　童　郷　土</t>
    <rPh sb="0" eb="1">
      <t>ジ</t>
    </rPh>
    <rPh sb="2" eb="3">
      <t>ワラベ</t>
    </rPh>
    <rPh sb="4" eb="5">
      <t>ゴウ</t>
    </rPh>
    <rPh sb="6" eb="7">
      <t>ツチ</t>
    </rPh>
    <phoneticPr fontId="19"/>
  </si>
  <si>
    <t>（197） 公共施設状況（平成29年４月１日現在）</t>
    <phoneticPr fontId="19"/>
  </si>
  <si>
    <t>平成24年度</t>
  </si>
  <si>
    <t>平成24年度</t>
    <rPh sb="4" eb="5">
      <t>ネン</t>
    </rPh>
    <phoneticPr fontId="19"/>
  </si>
  <si>
    <t>28年４月</t>
  </si>
  <si>
    <t>28年４月</t>
    <phoneticPr fontId="19"/>
  </si>
  <si>
    <t>29年１月</t>
  </si>
  <si>
    <t>29年１月</t>
    <phoneticPr fontId="19"/>
  </si>
  <si>
    <t>平成28年度</t>
    <phoneticPr fontId="19"/>
  </si>
  <si>
    <t>平成25年度</t>
  </si>
  <si>
    <t>28年４月</t>
    <rPh sb="2" eb="3">
      <t>ネン</t>
    </rPh>
    <rPh sb="4" eb="5">
      <t>ガツ</t>
    </rPh>
    <phoneticPr fontId="19"/>
  </si>
  <si>
    <t>29年１月</t>
    <rPh sb="2" eb="3">
      <t>ネン</t>
    </rPh>
    <rPh sb="4" eb="5">
      <t>ガツ</t>
    </rPh>
    <phoneticPr fontId="19"/>
  </si>
  <si>
    <t xml:space="preserve">（203）  月別中央公民館利用状況（平成28年度）                                                               </t>
  </si>
  <si>
    <t xml:space="preserve">（203）  月別中央公民館利用状況（平成28年度）                                                               </t>
    <phoneticPr fontId="19"/>
  </si>
  <si>
    <t>（204）  野球場利用状況（各年度共３月末日現在）</t>
  </si>
  <si>
    <t>浦添北道路建設に伴い球場廃止</t>
  </si>
  <si>
    <t>（205）  武道場、市民相撲場利用状況（各年度共３月末日現在）</t>
  </si>
  <si>
    <t>（206）  ゲートボール場、テニスコート、屋外運動場利用状況（各年度共３月末日現在）</t>
  </si>
  <si>
    <t>(注）平成25年度から中央ゲートボール場Ｂ含む。</t>
  </si>
  <si>
    <t>回 数</t>
  </si>
  <si>
    <t>（200）  市民体育館利用状況（各年度共３月末現在）</t>
  </si>
  <si>
    <t>（201）  陸上競技場利用状況（各年度共３月末現在）</t>
  </si>
  <si>
    <t>（202）  多目的屋内運動場利用状況（各年度共３月末現在）</t>
  </si>
  <si>
    <t xml:space="preserve">年月 </t>
  </si>
  <si>
    <t>平成26年度</t>
  </si>
  <si>
    <t>平成26年度</t>
    <phoneticPr fontId="19"/>
  </si>
  <si>
    <t>平成27年度</t>
  </si>
  <si>
    <t>平成28年度</t>
    <phoneticPr fontId="19"/>
  </si>
  <si>
    <t>29年１月</t>
    <phoneticPr fontId="19"/>
  </si>
  <si>
    <t>28</t>
    <phoneticPr fontId="19"/>
  </si>
  <si>
    <t>平 成 24 年 度</t>
    <phoneticPr fontId="19"/>
  </si>
  <si>
    <t>65歳以上</t>
    <rPh sb="2" eb="3">
      <t>サイ</t>
    </rPh>
    <rPh sb="3" eb="5">
      <t>イジョウ</t>
    </rPh>
    <phoneticPr fontId="19"/>
  </si>
  <si>
    <t>65歳以上</t>
    <rPh sb="2" eb="5">
      <t>サイイジョウ</t>
    </rPh>
    <phoneticPr fontId="19"/>
  </si>
  <si>
    <t>－</t>
    <phoneticPr fontId="19"/>
  </si>
  <si>
    <t xml:space="preserve"> －</t>
    <phoneticPr fontId="19"/>
  </si>
  <si>
    <t>　　　　</t>
    <phoneticPr fontId="19"/>
  </si>
  <si>
    <t>第18回浦添市美術館友の会・サークル作品展</t>
    <rPh sb="0" eb="1">
      <t>ダイ</t>
    </rPh>
    <rPh sb="3" eb="4">
      <t>カイ</t>
    </rPh>
    <rPh sb="4" eb="7">
      <t>ウラソエシ</t>
    </rPh>
    <rPh sb="7" eb="10">
      <t>ビジュツカン</t>
    </rPh>
    <rPh sb="10" eb="11">
      <t>トモ</t>
    </rPh>
    <rPh sb="12" eb="13">
      <t>カイ</t>
    </rPh>
    <rPh sb="18" eb="21">
      <t>サクヒンテン</t>
    </rPh>
    <phoneticPr fontId="19"/>
  </si>
  <si>
    <t>金澤翔子の世界展</t>
    <rPh sb="0" eb="2">
      <t>カナザワ</t>
    </rPh>
    <rPh sb="2" eb="4">
      <t>ショウコ</t>
    </rPh>
    <rPh sb="5" eb="7">
      <t>セカイ</t>
    </rPh>
    <rPh sb="7" eb="8">
      <t>テン</t>
    </rPh>
    <phoneticPr fontId="19"/>
  </si>
  <si>
    <t>なつかしき昭和の想い出展</t>
    <rPh sb="5" eb="7">
      <t>ショウワ</t>
    </rPh>
    <rPh sb="8" eb="9">
      <t>オモ</t>
    </rPh>
    <rPh sb="10" eb="11">
      <t>デ</t>
    </rPh>
    <rPh sb="11" eb="12">
      <t>テン</t>
    </rPh>
    <phoneticPr fontId="19"/>
  </si>
  <si>
    <t>第35回浦添市文化協会文化祭</t>
    <rPh sb="0" eb="1">
      <t>ダイ</t>
    </rPh>
    <rPh sb="3" eb="4">
      <t>カイ</t>
    </rPh>
    <rPh sb="4" eb="7">
      <t>ウラソエシ</t>
    </rPh>
    <rPh sb="7" eb="9">
      <t>ブンカ</t>
    </rPh>
    <rPh sb="9" eb="11">
      <t>キョウカイ</t>
    </rPh>
    <rPh sb="11" eb="14">
      <t>ブンカサイ</t>
    </rPh>
    <phoneticPr fontId="19"/>
  </si>
  <si>
    <t>第17回浦添市小中学校美術作品展</t>
    <rPh sb="0" eb="1">
      <t>ダイ</t>
    </rPh>
    <rPh sb="3" eb="4">
      <t>カイ</t>
    </rPh>
    <rPh sb="4" eb="7">
      <t>ウラソエシ</t>
    </rPh>
    <rPh sb="7" eb="11">
      <t>ショウチュウガッコウ</t>
    </rPh>
    <rPh sb="11" eb="13">
      <t>ビジュツ</t>
    </rPh>
    <rPh sb="13" eb="16">
      <t>サクヒンテン</t>
    </rPh>
    <phoneticPr fontId="19"/>
  </si>
  <si>
    <t>「きらめきで飾る－螺鈿の美をあつめて－」展</t>
    <rPh sb="6" eb="7">
      <t>カザ</t>
    </rPh>
    <rPh sb="9" eb="11">
      <t>ラデン</t>
    </rPh>
    <rPh sb="12" eb="13">
      <t>ビ</t>
    </rPh>
    <rPh sb="20" eb="21">
      <t>テン</t>
    </rPh>
    <phoneticPr fontId="19"/>
  </si>
  <si>
    <t>漆芸作家シリーズ2017後間義雄展</t>
    <rPh sb="0" eb="2">
      <t>シツゲイ</t>
    </rPh>
    <rPh sb="2" eb="4">
      <t>サッカ</t>
    </rPh>
    <rPh sb="12" eb="13">
      <t>ウシロ</t>
    </rPh>
    <rPh sb="13" eb="14">
      <t>マ</t>
    </rPh>
    <rPh sb="14" eb="16">
      <t>ヨシオ</t>
    </rPh>
    <rPh sb="16" eb="17">
      <t>テン</t>
    </rPh>
    <phoneticPr fontId="19"/>
  </si>
  <si>
    <t>（214）  美術館主催・共催展示会別入館者数</t>
    <phoneticPr fontId="19"/>
  </si>
  <si>
    <t xml:space="preserve">  年　度</t>
    <phoneticPr fontId="19"/>
  </si>
  <si>
    <t>息を呑む繊細美　
切り絵アート展</t>
    <rPh sb="0" eb="1">
      <t>イキ</t>
    </rPh>
    <rPh sb="2" eb="3">
      <t>ノ</t>
    </rPh>
    <rPh sb="4" eb="6">
      <t>センサイ</t>
    </rPh>
    <rPh sb="6" eb="7">
      <t>ビ</t>
    </rPh>
    <rPh sb="9" eb="10">
      <t>キ</t>
    </rPh>
    <rPh sb="11" eb="12">
      <t>エ</t>
    </rPh>
    <rPh sb="15" eb="16">
      <t>テン</t>
    </rPh>
    <phoneticPr fontId="19"/>
  </si>
  <si>
    <t>第29回国際平和
ポスターコンテスト展</t>
    <rPh sb="0" eb="1">
      <t>ダイ</t>
    </rPh>
    <rPh sb="3" eb="4">
      <t>カイ</t>
    </rPh>
    <rPh sb="4" eb="6">
      <t>コクサイ</t>
    </rPh>
    <rPh sb="6" eb="8">
      <t>ヘイワ</t>
    </rPh>
    <rPh sb="18" eb="19">
      <t>テン</t>
    </rPh>
    <phoneticPr fontId="19"/>
  </si>
  <si>
    <t>宇宙散歩 
 by MEGASTAR展</t>
    <rPh sb="0" eb="2">
      <t>ウチュウ</t>
    </rPh>
    <rPh sb="2" eb="4">
      <t>サンポ</t>
    </rPh>
    <rPh sb="18" eb="19">
      <t>テン</t>
    </rPh>
    <phoneticPr fontId="19"/>
  </si>
  <si>
    <t>虹色のかけはし
内間安瑆のＡＲＴと浦添の移民100年展</t>
    <rPh sb="0" eb="2">
      <t>ニジイロ</t>
    </rPh>
    <rPh sb="8" eb="10">
      <t>ウチマ</t>
    </rPh>
    <rPh sb="10" eb="11">
      <t>アン</t>
    </rPh>
    <rPh sb="11" eb="12">
      <t>セイ</t>
    </rPh>
    <rPh sb="17" eb="19">
      <t>ウラソエ</t>
    </rPh>
    <rPh sb="20" eb="22">
      <t>イミン</t>
    </rPh>
    <rPh sb="25" eb="26">
      <t>ネン</t>
    </rPh>
    <rPh sb="26" eb="27">
      <t>テン</t>
    </rPh>
    <phoneticPr fontId="19"/>
  </si>
  <si>
    <t>PIECE OF PEACE
『レゴブロック』で作った世界遺産展
PART-3</t>
    <phoneticPr fontId="19"/>
  </si>
  <si>
    <t>琉球八景展・
平成27年度新収蔵品展</t>
    <rPh sb="0" eb="2">
      <t>リュウキュウ</t>
    </rPh>
    <rPh sb="2" eb="4">
      <t>ハッケイ</t>
    </rPh>
    <rPh sb="4" eb="5">
      <t>テン</t>
    </rPh>
    <rPh sb="7" eb="9">
      <t>ヘイセイ</t>
    </rPh>
    <rPh sb="11" eb="13">
      <t>ネンド</t>
    </rPh>
    <rPh sb="13" eb="14">
      <t>シン</t>
    </rPh>
    <rPh sb="14" eb="16">
      <t>シュウゾウ</t>
    </rPh>
    <rPh sb="16" eb="17">
      <t>ヒン</t>
    </rPh>
    <rPh sb="17" eb="18">
      <t>テン</t>
    </rPh>
    <phoneticPr fontId="19"/>
  </si>
  <si>
    <t>浦添市美術館　
実習教室作品展</t>
    <rPh sb="0" eb="3">
      <t>ウラソエシ</t>
    </rPh>
    <rPh sb="3" eb="6">
      <t>ビジュツカン</t>
    </rPh>
    <rPh sb="8" eb="10">
      <t>ジッシュウ</t>
    </rPh>
    <rPh sb="10" eb="12">
      <t>キョウシツ</t>
    </rPh>
    <rPh sb="12" eb="15">
      <t>サクヒンテン</t>
    </rPh>
    <phoneticPr fontId="19"/>
  </si>
  <si>
    <t>儀間比呂志
「戦がやってきた」
 原画展</t>
    <rPh sb="0" eb="2">
      <t>ギマ</t>
    </rPh>
    <rPh sb="2" eb="3">
      <t>ヒ</t>
    </rPh>
    <rPh sb="3" eb="4">
      <t>ロ</t>
    </rPh>
    <rPh sb="4" eb="5">
      <t>シ</t>
    </rPh>
    <rPh sb="7" eb="8">
      <t>イクサ</t>
    </rPh>
    <rPh sb="17" eb="20">
      <t>ゲンガテン</t>
    </rPh>
    <phoneticPr fontId="19"/>
  </si>
  <si>
    <t>第22回沖縄県中学校
総合文化祭</t>
    <rPh sb="0" eb="1">
      <t>ダイ</t>
    </rPh>
    <rPh sb="3" eb="4">
      <t>カイ</t>
    </rPh>
    <rPh sb="4" eb="7">
      <t>オキナワケン</t>
    </rPh>
    <rPh sb="7" eb="10">
      <t>チュウガッコウ</t>
    </rPh>
    <rPh sb="11" eb="13">
      <t>ソウゴウ</t>
    </rPh>
    <rPh sb="13" eb="15">
      <t>ブンカ</t>
    </rPh>
    <rPh sb="15" eb="16">
      <t>サイ</t>
    </rPh>
    <phoneticPr fontId="19"/>
  </si>
  <si>
    <t>　・その他　（上記以外、小ホールは落語、市民交流室は練習・稽古など）</t>
    <rPh sb="4" eb="5">
      <t>タ</t>
    </rPh>
    <rPh sb="7" eb="9">
      <t>ジョウキ</t>
    </rPh>
    <rPh sb="9" eb="11">
      <t>イガイ</t>
    </rPh>
    <rPh sb="12" eb="13">
      <t>ショウ</t>
    </rPh>
    <rPh sb="17" eb="19">
      <t>ラクゴ</t>
    </rPh>
    <rPh sb="20" eb="22">
      <t>シミン</t>
    </rPh>
    <rPh sb="22" eb="24">
      <t>コウリュウ</t>
    </rPh>
    <rPh sb="24" eb="25">
      <t>シツ</t>
    </rPh>
    <rPh sb="26" eb="28">
      <t>レンシュウ</t>
    </rPh>
    <rPh sb="29" eb="31">
      <t>ケイコ</t>
    </rPh>
    <phoneticPr fontId="19"/>
  </si>
  <si>
    <t>平成28年度</t>
    <phoneticPr fontId="19"/>
  </si>
  <si>
    <t>平成28年度</t>
    <phoneticPr fontId="19"/>
  </si>
  <si>
    <t>（注）会議室は「専用」として計上している。</t>
  </si>
  <si>
    <t>（注）会議室は「専用」として計上している。</t>
    <rPh sb="14" eb="16">
      <t>ケイジョウ</t>
    </rPh>
    <phoneticPr fontId="19"/>
  </si>
  <si>
    <t>平成27年度</t>
    <phoneticPr fontId="19"/>
  </si>
  <si>
    <t>平成25年度</t>
    <phoneticPr fontId="19"/>
  </si>
  <si>
    <t>平成24年度</t>
    <phoneticPr fontId="19"/>
  </si>
  <si>
    <t>平成24年度</t>
    <phoneticPr fontId="19"/>
  </si>
  <si>
    <t>（注）開館日数280日（平成29年度）</t>
    <rPh sb="1" eb="2">
      <t>チュウ</t>
    </rPh>
    <rPh sb="3" eb="5">
      <t>カイカン</t>
    </rPh>
    <rPh sb="5" eb="7">
      <t>ニッスウ</t>
    </rPh>
    <rPh sb="10" eb="11">
      <t>ニチ</t>
    </rPh>
    <rPh sb="12" eb="14">
      <t>ヘイセイ</t>
    </rPh>
    <rPh sb="16" eb="18">
      <t>ネンド</t>
    </rPh>
    <phoneticPr fontId="19"/>
  </si>
  <si>
    <t>会館日数</t>
    <rPh sb="0" eb="2">
      <t>カイカン</t>
    </rPh>
    <rPh sb="2" eb="4">
      <t>ニッスウ</t>
    </rPh>
    <phoneticPr fontId="19"/>
  </si>
  <si>
    <t>平成28年度
までの収蔵数</t>
    <phoneticPr fontId="19"/>
  </si>
  <si>
    <t>平成28年度収蔵数</t>
    <phoneticPr fontId="19"/>
  </si>
  <si>
    <t>総　　　計</t>
    <phoneticPr fontId="19"/>
  </si>
  <si>
    <t xml:space="preserve">    　 平成28年度より「65歳以上」の種別が新設された。   </t>
    <phoneticPr fontId="19"/>
  </si>
  <si>
    <t>（注）「大学生」の欄には、高校生が含まれる場合がある。</t>
    <phoneticPr fontId="19"/>
  </si>
  <si>
    <t>　平成23年度の利用状況は、利用回数2,562回、利用人数33,209人となり、前年度と比較して利用回数11.8％、利用人数は11.8％増加した。
　減少の大きな要因としては、利用者登録団体の増加により、登録団体以外の団体の利用ができなかったことや、空調工事に伴い音楽室を使用できなかったことなどが挙げられる。</t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19"/>
  </si>
  <si>
    <t>　◆ジャンル別詳細</t>
    <rPh sb="6" eb="7">
      <t>ベツ</t>
    </rPh>
    <rPh sb="7" eb="9">
      <t>ショウサイ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</si>
</sst>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 * #,##0_ ;_ * \-#,##0_ ;_ * &quot;-&quot;_ ;_ @_ "/>
    <numFmt numFmtId="43" formatCode="_ * #,##0.00_ ;_ * \-#,##0.00_ ;_ * &quot;-&quot;??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#,##0.00_);[Red]\(#,##0.00\)"/>
    <numFmt numFmtId="194" formatCode="#,###.00_);[Red]\(#,###.00\)"/>
    <numFmt numFmtId="195" formatCode="\(#,##0\)\ ;_(\ \-#,##0\)\ ;\(\-\)_ ;_ @_ "/>
    <numFmt numFmtId="196" formatCode="\(#,##0\)\ ;_(\ \-#,##0\)\ ;\(\-\);_ @_ "/>
  </numFmts>
  <fonts count="29" x14ac:knownFonts="1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7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8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8" fillId="0" borderId="0" applyFill="0" applyBorder="0" applyProtection="0">
      <alignment vertical="center"/>
    </xf>
    <xf numFmtId="38" fontId="18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560">
    <xf numFmtId="0" fontId="0" fillId="0" borderId="0" xfId="0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27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2" fillId="0" borderId="12" xfId="0" applyFont="1" applyFill="1" applyBorder="1" applyAlignment="1">
      <alignment horizontal="center" vertical="center"/>
    </xf>
    <xf numFmtId="0" fontId="21" fillId="0" borderId="15" xfId="0" applyFont="1" applyFill="1" applyBorder="1">
      <alignment vertical="center"/>
    </xf>
    <xf numFmtId="0" fontId="21" fillId="0" borderId="26" xfId="0" applyFont="1" applyFill="1" applyBorder="1" applyAlignment="1">
      <alignment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182" fontId="21" fillId="0" borderId="0" xfId="0" applyNumberFormat="1" applyFont="1" applyFill="1" applyBorder="1" applyAlignment="1">
      <alignment vertical="center"/>
    </xf>
    <xf numFmtId="182" fontId="21" fillId="0" borderId="11" xfId="0" applyNumberFormat="1" applyFont="1" applyFill="1" applyBorder="1" applyAlignment="1">
      <alignment vertical="center"/>
    </xf>
    <xf numFmtId="180" fontId="21" fillId="0" borderId="16" xfId="0" applyNumberFormat="1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182" fontId="21" fillId="0" borderId="16" xfId="0" applyNumberFormat="1" applyFont="1" applyFill="1" applyBorder="1" applyAlignment="1">
      <alignment horizontal="center" vertical="center"/>
    </xf>
    <xf numFmtId="38" fontId="21" fillId="0" borderId="16" xfId="33" applyFont="1" applyFill="1" applyBorder="1" applyAlignment="1" applyProtection="1">
      <alignment horizontal="center" vertical="center"/>
    </xf>
    <xf numFmtId="182" fontId="21" fillId="0" borderId="13" xfId="0" applyNumberFormat="1" applyFont="1" applyFill="1" applyBorder="1" applyAlignment="1">
      <alignment vertical="center"/>
    </xf>
    <xf numFmtId="0" fontId="21" fillId="0" borderId="16" xfId="0" applyFont="1" applyFill="1" applyBorder="1">
      <alignment vertical="center"/>
    </xf>
    <xf numFmtId="0" fontId="22" fillId="0" borderId="0" xfId="0" applyFont="1" applyFill="1" applyBorder="1" applyAlignment="1">
      <alignment horizontal="right" vertical="center" indent="1"/>
    </xf>
    <xf numFmtId="182" fontId="21" fillId="0" borderId="13" xfId="33" applyNumberFormat="1" applyFont="1" applyFill="1" applyBorder="1" applyAlignment="1" applyProtection="1">
      <alignment vertical="center"/>
    </xf>
    <xf numFmtId="182" fontId="21" fillId="0" borderId="0" xfId="33" applyNumberFormat="1" applyFont="1" applyFill="1" applyBorder="1" applyAlignment="1" applyProtection="1">
      <alignment vertical="center"/>
    </xf>
    <xf numFmtId="0" fontId="21" fillId="0" borderId="47" xfId="0" applyFont="1" applyFill="1" applyBorder="1" applyAlignment="1">
      <alignment vertical="center"/>
    </xf>
    <xf numFmtId="0" fontId="21" fillId="0" borderId="41" xfId="0" applyFont="1" applyFill="1" applyBorder="1" applyAlignment="1">
      <alignment horizontal="center" vertical="center" shrinkToFit="1"/>
    </xf>
    <xf numFmtId="0" fontId="21" fillId="0" borderId="42" xfId="0" applyFont="1" applyFill="1" applyBorder="1" applyAlignment="1">
      <alignment horizontal="center" vertical="center" shrinkToFit="1"/>
    </xf>
    <xf numFmtId="0" fontId="21" fillId="0" borderId="43" xfId="0" applyFont="1" applyFill="1" applyBorder="1" applyAlignment="1">
      <alignment horizontal="center" vertical="center" shrinkToFit="1"/>
    </xf>
    <xf numFmtId="180" fontId="21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182" fontId="21" fillId="0" borderId="0" xfId="0" applyNumberFormat="1" applyFont="1" applyFill="1" applyBorder="1" applyAlignment="1">
      <alignment horizontal="right" vertical="center" indent="1"/>
    </xf>
    <xf numFmtId="182" fontId="22" fillId="0" borderId="0" xfId="0" applyNumberFormat="1" applyFont="1" applyFill="1" applyBorder="1" applyAlignment="1">
      <alignment horizontal="right" vertical="center" indent="1"/>
    </xf>
    <xf numFmtId="179" fontId="22" fillId="0" borderId="0" xfId="0" applyNumberFormat="1" applyFont="1" applyFill="1" applyBorder="1" applyAlignment="1">
      <alignment horizontal="left" vertical="center" indent="2"/>
    </xf>
    <xf numFmtId="179" fontId="21" fillId="0" borderId="0" xfId="0" applyNumberFormat="1" applyFont="1" applyFill="1" applyBorder="1" applyAlignment="1">
      <alignment horizontal="right" vertical="center" indent="1"/>
    </xf>
    <xf numFmtId="0" fontId="21" fillId="0" borderId="0" xfId="0" applyFont="1" applyFill="1" applyBorder="1" applyAlignment="1">
      <alignment horizontal="justify" vertical="center" indent="1"/>
    </xf>
    <xf numFmtId="0" fontId="21" fillId="0" borderId="0" xfId="0" applyFont="1" applyFill="1" applyBorder="1">
      <alignment vertical="center"/>
    </xf>
    <xf numFmtId="0" fontId="21" fillId="0" borderId="0" xfId="0" applyFont="1" applyFill="1" applyAlignment="1">
      <alignment vertical="top"/>
    </xf>
    <xf numFmtId="0" fontId="21" fillId="0" borderId="17" xfId="0" applyFont="1" applyFill="1" applyBorder="1">
      <alignment vertical="center"/>
    </xf>
    <xf numFmtId="0" fontId="21" fillId="0" borderId="18" xfId="0" applyFont="1" applyFill="1" applyBorder="1">
      <alignment vertical="center"/>
    </xf>
    <xf numFmtId="0" fontId="21" fillId="0" borderId="20" xfId="0" applyFont="1" applyFill="1" applyBorder="1">
      <alignment vertical="center"/>
    </xf>
    <xf numFmtId="0" fontId="21" fillId="0" borderId="31" xfId="0" applyFont="1" applyFill="1" applyBorder="1" applyAlignment="1">
      <alignment vertical="center"/>
    </xf>
    <xf numFmtId="0" fontId="21" fillId="0" borderId="0" xfId="0" applyFont="1" applyFill="1" applyAlignment="1"/>
    <xf numFmtId="178" fontId="21" fillId="0" borderId="0" xfId="0" applyNumberFormat="1" applyFont="1" applyFill="1">
      <alignment vertical="center"/>
    </xf>
    <xf numFmtId="0" fontId="21" fillId="0" borderId="96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19" xfId="0" applyFont="1" applyFill="1" applyBorder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vertical="center"/>
    </xf>
    <xf numFmtId="0" fontId="22" fillId="0" borderId="71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0" fontId="21" fillId="0" borderId="99" xfId="0" applyFont="1" applyFill="1" applyBorder="1" applyAlignment="1">
      <alignment horizontal="right" vertical="center"/>
    </xf>
    <xf numFmtId="0" fontId="21" fillId="0" borderId="100" xfId="0" applyFont="1" applyFill="1" applyBorder="1" applyAlignment="1">
      <alignment vertical="center"/>
    </xf>
    <xf numFmtId="49" fontId="21" fillId="0" borderId="24" xfId="0" applyNumberFormat="1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1" fillId="0" borderId="101" xfId="0" applyFont="1" applyFill="1" applyBorder="1" applyAlignment="1">
      <alignment horizontal="center" vertical="center"/>
    </xf>
    <xf numFmtId="0" fontId="21" fillId="0" borderId="99" xfId="0" applyFont="1" applyFill="1" applyBorder="1" applyAlignment="1">
      <alignment horizontal="right"/>
    </xf>
    <xf numFmtId="0" fontId="21" fillId="0" borderId="12" xfId="0" applyFont="1" applyFill="1" applyBorder="1" applyAlignment="1">
      <alignment vertical="center"/>
    </xf>
    <xf numFmtId="0" fontId="21" fillId="0" borderId="100" xfId="0" applyFont="1" applyFill="1" applyBorder="1" applyAlignment="1">
      <alignment vertical="top"/>
    </xf>
    <xf numFmtId="179" fontId="21" fillId="0" borderId="0" xfId="0" applyNumberFormat="1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49" fontId="21" fillId="0" borderId="12" xfId="0" applyNumberFormat="1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vertical="center"/>
    </xf>
    <xf numFmtId="1" fontId="21" fillId="0" borderId="45" xfId="0" applyNumberFormat="1" applyFont="1" applyFill="1" applyBorder="1" applyAlignment="1">
      <alignment horizontal="right" vertical="center" indent="2"/>
    </xf>
    <xf numFmtId="0" fontId="21" fillId="0" borderId="25" xfId="0" applyFont="1" applyFill="1" applyBorder="1" applyAlignment="1">
      <alignment horizontal="center" vertical="top"/>
    </xf>
    <xf numFmtId="178" fontId="21" fillId="0" borderId="13" xfId="0" applyNumberFormat="1" applyFont="1" applyFill="1" applyBorder="1" applyAlignment="1">
      <alignment horizontal="right" vertical="center" shrinkToFit="1"/>
    </xf>
    <xf numFmtId="178" fontId="21" fillId="0" borderId="0" xfId="0" applyNumberFormat="1" applyFont="1" applyFill="1" applyBorder="1" applyAlignment="1">
      <alignment horizontal="right" vertical="center" shrinkToFit="1"/>
    </xf>
    <xf numFmtId="179" fontId="21" fillId="0" borderId="0" xfId="0" applyNumberFormat="1" applyFont="1" applyFill="1" applyBorder="1" applyAlignment="1">
      <alignment horizontal="right" vertical="center" shrinkToFit="1"/>
    </xf>
    <xf numFmtId="183" fontId="21" fillId="0" borderId="35" xfId="0" applyNumberFormat="1" applyFont="1" applyFill="1" applyBorder="1" applyAlignment="1">
      <alignment horizontal="right" vertical="center" indent="1"/>
    </xf>
    <xf numFmtId="184" fontId="21" fillId="0" borderId="14" xfId="0" applyNumberFormat="1" applyFont="1" applyFill="1" applyBorder="1" applyAlignment="1">
      <alignment horizontal="right" vertical="center"/>
    </xf>
    <xf numFmtId="184" fontId="21" fillId="0" borderId="14" xfId="0" applyNumberFormat="1" applyFont="1" applyFill="1" applyBorder="1" applyAlignment="1">
      <alignment vertical="center"/>
    </xf>
    <xf numFmtId="184" fontId="21" fillId="0" borderId="0" xfId="0" applyNumberFormat="1" applyFont="1" applyFill="1" applyBorder="1" applyAlignment="1">
      <alignment vertical="center"/>
    </xf>
    <xf numFmtId="184" fontId="21" fillId="0" borderId="11" xfId="0" applyNumberFormat="1" applyFont="1" applyFill="1" applyBorder="1">
      <alignment vertical="center"/>
    </xf>
    <xf numFmtId="184" fontId="21" fillId="0" borderId="13" xfId="0" applyNumberFormat="1" applyFont="1" applyFill="1" applyBorder="1">
      <alignment vertical="center"/>
    </xf>
    <xf numFmtId="184" fontId="21" fillId="0" borderId="0" xfId="0" applyNumberFormat="1" applyFont="1" applyFill="1" applyBorder="1">
      <alignment vertical="center"/>
    </xf>
    <xf numFmtId="184" fontId="21" fillId="0" borderId="11" xfId="0" applyNumberFormat="1" applyFont="1" applyFill="1" applyBorder="1" applyAlignment="1">
      <alignment vertical="center"/>
    </xf>
    <xf numFmtId="184" fontId="21" fillId="0" borderId="13" xfId="0" applyNumberFormat="1" applyFont="1" applyFill="1" applyBorder="1" applyAlignment="1">
      <alignment vertical="center"/>
    </xf>
    <xf numFmtId="192" fontId="21" fillId="0" borderId="0" xfId="0" applyNumberFormat="1" applyFont="1" applyFill="1" applyBorder="1" applyAlignment="1">
      <alignment horizontal="right" vertical="center" shrinkToFit="1"/>
    </xf>
    <xf numFmtId="3" fontId="21" fillId="0" borderId="14" xfId="34" applyNumberFormat="1" applyFont="1" applyFill="1" applyBorder="1" applyAlignment="1" applyProtection="1">
      <alignment horizontal="right" vertical="center"/>
    </xf>
    <xf numFmtId="186" fontId="21" fillId="0" borderId="14" xfId="34" applyNumberFormat="1" applyFont="1" applyFill="1" applyBorder="1" applyAlignment="1" applyProtection="1">
      <alignment horizontal="right" vertical="center"/>
    </xf>
    <xf numFmtId="186" fontId="21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1" fillId="0" borderId="36" xfId="0" applyNumberFormat="1" applyFont="1" applyFill="1" applyBorder="1" applyAlignment="1">
      <alignment horizontal="right" vertical="center"/>
    </xf>
    <xf numFmtId="186" fontId="21" fillId="0" borderId="36" xfId="0" applyNumberFormat="1" applyFont="1" applyFill="1" applyBorder="1" applyAlignment="1">
      <alignment horizontal="right" vertical="center"/>
    </xf>
    <xf numFmtId="179" fontId="21" fillId="0" borderId="14" xfId="0" applyNumberFormat="1" applyFont="1" applyFill="1" applyBorder="1" applyAlignment="1">
      <alignment vertical="center"/>
    </xf>
    <xf numFmtId="179" fontId="21" fillId="0" borderId="36" xfId="0" applyNumberFormat="1" applyFont="1" applyFill="1" applyBorder="1" applyAlignment="1">
      <alignment vertical="center"/>
    </xf>
    <xf numFmtId="182" fontId="21" fillId="0" borderId="0" xfId="0" applyNumberFormat="1" applyFont="1" applyFill="1" applyAlignment="1">
      <alignment vertical="center"/>
    </xf>
    <xf numFmtId="182" fontId="21" fillId="0" borderId="30" xfId="0" applyNumberFormat="1" applyFont="1" applyFill="1" applyBorder="1" applyAlignment="1">
      <alignment horizontal="right" vertical="center"/>
    </xf>
    <xf numFmtId="182" fontId="21" fillId="0" borderId="13" xfId="0" applyNumberFormat="1" applyFont="1" applyFill="1" applyBorder="1">
      <alignment vertical="center"/>
    </xf>
    <xf numFmtId="182" fontId="21" fillId="0" borderId="0" xfId="0" applyNumberFormat="1" applyFont="1" applyFill="1" applyBorder="1">
      <alignment vertical="center"/>
    </xf>
    <xf numFmtId="182" fontId="21" fillId="0" borderId="13" xfId="0" applyNumberFormat="1" applyFont="1" applyFill="1" applyBorder="1" applyAlignment="1">
      <alignment vertical="center" shrinkToFit="1"/>
    </xf>
    <xf numFmtId="182" fontId="21" fillId="0" borderId="0" xfId="0" applyNumberFormat="1" applyFont="1" applyFill="1" applyBorder="1" applyAlignment="1">
      <alignment vertical="center" shrinkToFit="1"/>
    </xf>
    <xf numFmtId="182" fontId="21" fillId="0" borderId="30" xfId="0" applyNumberFormat="1" applyFont="1" applyFill="1" applyBorder="1">
      <alignment vertical="center"/>
    </xf>
    <xf numFmtId="182" fontId="21" fillId="0" borderId="0" xfId="0" applyNumberFormat="1" applyFont="1" applyFill="1">
      <alignment vertical="center"/>
    </xf>
    <xf numFmtId="182" fontId="21" fillId="0" borderId="11" xfId="0" applyNumberFormat="1" applyFont="1" applyFill="1" applyBorder="1">
      <alignment vertical="center"/>
    </xf>
    <xf numFmtId="184" fontId="21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82" fontId="21" fillId="0" borderId="0" xfId="33" applyNumberFormat="1" applyFont="1" applyFill="1" applyBorder="1" applyAlignment="1" applyProtection="1">
      <alignment horizontal="right" vertical="center" shrinkToFit="1"/>
    </xf>
    <xf numFmtId="182" fontId="21" fillId="0" borderId="0" xfId="0" applyNumberFormat="1" applyFont="1" applyFill="1" applyBorder="1" applyAlignment="1">
      <alignment horizontal="right" vertical="center" shrinkToFit="1"/>
    </xf>
    <xf numFmtId="0" fontId="21" fillId="0" borderId="48" xfId="0" applyFont="1" applyFill="1" applyBorder="1" applyAlignment="1">
      <alignment horizontal="center" vertical="center"/>
    </xf>
    <xf numFmtId="179" fontId="21" fillId="0" borderId="16" xfId="0" applyNumberFormat="1" applyFont="1" applyFill="1" applyBorder="1" applyAlignment="1">
      <alignment horizontal="right" vertical="center"/>
    </xf>
    <xf numFmtId="0" fontId="21" fillId="0" borderId="97" xfId="0" applyFont="1" applyFill="1" applyBorder="1" applyAlignment="1">
      <alignment horizontal="right" vertical="center" indent="2"/>
    </xf>
    <xf numFmtId="179" fontId="21" fillId="0" borderId="0" xfId="0" applyNumberFormat="1" applyFont="1" applyFill="1" applyBorder="1" applyAlignment="1">
      <alignment horizontal="center" vertical="center" shrinkToFit="1"/>
    </xf>
    <xf numFmtId="184" fontId="21" fillId="0" borderId="0" xfId="0" applyNumberFormat="1" applyFont="1" applyFill="1" applyBorder="1" applyAlignment="1">
      <alignment horizontal="right" vertical="center" shrinkToFit="1"/>
    </xf>
    <xf numFmtId="0" fontId="22" fillId="0" borderId="97" xfId="0" applyFont="1" applyFill="1" applyBorder="1" applyAlignment="1">
      <alignment horizontal="right" vertical="center" indent="2"/>
    </xf>
    <xf numFmtId="49" fontId="21" fillId="0" borderId="97" xfId="0" applyNumberFormat="1" applyFont="1" applyFill="1" applyBorder="1" applyAlignment="1">
      <alignment horizontal="center" vertical="center"/>
    </xf>
    <xf numFmtId="1" fontId="21" fillId="0" borderId="97" xfId="0" applyNumberFormat="1" applyFont="1" applyFill="1" applyBorder="1" applyAlignment="1">
      <alignment horizontal="right" vertical="center" indent="2"/>
    </xf>
    <xf numFmtId="0" fontId="21" fillId="0" borderId="38" xfId="0" applyFont="1" applyFill="1" applyBorder="1" applyAlignment="1">
      <alignment horizontal="center" vertical="center" shrinkToFit="1"/>
    </xf>
    <xf numFmtId="0" fontId="21" fillId="0" borderId="46" xfId="0" applyFont="1" applyFill="1" applyBorder="1" applyAlignment="1">
      <alignment horizontal="center" vertical="center" shrinkToFit="1"/>
    </xf>
    <xf numFmtId="178" fontId="21" fillId="0" borderId="108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 vertical="center"/>
    </xf>
    <xf numFmtId="182" fontId="21" fillId="0" borderId="0" xfId="33" applyNumberFormat="1" applyFont="1" applyFill="1" applyBorder="1" applyAlignment="1" applyProtection="1">
      <alignment horizontal="right" vertical="center"/>
    </xf>
    <xf numFmtId="182" fontId="21" fillId="0" borderId="13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89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82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left" vertical="center"/>
    </xf>
    <xf numFmtId="179" fontId="21" fillId="0" borderId="11" xfId="0" applyNumberFormat="1" applyFont="1" applyFill="1" applyBorder="1" applyAlignment="1">
      <alignment horizontal="right" vertical="center" shrinkToFit="1"/>
    </xf>
    <xf numFmtId="179" fontId="21" fillId="0" borderId="16" xfId="0" applyNumberFormat="1" applyFont="1" applyFill="1" applyBorder="1" applyAlignment="1">
      <alignment horizontal="right" vertical="center" shrinkToFit="1"/>
    </xf>
    <xf numFmtId="0" fontId="21" fillId="0" borderId="26" xfId="0" applyFont="1" applyFill="1" applyBorder="1" applyAlignment="1">
      <alignment horizontal="right" vertical="center"/>
    </xf>
    <xf numFmtId="0" fontId="21" fillId="0" borderId="32" xfId="0" applyFont="1" applyFill="1" applyBorder="1" applyAlignment="1">
      <alignment horizontal="center" vertical="center" wrapText="1"/>
    </xf>
    <xf numFmtId="0" fontId="21" fillId="0" borderId="97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78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72" xfId="0" applyFont="1" applyFill="1" applyBorder="1" applyAlignment="1">
      <alignment horizontal="center" vertical="center" shrinkToFit="1"/>
    </xf>
    <xf numFmtId="0" fontId="21" fillId="0" borderId="73" xfId="0" applyFont="1" applyFill="1" applyBorder="1" applyAlignment="1">
      <alignment horizontal="center" vertical="center" shrinkToFit="1"/>
    </xf>
    <xf numFmtId="0" fontId="21" fillId="0" borderId="59" xfId="0" applyFont="1" applyFill="1" applyBorder="1" applyAlignment="1">
      <alignment horizontal="center" vertical="center" shrinkToFit="1"/>
    </xf>
    <xf numFmtId="0" fontId="21" fillId="0" borderId="67" xfId="0" applyFont="1" applyFill="1" applyBorder="1" applyAlignment="1">
      <alignment horizontal="center" vertical="center" shrinkToFit="1"/>
    </xf>
    <xf numFmtId="0" fontId="21" fillId="0" borderId="68" xfId="0" applyFont="1" applyFill="1" applyBorder="1" applyAlignment="1">
      <alignment horizontal="center" vertical="center" shrinkToFit="1"/>
    </xf>
    <xf numFmtId="0" fontId="21" fillId="0" borderId="69" xfId="0" applyFont="1" applyFill="1" applyBorder="1" applyAlignment="1">
      <alignment horizontal="center" vertical="center" shrinkToFit="1"/>
    </xf>
    <xf numFmtId="0" fontId="21" fillId="0" borderId="70" xfId="0" applyFont="1" applyFill="1" applyBorder="1" applyAlignment="1">
      <alignment horizontal="center" vertical="center" shrinkToFit="1"/>
    </xf>
    <xf numFmtId="0" fontId="21" fillId="0" borderId="61" xfId="0" applyFont="1" applyFill="1" applyBorder="1" applyAlignment="1">
      <alignment horizontal="center" vertical="center" shrinkToFit="1"/>
    </xf>
    <xf numFmtId="0" fontId="21" fillId="0" borderId="55" xfId="0" applyFont="1" applyFill="1" applyBorder="1" applyAlignment="1">
      <alignment horizontal="center" vertical="center" shrinkToFit="1"/>
    </xf>
    <xf numFmtId="0" fontId="21" fillId="0" borderId="65" xfId="0" applyFont="1" applyFill="1" applyBorder="1" applyAlignment="1">
      <alignment horizontal="center" vertical="center" shrinkToFit="1"/>
    </xf>
    <xf numFmtId="0" fontId="21" fillId="0" borderId="66" xfId="0" applyFont="1" applyFill="1" applyBorder="1" applyAlignment="1">
      <alignment horizontal="center" vertical="center" shrinkToFit="1"/>
    </xf>
    <xf numFmtId="0" fontId="21" fillId="0" borderId="63" xfId="0" applyFont="1" applyFill="1" applyBorder="1" applyAlignment="1">
      <alignment horizontal="center" vertical="center" shrinkToFit="1"/>
    </xf>
    <xf numFmtId="0" fontId="21" fillId="0" borderId="68" xfId="0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center" vertical="center"/>
    </xf>
    <xf numFmtId="182" fontId="21" fillId="0" borderId="13" xfId="0" applyNumberFormat="1" applyFont="1" applyFill="1" applyBorder="1" applyAlignment="1">
      <alignment horizontal="right" vertical="center"/>
    </xf>
    <xf numFmtId="182" fontId="21" fillId="0" borderId="0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distributed" vertical="center" justifyLastLine="1"/>
    </xf>
    <xf numFmtId="0" fontId="21" fillId="0" borderId="56" xfId="0" applyFont="1" applyFill="1" applyBorder="1" applyAlignment="1">
      <alignment horizontal="distributed" vertical="center" justifyLastLine="1"/>
    </xf>
    <xf numFmtId="0" fontId="22" fillId="0" borderId="55" xfId="0" applyFont="1" applyFill="1" applyBorder="1" applyAlignment="1">
      <alignment horizontal="center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117" xfId="0" applyFont="1" applyFill="1" applyBorder="1" applyAlignment="1">
      <alignment horizontal="center" vertical="center"/>
    </xf>
    <xf numFmtId="0" fontId="21" fillId="0" borderId="80" xfId="0" applyFont="1" applyFill="1" applyBorder="1" applyAlignment="1">
      <alignment horizontal="center" vertical="center"/>
    </xf>
    <xf numFmtId="0" fontId="22" fillId="0" borderId="77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right" vertical="center"/>
    </xf>
    <xf numFmtId="0" fontId="21" fillId="0" borderId="81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82" xfId="0" applyFont="1" applyFill="1" applyBorder="1" applyAlignment="1">
      <alignment horizontal="center" vertical="center"/>
    </xf>
    <xf numFmtId="0" fontId="21" fillId="0" borderId="118" xfId="0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38" fontId="21" fillId="0" borderId="0" xfId="33" applyFont="1" applyFill="1" applyBorder="1" applyAlignment="1" applyProtection="1">
      <alignment horizontal="right" vertical="center"/>
    </xf>
    <xf numFmtId="38" fontId="21" fillId="0" borderId="14" xfId="33" applyFont="1" applyFill="1" applyBorder="1" applyAlignment="1" applyProtection="1">
      <alignment horizontal="right" vertical="center"/>
    </xf>
    <xf numFmtId="41" fontId="21" fillId="0" borderId="0" xfId="0" applyNumberFormat="1" applyFont="1" applyFill="1" applyBorder="1" applyAlignment="1">
      <alignment horizontal="right" vertical="center"/>
    </xf>
    <xf numFmtId="182" fontId="21" fillId="0" borderId="14" xfId="0" applyNumberFormat="1" applyFont="1" applyFill="1" applyBorder="1" applyAlignment="1">
      <alignment horizontal="right" vertical="center"/>
    </xf>
    <xf numFmtId="41" fontId="21" fillId="0" borderId="14" xfId="0" applyNumberFormat="1" applyFont="1" applyFill="1" applyBorder="1" applyAlignment="1">
      <alignment horizontal="right" vertical="center"/>
    </xf>
    <xf numFmtId="0" fontId="21" fillId="0" borderId="120" xfId="0" applyFont="1" applyFill="1" applyBorder="1" applyAlignment="1">
      <alignment horizontal="center" vertical="center"/>
    </xf>
    <xf numFmtId="0" fontId="21" fillId="0" borderId="121" xfId="0" applyFont="1" applyFill="1" applyBorder="1" applyAlignment="1">
      <alignment horizontal="center" vertical="center"/>
    </xf>
    <xf numFmtId="182" fontId="23" fillId="0" borderId="13" xfId="0" applyNumberFormat="1" applyFont="1" applyFill="1" applyBorder="1" applyAlignment="1">
      <alignment horizontal="center" vertical="center"/>
    </xf>
    <xf numFmtId="182" fontId="23" fillId="0" borderId="0" xfId="0" applyNumberFormat="1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89" xfId="0" applyFont="1" applyFill="1" applyBorder="1" applyAlignment="1">
      <alignment horizontal="center" vertical="center"/>
    </xf>
    <xf numFmtId="0" fontId="21" fillId="0" borderId="119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182" fontId="23" fillId="0" borderId="35" xfId="0" applyNumberFormat="1" applyFont="1" applyFill="1" applyBorder="1" applyAlignment="1">
      <alignment horizontal="center" vertical="center"/>
    </xf>
    <xf numFmtId="182" fontId="23" fillId="0" borderId="14" xfId="0" applyNumberFormat="1" applyFont="1" applyFill="1" applyBorder="1" applyAlignment="1">
      <alignment horizontal="center" vertical="center"/>
    </xf>
    <xf numFmtId="0" fontId="21" fillId="0" borderId="84" xfId="0" applyFont="1" applyFill="1" applyBorder="1" applyAlignment="1">
      <alignment horizontal="center" vertical="center"/>
    </xf>
    <xf numFmtId="0" fontId="21" fillId="0" borderId="85" xfId="0" applyFont="1" applyFill="1" applyBorder="1" applyAlignment="1">
      <alignment horizontal="center" vertical="center"/>
    </xf>
    <xf numFmtId="0" fontId="21" fillId="0" borderId="86" xfId="0" applyFont="1" applyFill="1" applyBorder="1" applyAlignment="1">
      <alignment horizontal="center" vertical="center"/>
    </xf>
    <xf numFmtId="182" fontId="21" fillId="0" borderId="35" xfId="0" applyNumberFormat="1" applyFont="1" applyFill="1" applyBorder="1" applyAlignment="1">
      <alignment horizontal="right" vertical="center"/>
    </xf>
    <xf numFmtId="182" fontId="21" fillId="0" borderId="14" xfId="33" applyNumberFormat="1" applyFont="1" applyFill="1" applyBorder="1" applyAlignment="1" applyProtection="1">
      <alignment horizontal="right" vertical="center"/>
    </xf>
    <xf numFmtId="182" fontId="21" fillId="0" borderId="0" xfId="33" applyNumberFormat="1" applyFont="1" applyFill="1" applyBorder="1" applyAlignment="1" applyProtection="1">
      <alignment horizontal="right" vertical="center"/>
    </xf>
    <xf numFmtId="0" fontId="21" fillId="0" borderId="65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83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95" xfId="0" applyFont="1" applyFill="1" applyBorder="1" applyAlignment="1">
      <alignment horizontal="center" vertical="center"/>
    </xf>
    <xf numFmtId="0" fontId="21" fillId="0" borderId="12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71" xfId="0" applyFont="1" applyFill="1" applyBorder="1" applyAlignment="1">
      <alignment horizontal="center" vertical="center"/>
    </xf>
    <xf numFmtId="0" fontId="22" fillId="0" borderId="81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113" xfId="0" applyFont="1" applyFill="1" applyBorder="1" applyAlignment="1">
      <alignment horizontal="center" vertical="center"/>
    </xf>
    <xf numFmtId="0" fontId="21" fillId="0" borderId="114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22" fillId="0" borderId="116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91" xfId="0" applyFont="1" applyFill="1" applyBorder="1" applyAlignment="1">
      <alignment horizontal="center" vertical="center"/>
    </xf>
    <xf numFmtId="179" fontId="21" fillId="0" borderId="43" xfId="0" applyNumberFormat="1" applyFont="1" applyFill="1" applyBorder="1" applyAlignment="1">
      <alignment horizontal="center" vertical="center"/>
    </xf>
    <xf numFmtId="38" fontId="22" fillId="0" borderId="0" xfId="34" applyFont="1" applyFill="1" applyBorder="1" applyAlignment="1" applyProtection="1">
      <alignment horizontal="center" vertical="center" shrinkToFit="1"/>
    </xf>
    <xf numFmtId="187" fontId="21" fillId="0" borderId="0" xfId="0" applyNumberFormat="1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187" fontId="21" fillId="0" borderId="43" xfId="0" applyNumberFormat="1" applyFont="1" applyFill="1" applyBorder="1" applyAlignment="1">
      <alignment horizontal="center" vertical="center"/>
    </xf>
    <xf numFmtId="179" fontId="21" fillId="0" borderId="0" xfId="0" applyNumberFormat="1" applyFont="1" applyFill="1" applyBorder="1" applyAlignment="1">
      <alignment horizontal="center" vertical="center"/>
    </xf>
    <xf numFmtId="179" fontId="22" fillId="0" borderId="0" xfId="0" applyNumberFormat="1" applyFont="1" applyFill="1" applyBorder="1" applyAlignment="1">
      <alignment horizontal="center" vertical="center"/>
    </xf>
    <xf numFmtId="0" fontId="21" fillId="0" borderId="105" xfId="0" applyFont="1" applyFill="1" applyBorder="1" applyAlignment="1">
      <alignment horizontal="center" vertical="center"/>
    </xf>
    <xf numFmtId="0" fontId="21" fillId="0" borderId="87" xfId="0" applyFont="1" applyFill="1" applyBorder="1" applyAlignment="1">
      <alignment horizontal="center" vertical="center"/>
    </xf>
    <xf numFmtId="0" fontId="21" fillId="0" borderId="106" xfId="0" applyFont="1" applyFill="1" applyBorder="1" applyAlignment="1">
      <alignment horizontal="center" vertical="center"/>
    </xf>
    <xf numFmtId="181" fontId="21" fillId="0" borderId="13" xfId="0" applyNumberFormat="1" applyFont="1" applyFill="1" applyBorder="1" applyAlignment="1">
      <alignment horizontal="center" vertical="center"/>
    </xf>
    <xf numFmtId="181" fontId="21" fillId="0" borderId="0" xfId="0" applyNumberFormat="1" applyFont="1" applyFill="1" applyBorder="1" applyAlignment="1">
      <alignment horizontal="center" vertical="center"/>
    </xf>
    <xf numFmtId="181" fontId="21" fillId="0" borderId="35" xfId="0" applyNumberFormat="1" applyFont="1" applyFill="1" applyBorder="1" applyAlignment="1">
      <alignment horizontal="center" vertical="center"/>
    </xf>
    <xf numFmtId="181" fontId="21" fillId="0" borderId="14" xfId="0" applyNumberFormat="1" applyFont="1" applyFill="1" applyBorder="1" applyAlignment="1">
      <alignment horizontal="center" vertical="center"/>
    </xf>
    <xf numFmtId="0" fontId="22" fillId="0" borderId="87" xfId="0" applyFont="1" applyFill="1" applyBorder="1" applyAlignment="1">
      <alignment horizontal="center" vertical="center"/>
    </xf>
    <xf numFmtId="0" fontId="22" fillId="0" borderId="88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wrapText="1"/>
    </xf>
    <xf numFmtId="0" fontId="21" fillId="0" borderId="97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8" xfId="0" applyFont="1" applyFill="1" applyBorder="1" applyAlignment="1">
      <alignment horizontal="center" vertical="center" wrapText="1"/>
    </xf>
    <xf numFmtId="0" fontId="21" fillId="0" borderId="109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center" vertical="center"/>
    </xf>
    <xf numFmtId="0" fontId="21" fillId="0" borderId="110" xfId="0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right" vertical="center" shrinkToFit="1"/>
    </xf>
    <xf numFmtId="179" fontId="21" fillId="0" borderId="16" xfId="0" applyNumberFormat="1" applyFont="1" applyFill="1" applyBorder="1" applyAlignment="1">
      <alignment horizontal="right" vertical="center" shrinkToFit="1"/>
    </xf>
    <xf numFmtId="0" fontId="21" fillId="0" borderId="18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78" fontId="22" fillId="0" borderId="125" xfId="0" applyNumberFormat="1" applyFont="1" applyFill="1" applyBorder="1" applyAlignment="1">
      <alignment horizontal="right" vertical="center" shrinkToFit="1"/>
    </xf>
    <xf numFmtId="178" fontId="22" fillId="0" borderId="0" xfId="0" applyNumberFormat="1" applyFont="1" applyFill="1" applyBorder="1" applyAlignment="1">
      <alignment horizontal="right" vertical="center" shrinkToFit="1"/>
    </xf>
    <xf numFmtId="178" fontId="22" fillId="0" borderId="108" xfId="0" applyNumberFormat="1" applyFont="1" applyFill="1" applyBorder="1" applyAlignment="1">
      <alignment horizontal="right" vertical="center" shrinkToFit="1"/>
    </xf>
    <xf numFmtId="190" fontId="21" fillId="0" borderId="13" xfId="0" applyNumberFormat="1" applyFont="1" applyFill="1" applyBorder="1" applyAlignment="1">
      <alignment horizontal="right" vertical="center" shrinkToFit="1"/>
    </xf>
    <xf numFmtId="190" fontId="21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right" vertical="center" shrinkToFit="1"/>
    </xf>
    <xf numFmtId="179" fontId="21" fillId="0" borderId="108" xfId="0" applyNumberFormat="1" applyFont="1" applyFill="1" applyBorder="1" applyAlignment="1">
      <alignment horizontal="right" vertical="center" shrinkToFit="1"/>
    </xf>
    <xf numFmtId="49" fontId="24" fillId="0" borderId="92" xfId="0" applyNumberFormat="1" applyFont="1" applyFill="1" applyBorder="1" applyAlignment="1" applyProtection="1">
      <alignment vertical="center" wrapText="1"/>
      <protection locked="0"/>
    </xf>
    <xf numFmtId="49" fontId="24" fillId="0" borderId="27" xfId="0" applyNumberFormat="1" applyFont="1" applyFill="1" applyBorder="1" applyAlignment="1" applyProtection="1">
      <alignment vertical="center" wrapText="1"/>
      <protection locked="0"/>
    </xf>
    <xf numFmtId="0" fontId="26" fillId="0" borderId="92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49" fontId="26" fillId="0" borderId="92" xfId="0" applyNumberFormat="1" applyFont="1" applyFill="1" applyBorder="1" applyAlignment="1">
      <alignment vertical="center" wrapText="1"/>
    </xf>
    <xf numFmtId="49" fontId="26" fillId="0" borderId="27" xfId="0" applyNumberFormat="1" applyFont="1" applyFill="1" applyBorder="1" applyAlignment="1">
      <alignment vertical="center" wrapText="1"/>
    </xf>
    <xf numFmtId="0" fontId="26" fillId="0" borderId="92" xfId="0" applyFont="1" applyFill="1" applyBorder="1" applyAlignment="1">
      <alignment vertical="center" wrapText="1" shrinkToFit="1"/>
    </xf>
    <xf numFmtId="0" fontId="26" fillId="0" borderId="27" xfId="0" applyFont="1" applyFill="1" applyBorder="1" applyAlignment="1">
      <alignment vertical="center" wrapText="1" shrinkToFit="1"/>
    </xf>
    <xf numFmtId="49" fontId="26" fillId="0" borderId="92" xfId="0" applyNumberFormat="1" applyFont="1" applyFill="1" applyBorder="1" applyAlignment="1">
      <alignment vertical="center" wrapText="1" shrinkToFit="1"/>
    </xf>
    <xf numFmtId="49" fontId="26" fillId="0" borderId="27" xfId="0" applyNumberFormat="1" applyFont="1" applyFill="1" applyBorder="1" applyAlignment="1">
      <alignment vertical="center" wrapText="1" shrinkToFit="1"/>
    </xf>
    <xf numFmtId="49" fontId="26" fillId="0" borderId="124" xfId="0" applyNumberFormat="1" applyFont="1" applyFill="1" applyBorder="1" applyAlignment="1">
      <alignment horizontal="left" vertical="center" wrapText="1"/>
    </xf>
    <xf numFmtId="49" fontId="26" fillId="0" borderId="38" xfId="0" applyNumberFormat="1" applyFont="1" applyFill="1" applyBorder="1" applyAlignment="1">
      <alignment horizontal="left" vertical="center" wrapText="1"/>
    </xf>
    <xf numFmtId="49" fontId="26" fillId="0" borderId="46" xfId="0" applyNumberFormat="1" applyFont="1" applyFill="1" applyBorder="1" applyAlignment="1">
      <alignment horizontal="left" vertical="center" wrapText="1"/>
    </xf>
    <xf numFmtId="49" fontId="26" fillId="0" borderId="92" xfId="0" applyNumberFormat="1" applyFont="1" applyFill="1" applyBorder="1" applyAlignment="1">
      <alignment horizontal="left" vertical="center" wrapText="1"/>
    </xf>
    <xf numFmtId="49" fontId="26" fillId="0" borderId="27" xfId="0" applyNumberFormat="1" applyFont="1" applyFill="1" applyBorder="1" applyAlignment="1">
      <alignment horizontal="left" vertical="center" wrapText="1"/>
    </xf>
    <xf numFmtId="49" fontId="26" fillId="0" borderId="93" xfId="0" applyNumberFormat="1" applyFont="1" applyFill="1" applyBorder="1" applyAlignment="1">
      <alignment horizontal="left" vertical="center" wrapText="1"/>
    </xf>
    <xf numFmtId="49" fontId="26" fillId="0" borderId="94" xfId="0" applyNumberFormat="1" applyFont="1" applyFill="1" applyBorder="1" applyAlignment="1">
      <alignment horizontal="left" vertical="center" wrapText="1"/>
    </xf>
    <xf numFmtId="178" fontId="21" fillId="0" borderId="22" xfId="0" applyNumberFormat="1" applyFont="1" applyFill="1" applyBorder="1" applyAlignment="1">
      <alignment horizontal="right" vertical="center" shrinkToFit="1"/>
    </xf>
    <xf numFmtId="178" fontId="21" fillId="0" borderId="23" xfId="0" applyNumberFormat="1" applyFont="1" applyFill="1" applyBorder="1" applyAlignment="1">
      <alignment horizontal="right" vertical="center" shrinkToFit="1"/>
    </xf>
    <xf numFmtId="178" fontId="21" fillId="0" borderId="126" xfId="0" applyNumberFormat="1" applyFont="1" applyFill="1" applyBorder="1" applyAlignment="1">
      <alignment horizontal="right" vertical="center" shrinkToFit="1"/>
    </xf>
    <xf numFmtId="179" fontId="22" fillId="0" borderId="0" xfId="0" applyNumberFormat="1" applyFont="1" applyFill="1" applyBorder="1" applyAlignment="1">
      <alignment horizontal="right" vertical="center" shrinkToFit="1"/>
    </xf>
    <xf numFmtId="184" fontId="22" fillId="0" borderId="0" xfId="0" applyNumberFormat="1" applyFont="1" applyFill="1" applyBorder="1" applyAlignment="1">
      <alignment horizontal="right" vertical="center" shrinkToFit="1"/>
    </xf>
    <xf numFmtId="184" fontId="22" fillId="0" borderId="0" xfId="0" applyNumberFormat="1" applyFont="1" applyFill="1" applyBorder="1" applyAlignment="1">
      <alignment vertical="center" shrinkToFit="1"/>
    </xf>
    <xf numFmtId="179" fontId="22" fillId="0" borderId="11" xfId="0" applyNumberFormat="1" applyFont="1" applyFill="1" applyBorder="1" applyAlignment="1">
      <alignment horizontal="right" vertical="center" shrinkToFit="1"/>
    </xf>
    <xf numFmtId="179" fontId="22" fillId="0" borderId="16" xfId="0" applyNumberFormat="1" applyFont="1" applyFill="1" applyBorder="1" applyAlignment="1">
      <alignment horizontal="right" vertical="center" shrinkToFit="1"/>
    </xf>
    <xf numFmtId="179" fontId="21" fillId="0" borderId="13" xfId="0" applyNumberFormat="1" applyFont="1" applyFill="1" applyBorder="1" applyAlignment="1">
      <alignment horizontal="right" vertical="center" shrinkToFit="1"/>
    </xf>
    <xf numFmtId="184" fontId="21" fillId="0" borderId="13" xfId="0" applyNumberFormat="1" applyFont="1" applyFill="1" applyBorder="1" applyAlignment="1">
      <alignment horizontal="right" vertical="center" shrinkToFit="1"/>
    </xf>
    <xf numFmtId="184" fontId="21" fillId="0" borderId="0" xfId="0" applyNumberFormat="1" applyFont="1" applyFill="1" applyBorder="1" applyAlignment="1">
      <alignment horizontal="center" vertical="center" shrinkToFit="1"/>
    </xf>
    <xf numFmtId="184" fontId="21" fillId="0" borderId="97" xfId="0" applyNumberFormat="1" applyFont="1" applyFill="1" applyBorder="1" applyAlignment="1">
      <alignment horizontal="right" vertical="center" shrinkToFit="1"/>
    </xf>
    <xf numFmtId="184" fontId="21" fillId="0" borderId="16" xfId="0" applyNumberFormat="1" applyFont="1" applyFill="1" applyBorder="1" applyAlignment="1">
      <alignment horizontal="right" vertical="center" shrinkToFit="1"/>
    </xf>
    <xf numFmtId="184" fontId="21" fillId="0" borderId="22" xfId="0" applyNumberFormat="1" applyFont="1" applyFill="1" applyBorder="1" applyAlignment="1">
      <alignment horizontal="right" vertical="center" shrinkToFit="1"/>
    </xf>
    <xf numFmtId="184" fontId="21" fillId="0" borderId="23" xfId="0" applyNumberFormat="1" applyFont="1" applyFill="1" applyBorder="1" applyAlignment="1">
      <alignment horizontal="right" vertical="center" shrinkToFit="1"/>
    </xf>
    <xf numFmtId="184" fontId="21" fillId="0" borderId="23" xfId="0" applyNumberFormat="1" applyFont="1" applyFill="1" applyBorder="1" applyAlignment="1">
      <alignment horizontal="center" vertical="center" shrinkToFit="1"/>
    </xf>
    <xf numFmtId="184" fontId="21" fillId="0" borderId="45" xfId="0" applyNumberFormat="1" applyFont="1" applyFill="1" applyBorder="1" applyAlignment="1">
      <alignment horizontal="right" vertical="center" shrinkToFit="1"/>
    </xf>
    <xf numFmtId="184" fontId="21" fillId="0" borderId="21" xfId="0" applyNumberFormat="1" applyFont="1" applyFill="1" applyBorder="1" applyAlignment="1">
      <alignment horizontal="right" vertical="center" shrinkToFit="1"/>
    </xf>
    <xf numFmtId="184" fontId="21" fillId="0" borderId="123" xfId="0" applyNumberFormat="1" applyFont="1" applyFill="1" applyBorder="1" applyAlignment="1">
      <alignment vertical="center"/>
    </xf>
    <xf numFmtId="189" fontId="21" fillId="0" borderId="13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vertical="center"/>
    </xf>
    <xf numFmtId="189" fontId="21" fillId="0" borderId="108" xfId="0" applyNumberFormat="1" applyFont="1" applyFill="1" applyBorder="1" applyAlignment="1">
      <alignment vertical="center"/>
    </xf>
    <xf numFmtId="196" fontId="21" fillId="0" borderId="108" xfId="0" applyNumberFormat="1" applyFont="1" applyFill="1" applyBorder="1" applyAlignment="1">
      <alignment vertical="center"/>
    </xf>
    <xf numFmtId="188" fontId="21" fillId="0" borderId="13" xfId="0" applyNumberFormat="1" applyFont="1" applyFill="1" applyBorder="1" applyAlignment="1">
      <alignment vertical="center"/>
    </xf>
    <xf numFmtId="188" fontId="21" fillId="0" borderId="0" xfId="0" applyNumberFormat="1" applyFont="1" applyFill="1" applyBorder="1" applyAlignment="1">
      <alignment vertical="center"/>
    </xf>
    <xf numFmtId="190" fontId="21" fillId="0" borderId="0" xfId="0" applyNumberFormat="1" applyFont="1" applyFill="1" applyBorder="1" applyAlignment="1">
      <alignment vertical="center"/>
    </xf>
    <xf numFmtId="188" fontId="21" fillId="0" borderId="108" xfId="0" applyNumberFormat="1" applyFont="1" applyFill="1" applyBorder="1" applyAlignment="1">
      <alignment vertical="center"/>
    </xf>
    <xf numFmtId="184" fontId="21" fillId="0" borderId="108" xfId="0" applyNumberFormat="1" applyFont="1" applyFill="1" applyBorder="1" applyAlignment="1">
      <alignment vertical="center"/>
    </xf>
    <xf numFmtId="196" fontId="21" fillId="0" borderId="0" xfId="0" applyNumberFormat="1" applyFont="1" applyFill="1" applyBorder="1" applyAlignment="1">
      <alignment horizontal="right" vertical="center"/>
    </xf>
    <xf numFmtId="189" fontId="21" fillId="0" borderId="13" xfId="0" applyNumberFormat="1" applyFont="1" applyFill="1" applyBorder="1" applyAlignment="1">
      <alignment horizontal="right" vertical="center"/>
    </xf>
    <xf numFmtId="196" fontId="21" fillId="0" borderId="0" xfId="0" applyNumberFormat="1" applyFont="1" applyFill="1" applyBorder="1" applyAlignment="1">
      <alignment vertical="center"/>
    </xf>
    <xf numFmtId="179" fontId="21" fillId="0" borderId="13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/>
    <xf numFmtId="179" fontId="22" fillId="0" borderId="108" xfId="0" applyNumberFormat="1" applyFont="1" applyFill="1" applyBorder="1" applyAlignment="1"/>
    <xf numFmtId="189" fontId="22" fillId="0" borderId="0" xfId="0" applyNumberFormat="1" applyFont="1" applyFill="1" applyBorder="1" applyAlignment="1">
      <alignment vertical="top" shrinkToFit="1"/>
    </xf>
    <xf numFmtId="195" fontId="22" fillId="0" borderId="108" xfId="0" applyNumberFormat="1" applyFont="1" applyFill="1" applyBorder="1" applyAlignment="1">
      <alignment vertical="top" shrinkToFit="1"/>
    </xf>
    <xf numFmtId="189" fontId="22" fillId="0" borderId="23" xfId="0" applyNumberFormat="1" applyFont="1" applyFill="1" applyBorder="1" applyAlignment="1">
      <alignment vertical="top" shrinkToFit="1"/>
    </xf>
    <xf numFmtId="195" fontId="22" fillId="0" borderId="107" xfId="0" applyNumberFormat="1" applyFont="1" applyFill="1" applyBorder="1" applyAlignment="1">
      <alignment vertical="top" shrinkToFit="1"/>
    </xf>
    <xf numFmtId="181" fontId="22" fillId="0" borderId="14" xfId="0" applyNumberFormat="1" applyFont="1" applyFill="1" applyBorder="1" applyAlignment="1">
      <alignment horizontal="center" vertical="center"/>
    </xf>
    <xf numFmtId="181" fontId="22" fillId="0" borderId="37" xfId="0" applyNumberFormat="1" applyFont="1" applyFill="1" applyBorder="1" applyAlignment="1">
      <alignment horizontal="center" vertical="center"/>
    </xf>
    <xf numFmtId="181" fontId="22" fillId="0" borderId="0" xfId="0" applyNumberFormat="1" applyFont="1" applyFill="1" applyBorder="1" applyAlignment="1">
      <alignment horizontal="center" vertical="center"/>
    </xf>
    <xf numFmtId="181" fontId="22" fillId="0" borderId="11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22" fillId="0" borderId="11" xfId="0" applyFont="1" applyFill="1" applyBorder="1">
      <alignment vertical="center"/>
    </xf>
    <xf numFmtId="181" fontId="21" fillId="0" borderId="0" xfId="0" applyNumberFormat="1" applyFont="1" applyFill="1" applyBorder="1" applyAlignment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43" xfId="0" applyNumberFormat="1" applyFont="1" applyFill="1" applyBorder="1" applyAlignment="1">
      <alignment horizontal="center" vertical="center"/>
    </xf>
    <xf numFmtId="181" fontId="22" fillId="0" borderId="91" xfId="0" applyNumberFormat="1" applyFont="1" applyFill="1" applyBorder="1" applyAlignment="1">
      <alignment horizontal="center" vertical="center"/>
    </xf>
    <xf numFmtId="0" fontId="21" fillId="0" borderId="102" xfId="0" applyFont="1" applyFill="1" applyBorder="1" applyAlignment="1">
      <alignment horizontal="center" vertical="center"/>
    </xf>
    <xf numFmtId="192" fontId="22" fillId="0" borderId="112" xfId="0" applyNumberFormat="1" applyFont="1" applyFill="1" applyBorder="1" applyAlignment="1">
      <alignment horizontal="center" vertical="center"/>
    </xf>
    <xf numFmtId="192" fontId="22" fillId="0" borderId="102" xfId="0" applyNumberFormat="1" applyFont="1" applyFill="1" applyBorder="1" applyAlignment="1">
      <alignment horizontal="center" vertical="center"/>
    </xf>
    <xf numFmtId="192" fontId="22" fillId="0" borderId="103" xfId="0" applyNumberFormat="1" applyFont="1" applyFill="1" applyBorder="1" applyAlignment="1">
      <alignment horizontal="center" vertical="center"/>
    </xf>
    <xf numFmtId="181" fontId="21" fillId="0" borderId="35" xfId="0" applyNumberFormat="1" applyFont="1" applyFill="1" applyBorder="1" applyAlignment="1">
      <alignment horizontal="right" vertical="center"/>
    </xf>
    <xf numFmtId="181" fontId="21" fillId="0" borderId="14" xfId="0" applyNumberFormat="1" applyFont="1" applyFill="1" applyBorder="1" applyAlignment="1">
      <alignment horizontal="right" vertical="center"/>
    </xf>
    <xf numFmtId="179" fontId="21" fillId="0" borderId="14" xfId="0" applyNumberFormat="1" applyFont="1" applyFill="1" applyBorder="1" applyAlignment="1">
      <alignment horizontal="right" vertical="center"/>
    </xf>
    <xf numFmtId="179" fontId="21" fillId="0" borderId="37" xfId="0" applyNumberFormat="1" applyFont="1" applyFill="1" applyBorder="1" applyAlignment="1">
      <alignment horizontal="right" vertical="center"/>
    </xf>
    <xf numFmtId="181" fontId="21" fillId="0" borderId="13" xfId="0" applyNumberFormat="1" applyFont="1" applyFill="1" applyBorder="1" applyAlignment="1">
      <alignment horizontal="right" vertical="center"/>
    </xf>
    <xf numFmtId="181" fontId="21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79" fontId="21" fillId="0" borderId="11" xfId="0" applyNumberFormat="1" applyFont="1" applyFill="1" applyBorder="1" applyAlignment="1">
      <alignment horizontal="right" vertical="center"/>
    </xf>
    <xf numFmtId="179" fontId="21" fillId="0" borderId="13" xfId="0" applyNumberFormat="1" applyFont="1" applyFill="1" applyBorder="1" applyAlignment="1">
      <alignment horizontal="right" vertical="center"/>
    </xf>
    <xf numFmtId="179" fontId="21" fillId="0" borderId="97" xfId="0" applyNumberFormat="1" applyFont="1" applyFill="1" applyBorder="1" applyAlignment="1">
      <alignment horizontal="right" vertical="center"/>
    </xf>
    <xf numFmtId="179" fontId="22" fillId="0" borderId="13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179" fontId="22" fillId="0" borderId="97" xfId="0" applyNumberFormat="1" applyFont="1" applyFill="1" applyBorder="1" applyAlignment="1">
      <alignment horizontal="right" vertical="center"/>
    </xf>
    <xf numFmtId="179" fontId="22" fillId="0" borderId="11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>
      <alignment vertical="center"/>
    </xf>
    <xf numFmtId="188" fontId="25" fillId="0" borderId="0" xfId="0" applyNumberFormat="1" applyFont="1" applyFill="1" applyBorder="1" applyAlignment="1">
      <alignment vertical="center"/>
    </xf>
    <xf numFmtId="188" fontId="25" fillId="0" borderId="0" xfId="34" applyNumberFormat="1" applyFont="1" applyFill="1" applyBorder="1" applyAlignment="1" applyProtection="1">
      <alignment vertical="center"/>
    </xf>
    <xf numFmtId="188" fontId="25" fillId="0" borderId="11" xfId="0" applyNumberFormat="1" applyFont="1" applyFill="1" applyBorder="1" applyAlignment="1">
      <alignment vertical="center"/>
    </xf>
    <xf numFmtId="186" fontId="21" fillId="0" borderId="13" xfId="0" applyNumberFormat="1" applyFont="1" applyFill="1" applyBorder="1" applyAlignment="1">
      <alignment horizontal="right" vertical="center"/>
    </xf>
    <xf numFmtId="186" fontId="21" fillId="0" borderId="0" xfId="0" applyNumberFormat="1" applyFont="1" applyFill="1" applyBorder="1" applyAlignment="1">
      <alignment horizontal="right" vertical="center"/>
    </xf>
    <xf numFmtId="186" fontId="21" fillId="0" borderId="0" xfId="0" applyNumberFormat="1" applyFont="1" applyFill="1" applyBorder="1" applyAlignment="1">
      <alignment vertical="center"/>
    </xf>
    <xf numFmtId="186" fontId="21" fillId="0" borderId="0" xfId="34" applyNumberFormat="1" applyFont="1" applyFill="1" applyBorder="1" applyAlignment="1" applyProtection="1">
      <alignment vertical="center"/>
    </xf>
    <xf numFmtId="186" fontId="21" fillId="0" borderId="97" xfId="0" applyNumberFormat="1" applyFont="1" applyFill="1" applyBorder="1" applyAlignment="1">
      <alignment vertical="center"/>
    </xf>
    <xf numFmtId="186" fontId="21" fillId="0" borderId="11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188" fontId="21" fillId="0" borderId="0" xfId="34" applyNumberFormat="1" applyFont="1" applyFill="1" applyBorder="1" applyAlignment="1" applyProtection="1">
      <alignment vertical="center"/>
    </xf>
    <xf numFmtId="188" fontId="21" fillId="0" borderId="0" xfId="0" applyNumberFormat="1" applyFont="1" applyFill="1" applyBorder="1" applyAlignment="1">
      <alignment horizontal="right" vertical="center"/>
    </xf>
    <xf numFmtId="188" fontId="21" fillId="0" borderId="11" xfId="0" applyNumberFormat="1" applyFont="1" applyFill="1" applyBorder="1" applyAlignment="1">
      <alignment vertical="center"/>
    </xf>
    <xf numFmtId="179" fontId="21" fillId="0" borderId="51" xfId="0" applyNumberFormat="1" applyFont="1" applyFill="1" applyBorder="1" applyAlignment="1">
      <alignment horizontal="right" vertical="top"/>
    </xf>
    <xf numFmtId="179" fontId="21" fillId="0" borderId="36" xfId="0" applyNumberFormat="1" applyFont="1" applyFill="1" applyBorder="1" applyAlignment="1">
      <alignment horizontal="right" vertical="top"/>
    </xf>
    <xf numFmtId="179" fontId="21" fillId="0" borderId="50" xfId="0" applyNumberFormat="1" applyFont="1" applyFill="1" applyBorder="1" applyAlignment="1">
      <alignment horizontal="right" vertical="top"/>
    </xf>
    <xf numFmtId="0" fontId="27" fillId="0" borderId="0" xfId="0" applyFont="1" applyFill="1">
      <alignment vertical="center"/>
    </xf>
    <xf numFmtId="186" fontId="27" fillId="0" borderId="0" xfId="0" applyNumberFormat="1" applyFont="1" applyFill="1">
      <alignment vertical="center"/>
    </xf>
    <xf numFmtId="0" fontId="22" fillId="0" borderId="59" xfId="0" applyFont="1" applyFill="1" applyBorder="1" applyAlignment="1">
      <alignment horizontal="center" vertical="center"/>
    </xf>
    <xf numFmtId="186" fontId="22" fillId="0" borderId="37" xfId="34" applyNumberFormat="1" applyFont="1" applyFill="1" applyBorder="1" applyAlignment="1" applyProtection="1">
      <alignment horizontal="right" vertical="center"/>
    </xf>
    <xf numFmtId="38" fontId="21" fillId="0" borderId="0" xfId="33" applyFont="1" applyFill="1" applyBorder="1">
      <alignment vertical="center"/>
    </xf>
    <xf numFmtId="186" fontId="22" fillId="0" borderId="11" xfId="0" applyNumberFormat="1" applyFont="1" applyFill="1" applyBorder="1" applyAlignment="1">
      <alignment horizontal="right" vertical="center"/>
    </xf>
    <xf numFmtId="186" fontId="22" fillId="0" borderId="50" xfId="0" applyNumberFormat="1" applyFont="1" applyFill="1" applyBorder="1" applyAlignment="1">
      <alignment horizontal="right" vertical="center"/>
    </xf>
    <xf numFmtId="179" fontId="22" fillId="0" borderId="37" xfId="0" applyNumberFormat="1" applyFont="1" applyFill="1" applyBorder="1" applyAlignment="1">
      <alignment vertical="center"/>
    </xf>
    <xf numFmtId="179" fontId="22" fillId="0" borderId="11" xfId="0" applyNumberFormat="1" applyFont="1" applyFill="1" applyBorder="1" applyAlignment="1">
      <alignment vertical="center"/>
    </xf>
    <xf numFmtId="179" fontId="22" fillId="0" borderId="50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top" wrapText="1"/>
    </xf>
    <xf numFmtId="179" fontId="21" fillId="0" borderId="108" xfId="0" applyNumberFormat="1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179" fontId="22" fillId="0" borderId="13" xfId="0" applyNumberFormat="1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vertical="center"/>
    </xf>
    <xf numFmtId="179" fontId="22" fillId="0" borderId="108" xfId="0" applyNumberFormat="1" applyFont="1" applyFill="1" applyBorder="1" applyAlignment="1">
      <alignment vertical="center"/>
    </xf>
    <xf numFmtId="49" fontId="21" fillId="0" borderId="40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20" xfId="0" applyNumberFormat="1" applyFont="1" applyFill="1" applyBorder="1" applyAlignment="1">
      <alignment horizontal="center" vertical="center"/>
    </xf>
    <xf numFmtId="179" fontId="21" fillId="0" borderId="22" xfId="0" applyNumberFormat="1" applyFont="1" applyFill="1" applyBorder="1" applyAlignment="1">
      <alignment vertical="center"/>
    </xf>
    <xf numFmtId="179" fontId="21" fillId="0" borderId="104" xfId="0" applyNumberFormat="1" applyFont="1" applyFill="1" applyBorder="1" applyAlignment="1">
      <alignment vertical="center"/>
    </xf>
    <xf numFmtId="179" fontId="21" fillId="0" borderId="21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84" fontId="22" fillId="0" borderId="0" xfId="0" applyNumberFormat="1" applyFont="1" applyFill="1" applyBorder="1" applyAlignment="1">
      <alignment vertical="center"/>
    </xf>
    <xf numFmtId="184" fontId="22" fillId="0" borderId="0" xfId="0" applyNumberFormat="1" applyFont="1" applyFill="1" applyBorder="1" applyAlignment="1">
      <alignment horizontal="left" vertical="center"/>
    </xf>
    <xf numFmtId="0" fontId="21" fillId="0" borderId="53" xfId="0" applyFont="1" applyFill="1" applyBorder="1" applyAlignment="1">
      <alignment horizontal="center" vertical="center"/>
    </xf>
    <xf numFmtId="181" fontId="21" fillId="0" borderId="0" xfId="0" applyNumberFormat="1" applyFont="1" applyFill="1" applyAlignment="1">
      <alignment vertical="center"/>
    </xf>
    <xf numFmtId="181" fontId="21" fillId="0" borderId="11" xfId="0" applyNumberFormat="1" applyFont="1" applyFill="1" applyBorder="1" applyAlignment="1">
      <alignment vertical="center"/>
    </xf>
    <xf numFmtId="0" fontId="21" fillId="0" borderId="52" xfId="0" applyFont="1" applyFill="1" applyBorder="1" applyAlignment="1">
      <alignment horizontal="center" vertical="center"/>
    </xf>
    <xf numFmtId="179" fontId="21" fillId="0" borderId="0" xfId="0" applyNumberFormat="1" applyFont="1" applyFill="1" applyAlignment="1">
      <alignment vertical="center"/>
    </xf>
    <xf numFmtId="179" fontId="21" fillId="0" borderId="11" xfId="0" applyNumberFormat="1" applyFont="1" applyFill="1" applyBorder="1" applyAlignment="1">
      <alignment vertical="center"/>
    </xf>
    <xf numFmtId="181" fontId="21" fillId="0" borderId="0" xfId="0" applyNumberFormat="1" applyFont="1" applyFill="1" applyBorder="1" applyAlignment="1">
      <alignment vertical="center"/>
    </xf>
    <xf numFmtId="0" fontId="22" fillId="0" borderId="52" xfId="0" applyFont="1" applyFill="1" applyBorder="1" applyAlignment="1">
      <alignment horizontal="center" vertical="center"/>
    </xf>
    <xf numFmtId="179" fontId="22" fillId="0" borderId="0" xfId="0" applyNumberFormat="1" applyFont="1" applyFill="1" applyAlignment="1">
      <alignment vertical="center"/>
    </xf>
    <xf numFmtId="186" fontId="21" fillId="0" borderId="0" xfId="0" applyNumberFormat="1" applyFont="1" applyFill="1" applyBorder="1" applyAlignment="1">
      <alignment vertical="center"/>
    </xf>
    <xf numFmtId="41" fontId="21" fillId="0" borderId="0" xfId="0" applyNumberFormat="1" applyFont="1" applyFill="1" applyBorder="1" applyAlignment="1">
      <alignment vertical="center"/>
    </xf>
    <xf numFmtId="184" fontId="21" fillId="0" borderId="0" xfId="0" applyNumberFormat="1" applyFont="1" applyFill="1" applyBorder="1" applyAlignment="1">
      <alignment horizontal="right" vertical="center" indent="1"/>
    </xf>
    <xf numFmtId="41" fontId="21" fillId="0" borderId="0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184" fontId="21" fillId="0" borderId="54" xfId="0" applyNumberFormat="1" applyFont="1" applyFill="1" applyBorder="1" applyAlignment="1">
      <alignment vertical="center"/>
    </xf>
    <xf numFmtId="185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 applyBorder="1" applyAlignment="1">
      <alignment horizontal="right" vertical="center"/>
    </xf>
    <xf numFmtId="179" fontId="21" fillId="0" borderId="44" xfId="0" applyNumberFormat="1" applyFont="1" applyFill="1" applyBorder="1" applyAlignment="1">
      <alignment vertical="center"/>
    </xf>
    <xf numFmtId="184" fontId="21" fillId="0" borderId="44" xfId="0" applyNumberFormat="1" applyFont="1" applyFill="1" applyBorder="1" applyAlignment="1">
      <alignment horizontal="right" vertical="center"/>
    </xf>
    <xf numFmtId="0" fontId="22" fillId="0" borderId="49" xfId="0" applyFont="1" applyFill="1" applyBorder="1" applyAlignment="1">
      <alignment horizontal="center" vertical="center"/>
    </xf>
    <xf numFmtId="182" fontId="22" fillId="0" borderId="22" xfId="0" applyNumberFormat="1" applyFont="1" applyFill="1" applyBorder="1" applyAlignment="1">
      <alignment horizontal="right" vertical="center"/>
    </xf>
    <xf numFmtId="182" fontId="22" fillId="0" borderId="23" xfId="0" applyNumberFormat="1" applyFont="1" applyFill="1" applyBorder="1" applyAlignment="1">
      <alignment horizontal="right" vertical="center"/>
    </xf>
    <xf numFmtId="182" fontId="22" fillId="0" borderId="23" xfId="0" applyNumberFormat="1" applyFont="1" applyFill="1" applyBorder="1" applyAlignment="1">
      <alignment horizontal="right" vertical="center"/>
    </xf>
    <xf numFmtId="182" fontId="22" fillId="0" borderId="23" xfId="33" applyNumberFormat="1" applyFont="1" applyFill="1" applyBorder="1" applyAlignment="1" applyProtection="1">
      <alignment horizontal="right" vertical="center"/>
    </xf>
    <xf numFmtId="182" fontId="22" fillId="0" borderId="23" xfId="33" applyNumberFormat="1" applyFont="1" applyFill="1" applyBorder="1" applyAlignment="1" applyProtection="1">
      <alignment horizontal="right" vertical="center"/>
    </xf>
    <xf numFmtId="182" fontId="22" fillId="0" borderId="23" xfId="33" applyNumberFormat="1" applyFont="1" applyFill="1" applyBorder="1" applyAlignment="1" applyProtection="1">
      <alignment horizontal="right" vertical="center" shrinkToFit="1"/>
    </xf>
    <xf numFmtId="0" fontId="21" fillId="0" borderId="21" xfId="0" applyFont="1" applyFill="1" applyBorder="1" applyAlignment="1">
      <alignment vertical="center"/>
    </xf>
    <xf numFmtId="0" fontId="22" fillId="0" borderId="79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182" fontId="22" fillId="0" borderId="36" xfId="0" applyNumberFormat="1" applyFont="1" applyFill="1" applyBorder="1" applyAlignment="1">
      <alignment vertical="center"/>
    </xf>
    <xf numFmtId="182" fontId="22" fillId="0" borderId="36" xfId="0" applyNumberFormat="1" applyFont="1" applyFill="1" applyBorder="1" applyAlignment="1">
      <alignment horizontal="right" vertical="center"/>
    </xf>
    <xf numFmtId="182" fontId="22" fillId="0" borderId="50" xfId="0" applyNumberFormat="1" applyFont="1" applyFill="1" applyBorder="1" applyAlignment="1">
      <alignment horizontal="right" vertical="center"/>
    </xf>
    <xf numFmtId="41" fontId="21" fillId="0" borderId="23" xfId="0" applyNumberFormat="1" applyFont="1" applyFill="1" applyBorder="1" applyAlignment="1">
      <alignment horizontal="right" vertical="center"/>
    </xf>
    <xf numFmtId="38" fontId="22" fillId="0" borderId="23" xfId="33" applyFont="1" applyFill="1" applyBorder="1" applyAlignment="1" applyProtection="1">
      <alignment horizontal="right" vertical="center"/>
    </xf>
    <xf numFmtId="0" fontId="22" fillId="0" borderId="21" xfId="0" applyFont="1" applyFill="1" applyBorder="1" applyAlignment="1">
      <alignment horizontal="center" vertical="center"/>
    </xf>
    <xf numFmtId="182" fontId="22" fillId="0" borderId="51" xfId="0" applyNumberFormat="1" applyFont="1" applyFill="1" applyBorder="1" applyAlignment="1">
      <alignment vertical="center"/>
    </xf>
    <xf numFmtId="182" fontId="22" fillId="0" borderId="50" xfId="0" applyNumberFormat="1" applyFont="1" applyFill="1" applyBorder="1" applyAlignment="1">
      <alignment vertical="center"/>
    </xf>
    <xf numFmtId="182" fontId="22" fillId="0" borderId="23" xfId="0" applyNumberFormat="1" applyFont="1" applyFill="1" applyBorder="1" applyAlignment="1">
      <alignment horizontal="right" vertical="center" shrinkToFit="1"/>
    </xf>
    <xf numFmtId="0" fontId="21" fillId="0" borderId="21" xfId="0" applyFont="1" applyFill="1" applyBorder="1">
      <alignment vertical="center"/>
    </xf>
    <xf numFmtId="182" fontId="22" fillId="0" borderId="51" xfId="33" applyNumberFormat="1" applyFont="1" applyFill="1" applyBorder="1" applyAlignment="1" applyProtection="1">
      <alignment vertical="center"/>
    </xf>
    <xf numFmtId="182" fontId="22" fillId="0" borderId="36" xfId="33" applyNumberFormat="1" applyFont="1" applyFill="1" applyBorder="1" applyAlignment="1" applyProtection="1">
      <alignment vertical="center"/>
    </xf>
    <xf numFmtId="182" fontId="22" fillId="0" borderId="13" xfId="0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0" fontId="22" fillId="0" borderId="0" xfId="0" applyNumberFormat="1" applyFont="1" applyFill="1" applyBorder="1">
      <alignment vertical="center"/>
    </xf>
    <xf numFmtId="182" fontId="22" fillId="0" borderId="0" xfId="0" applyNumberFormat="1" applyFont="1" applyFill="1" applyBorder="1">
      <alignment vertical="center"/>
    </xf>
    <xf numFmtId="182" fontId="22" fillId="0" borderId="30" xfId="0" applyNumberFormat="1" applyFont="1" applyFill="1" applyBorder="1">
      <alignment vertical="center"/>
    </xf>
    <xf numFmtId="182" fontId="22" fillId="0" borderId="13" xfId="0" applyNumberFormat="1" applyFont="1" applyFill="1" applyBorder="1">
      <alignment vertical="center"/>
    </xf>
    <xf numFmtId="182" fontId="22" fillId="0" borderId="0" xfId="0" applyNumberFormat="1" applyFont="1" applyFill="1">
      <alignment vertical="center"/>
    </xf>
    <xf numFmtId="182" fontId="22" fillId="0" borderId="11" xfId="0" applyNumberFormat="1" applyFont="1" applyFill="1" applyBorder="1">
      <alignment vertical="center"/>
    </xf>
    <xf numFmtId="180" fontId="21" fillId="0" borderId="0" xfId="0" applyNumberFormat="1" applyFont="1" applyFill="1" applyBorder="1" applyAlignment="1">
      <alignment horizontal="right" vertical="center"/>
    </xf>
    <xf numFmtId="180" fontId="21" fillId="0" borderId="97" xfId="0" applyNumberFormat="1" applyFont="1" applyFill="1" applyBorder="1" applyAlignment="1">
      <alignment horizontal="right" vertical="center"/>
    </xf>
    <xf numFmtId="180" fontId="21" fillId="0" borderId="11" xfId="0" applyNumberFormat="1" applyFont="1" applyFill="1" applyBorder="1" applyAlignment="1">
      <alignment vertical="center"/>
    </xf>
    <xf numFmtId="182" fontId="21" fillId="0" borderId="22" xfId="0" applyNumberFormat="1" applyFont="1" applyFill="1" applyBorder="1" applyAlignment="1">
      <alignment horizontal="right" vertical="center"/>
    </xf>
    <xf numFmtId="182" fontId="21" fillId="0" borderId="23" xfId="0" applyNumberFormat="1" applyFont="1" applyFill="1" applyBorder="1" applyAlignment="1">
      <alignment horizontal="right" vertical="center"/>
    </xf>
    <xf numFmtId="182" fontId="21" fillId="0" borderId="36" xfId="0" applyNumberFormat="1" applyFont="1" applyFill="1" applyBorder="1" applyAlignment="1">
      <alignment horizontal="right" vertical="center"/>
    </xf>
    <xf numFmtId="182" fontId="21" fillId="0" borderId="104" xfId="0" applyNumberFormat="1" applyFont="1" applyFill="1" applyBorder="1" applyAlignment="1">
      <alignment horizontal="right" vertical="center"/>
    </xf>
    <xf numFmtId="180" fontId="21" fillId="0" borderId="104" xfId="0" applyNumberFormat="1" applyFont="1" applyFill="1" applyBorder="1" applyAlignment="1">
      <alignment vertical="center"/>
    </xf>
    <xf numFmtId="180" fontId="21" fillId="0" borderId="36" xfId="0" applyNumberFormat="1" applyFont="1" applyFill="1" applyBorder="1" applyAlignment="1">
      <alignment horizontal="right" vertical="center"/>
    </xf>
    <xf numFmtId="180" fontId="21" fillId="0" borderId="111" xfId="0" applyNumberFormat="1" applyFont="1" applyFill="1" applyBorder="1" applyAlignment="1">
      <alignment horizontal="right" vertical="center"/>
    </xf>
    <xf numFmtId="180" fontId="21" fillId="0" borderId="51" xfId="0" applyNumberFormat="1" applyFont="1" applyFill="1" applyBorder="1" applyAlignment="1">
      <alignment horizontal="right" vertical="center"/>
    </xf>
    <xf numFmtId="180" fontId="21" fillId="0" borderId="36" xfId="0" applyNumberFormat="1" applyFont="1" applyFill="1" applyBorder="1" applyAlignment="1">
      <alignment vertical="center"/>
    </xf>
    <xf numFmtId="180" fontId="21" fillId="0" borderId="50" xfId="0" applyNumberFormat="1" applyFont="1" applyFill="1" applyBorder="1" applyAlignment="1">
      <alignment vertical="center"/>
    </xf>
    <xf numFmtId="182" fontId="28" fillId="0" borderId="51" xfId="0" applyNumberFormat="1" applyFont="1" applyFill="1" applyBorder="1" applyAlignment="1">
      <alignment horizontal="center" vertical="center"/>
    </xf>
    <xf numFmtId="182" fontId="28" fillId="0" borderId="36" xfId="0" applyNumberFormat="1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horizontal="right" vertical="center"/>
    </xf>
    <xf numFmtId="0" fontId="21" fillId="0" borderId="36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195" fontId="22" fillId="0" borderId="14" xfId="0" applyNumberFormat="1" applyFont="1" applyFill="1" applyBorder="1" applyAlignment="1">
      <alignment horizontal="left" vertical="center" shrinkToFit="1"/>
    </xf>
    <xf numFmtId="195" fontId="22" fillId="0" borderId="37" xfId="0" applyNumberFormat="1" applyFont="1" applyFill="1" applyBorder="1" applyAlignment="1">
      <alignment horizontal="left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189" fontId="22" fillId="0" borderId="0" xfId="0" applyNumberFormat="1" applyFont="1" applyFill="1" applyBorder="1" applyAlignment="1">
      <alignment horizontal="left" vertical="center" shrinkToFit="1"/>
    </xf>
    <xf numFmtId="177" fontId="22" fillId="0" borderId="0" xfId="0" applyNumberFormat="1" applyFont="1" applyFill="1" applyBorder="1" applyAlignment="1">
      <alignment vertical="center" shrinkToFit="1"/>
    </xf>
    <xf numFmtId="191" fontId="22" fillId="0" borderId="0" xfId="0" applyNumberFormat="1" applyFont="1" applyFill="1" applyBorder="1" applyAlignment="1">
      <alignment horizontal="left" vertical="center" shrinkToFit="1"/>
    </xf>
    <xf numFmtId="177" fontId="22" fillId="0" borderId="0" xfId="0" applyNumberFormat="1" applyFont="1" applyFill="1" applyBorder="1" applyAlignment="1">
      <alignment horizontal="right" vertical="center" shrinkToFit="1"/>
    </xf>
    <xf numFmtId="191" fontId="22" fillId="0" borderId="11" xfId="0" applyNumberFormat="1" applyFont="1" applyFill="1" applyBorder="1" applyAlignment="1">
      <alignment horizontal="left" vertical="center" shrinkToFit="1"/>
    </xf>
    <xf numFmtId="195" fontId="21" fillId="0" borderId="0" xfId="0" applyNumberFormat="1" applyFont="1" applyFill="1" applyBorder="1" applyAlignment="1">
      <alignment horizontal="left" vertical="center" shrinkToFit="1"/>
    </xf>
    <xf numFmtId="191" fontId="21" fillId="0" borderId="0" xfId="0" applyNumberFormat="1" applyFont="1" applyFill="1" applyBorder="1" applyAlignment="1">
      <alignment horizontal="left" vertical="center" shrinkToFit="1"/>
    </xf>
    <xf numFmtId="195" fontId="21" fillId="0" borderId="108" xfId="0" applyNumberFormat="1" applyFont="1" applyFill="1" applyBorder="1" applyAlignment="1">
      <alignment horizontal="left" vertical="center" shrinkToFit="1"/>
    </xf>
    <xf numFmtId="191" fontId="21" fillId="0" borderId="0" xfId="0" applyNumberFormat="1" applyFont="1" applyFill="1" applyBorder="1" applyAlignment="1">
      <alignment horizontal="right" vertical="center" shrinkToFit="1"/>
    </xf>
    <xf numFmtId="178" fontId="21" fillId="0" borderId="0" xfId="0" applyNumberFormat="1" applyFont="1" applyFill="1" applyBorder="1" applyAlignment="1">
      <alignment vertical="center"/>
    </xf>
    <xf numFmtId="184" fontId="21" fillId="0" borderId="36" xfId="0" applyNumberFormat="1" applyFont="1" applyFill="1" applyBorder="1" applyAlignment="1">
      <alignment horizontal="right" vertical="center"/>
    </xf>
    <xf numFmtId="178" fontId="21" fillId="0" borderId="36" xfId="0" applyNumberFormat="1" applyFont="1" applyFill="1" applyBorder="1" applyAlignment="1">
      <alignment horizontal="right" vertical="center"/>
    </xf>
    <xf numFmtId="195" fontId="21" fillId="0" borderId="104" xfId="0" applyNumberFormat="1" applyFont="1" applyFill="1" applyBorder="1" applyAlignment="1">
      <alignment horizontal="left" vertical="center" shrinkToFit="1"/>
    </xf>
    <xf numFmtId="178" fontId="21" fillId="0" borderId="104" xfId="0" applyNumberFormat="1" applyFont="1" applyFill="1" applyBorder="1" applyAlignment="1">
      <alignment vertical="center"/>
    </xf>
    <xf numFmtId="191" fontId="21" fillId="0" borderId="36" xfId="0" applyNumberFormat="1" applyFont="1" applyFill="1" applyBorder="1" applyAlignment="1">
      <alignment horizontal="left" vertical="center" shrinkToFit="1"/>
    </xf>
    <xf numFmtId="178" fontId="21" fillId="0" borderId="36" xfId="0" applyNumberFormat="1" applyFont="1" applyFill="1" applyBorder="1" applyAlignment="1">
      <alignment horizontal="right" vertical="center" shrinkToFit="1"/>
    </xf>
    <xf numFmtId="195" fontId="21" fillId="0" borderId="126" xfId="0" applyNumberFormat="1" applyFont="1" applyFill="1" applyBorder="1" applyAlignment="1">
      <alignment horizontal="left" vertical="center" shrinkToFit="1"/>
    </xf>
    <xf numFmtId="0" fontId="22" fillId="0" borderId="0" xfId="0" applyNumberFormat="1" applyFont="1" applyFill="1" applyBorder="1" applyAlignment="1">
      <alignment horizontal="right" vertical="center" shrinkToFit="1"/>
    </xf>
    <xf numFmtId="189" fontId="22" fillId="0" borderId="0" xfId="0" applyNumberFormat="1" applyFont="1" applyFill="1" applyBorder="1" applyAlignment="1">
      <alignment horizontal="right" vertical="center" shrinkToFit="1"/>
    </xf>
    <xf numFmtId="176" fontId="22" fillId="0" borderId="0" xfId="0" applyNumberFormat="1" applyFont="1" applyFill="1" applyBorder="1" applyAlignment="1">
      <alignment horizontal="left" vertical="center" shrinkToFit="1"/>
    </xf>
    <xf numFmtId="176" fontId="21" fillId="0" borderId="0" xfId="0" applyNumberFormat="1" applyFont="1" applyFill="1" applyBorder="1" applyAlignment="1">
      <alignment horizontal="left" vertical="center"/>
    </xf>
    <xf numFmtId="176" fontId="21" fillId="0" borderId="0" xfId="0" applyNumberFormat="1" applyFont="1" applyFill="1" applyBorder="1" applyAlignment="1">
      <alignment horizontal="left" vertical="center" shrinkToFit="1"/>
    </xf>
    <xf numFmtId="177" fontId="21" fillId="0" borderId="0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vertical="center"/>
    </xf>
    <xf numFmtId="178" fontId="22" fillId="0" borderId="14" xfId="0" applyNumberFormat="1" applyFont="1" applyFill="1" applyBorder="1" applyAlignment="1">
      <alignment horizontal="right" vertical="center" shrinkToFit="1"/>
    </xf>
    <xf numFmtId="195" fontId="21" fillId="0" borderId="11" xfId="0" applyNumberFormat="1" applyFont="1" applyFill="1" applyBorder="1" applyAlignment="1">
      <alignment horizontal="left" vertical="center" shrinkToFit="1"/>
    </xf>
    <xf numFmtId="195" fontId="21" fillId="0" borderId="50" xfId="0" applyNumberFormat="1" applyFont="1" applyFill="1" applyBorder="1" applyAlignment="1">
      <alignment horizontal="left" vertical="center" shrinkToFit="1"/>
    </xf>
    <xf numFmtId="0" fontId="21" fillId="0" borderId="39" xfId="0" applyFont="1" applyFill="1" applyBorder="1" applyAlignment="1">
      <alignment horizontal="distributed" vertical="center" shrinkToFit="1"/>
    </xf>
    <xf numFmtId="0" fontId="21" fillId="0" borderId="71" xfId="0" applyFont="1" applyFill="1" applyBorder="1" applyAlignment="1">
      <alignment horizontal="distributed" vertical="center" shrinkToFit="1"/>
    </xf>
    <xf numFmtId="184" fontId="21" fillId="0" borderId="13" xfId="0" applyNumberFormat="1" applyFont="1" applyFill="1" applyBorder="1" applyAlignment="1">
      <alignment horizontal="right" vertical="center"/>
    </xf>
    <xf numFmtId="181" fontId="21" fillId="0" borderId="14" xfId="0" applyNumberFormat="1" applyFont="1" applyFill="1" applyBorder="1" applyAlignment="1">
      <alignment horizontal="right" vertical="center"/>
    </xf>
    <xf numFmtId="43" fontId="21" fillId="0" borderId="0" xfId="0" applyNumberFormat="1" applyFont="1" applyFill="1" applyBorder="1" applyAlignment="1">
      <alignment horizontal="right" vertical="center"/>
    </xf>
    <xf numFmtId="43" fontId="21" fillId="0" borderId="11" xfId="0" applyNumberFormat="1" applyFont="1" applyFill="1" applyBorder="1" applyAlignment="1">
      <alignment horizontal="right" vertical="center"/>
    </xf>
    <xf numFmtId="43" fontId="21" fillId="0" borderId="16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distributed" vertical="center" shrinkToFit="1"/>
    </xf>
    <xf numFmtId="0" fontId="21" fillId="0" borderId="12" xfId="0" applyFont="1" applyFill="1" applyBorder="1" applyAlignment="1">
      <alignment horizontal="distributed" vertical="center" shrinkToFit="1"/>
    </xf>
    <xf numFmtId="181" fontId="21" fillId="0" borderId="0" xfId="0" applyNumberFormat="1" applyFont="1" applyFill="1" applyBorder="1" applyAlignment="1">
      <alignment horizontal="right" vertical="center"/>
    </xf>
    <xf numFmtId="193" fontId="21" fillId="0" borderId="0" xfId="0" applyNumberFormat="1" applyFont="1" applyFill="1" applyBorder="1" applyAlignment="1">
      <alignment horizontal="right" vertical="center"/>
    </xf>
    <xf numFmtId="193" fontId="21" fillId="0" borderId="97" xfId="0" applyNumberFormat="1" applyFont="1" applyFill="1" applyBorder="1" applyAlignment="1">
      <alignment horizontal="right" vertical="center"/>
    </xf>
    <xf numFmtId="193" fontId="21" fillId="0" borderId="16" xfId="0" applyNumberFormat="1" applyFont="1" applyFill="1" applyBorder="1" applyAlignment="1">
      <alignment horizontal="right" vertical="center"/>
    </xf>
    <xf numFmtId="184" fontId="21" fillId="0" borderId="0" xfId="0" applyNumberFormat="1" applyFont="1" applyFill="1" applyBorder="1" applyAlignment="1">
      <alignment horizontal="right" vertical="center"/>
    </xf>
    <xf numFmtId="194" fontId="21" fillId="0" borderId="11" xfId="0" applyNumberFormat="1" applyFont="1" applyFill="1" applyBorder="1" applyAlignment="1">
      <alignment horizontal="right" vertical="center"/>
    </xf>
    <xf numFmtId="194" fontId="21" fillId="0" borderId="16" xfId="0" applyNumberFormat="1" applyFont="1" applyFill="1" applyBorder="1" applyAlignment="1">
      <alignment horizontal="right" vertical="center"/>
    </xf>
    <xf numFmtId="194" fontId="21" fillId="0" borderId="0" xfId="0" applyNumberFormat="1" applyFont="1" applyFill="1" applyBorder="1" applyAlignment="1">
      <alignment horizontal="right" vertical="center"/>
    </xf>
    <xf numFmtId="0" fontId="21" fillId="0" borderId="30" xfId="0" applyFont="1" applyFill="1" applyBorder="1" applyAlignment="1">
      <alignment horizontal="distributed" vertical="center" shrinkToFit="1"/>
    </xf>
    <xf numFmtId="193" fontId="21" fillId="0" borderId="11" xfId="0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distributed" vertical="center" shrinkToFit="1"/>
    </xf>
    <xf numFmtId="0" fontId="24" fillId="0" borderId="127" xfId="0" applyFont="1" applyFill="1" applyBorder="1" applyAlignment="1">
      <alignment horizontal="distributed" vertical="center" shrinkToFit="1"/>
    </xf>
    <xf numFmtId="184" fontId="21" fillId="0" borderId="22" xfId="0" applyNumberFormat="1" applyFont="1" applyFill="1" applyBorder="1" applyAlignment="1">
      <alignment horizontal="right" vertical="center"/>
    </xf>
    <xf numFmtId="184" fontId="21" fillId="0" borderId="104" xfId="0" applyNumberFormat="1" applyFont="1" applyFill="1" applyBorder="1" applyAlignment="1">
      <alignment horizontal="right" vertical="center"/>
    </xf>
    <xf numFmtId="181" fontId="21" fillId="0" borderId="104" xfId="0" applyNumberFormat="1" applyFont="1" applyFill="1" applyBorder="1" applyAlignment="1">
      <alignment horizontal="right" vertical="center"/>
    </xf>
    <xf numFmtId="194" fontId="21" fillId="0" borderId="104" xfId="0" applyNumberFormat="1" applyFont="1" applyFill="1" applyBorder="1" applyAlignment="1">
      <alignment horizontal="right" vertical="center"/>
    </xf>
    <xf numFmtId="193" fontId="21" fillId="0" borderId="74" xfId="0" applyNumberFormat="1" applyFont="1" applyFill="1" applyBorder="1" applyAlignment="1">
      <alignment horizontal="right" vertical="center"/>
    </xf>
    <xf numFmtId="193" fontId="21" fillId="0" borderId="21" xfId="0" applyNumberFormat="1" applyFont="1" applyFill="1" applyBorder="1" applyAlignment="1">
      <alignment horizontal="right" vertical="center"/>
    </xf>
    <xf numFmtId="184" fontId="22" fillId="0" borderId="13" xfId="0" applyNumberFormat="1" applyFont="1" applyFill="1" applyBorder="1" applyAlignment="1">
      <alignment vertical="center"/>
    </xf>
    <xf numFmtId="192" fontId="22" fillId="0" borderId="0" xfId="0" applyNumberFormat="1" applyFont="1" applyFill="1" applyBorder="1" applyAlignment="1">
      <alignment horizontal="right" vertical="center" shrinkToFit="1"/>
    </xf>
    <xf numFmtId="179" fontId="22" fillId="0" borderId="11" xfId="0" applyNumberFormat="1" applyFont="1" applyFill="1" applyBorder="1" applyAlignment="1">
      <alignment horizontal="right" vertical="center" shrinkToFit="1"/>
    </xf>
    <xf numFmtId="183" fontId="22" fillId="0" borderId="13" xfId="0" applyNumberFormat="1" applyFont="1" applyFill="1" applyBorder="1" applyAlignment="1">
      <alignment horizontal="right" vertical="center" indent="1"/>
    </xf>
    <xf numFmtId="184" fontId="21" fillId="0" borderId="11" xfId="0" applyNumberFormat="1" applyFont="1" applyFill="1" applyBorder="1" applyAlignment="1">
      <alignment horizontal="right" vertical="center"/>
    </xf>
    <xf numFmtId="1" fontId="21" fillId="0" borderId="12" xfId="0" applyNumberFormat="1" applyFont="1" applyFill="1" applyBorder="1" applyAlignment="1">
      <alignment horizontal="right" vertical="center" indent="1"/>
    </xf>
    <xf numFmtId="0" fontId="21" fillId="0" borderId="12" xfId="0" applyFont="1" applyFill="1" applyBorder="1" applyAlignment="1">
      <alignment horizontal="right" vertical="center" indent="1"/>
    </xf>
    <xf numFmtId="1" fontId="21" fillId="0" borderId="29" xfId="0" applyNumberFormat="1" applyFont="1" applyFill="1" applyBorder="1" applyAlignment="1">
      <alignment horizontal="right" vertical="center" indent="1"/>
    </xf>
    <xf numFmtId="184" fontId="21" fillId="0" borderId="51" xfId="0" applyNumberFormat="1" applyFont="1" applyFill="1" applyBorder="1" applyAlignment="1">
      <alignment vertical="center"/>
    </xf>
    <xf numFmtId="184" fontId="21" fillId="0" borderId="50" xfId="0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57152</xdr:colOff>
      <xdr:row>48</xdr:row>
      <xdr:rowOff>38100</xdr:rowOff>
    </xdr:from>
    <xdr:to>
      <xdr:col>40</xdr:col>
      <xdr:colOff>95251</xdr:colOff>
      <xdr:row>48</xdr:row>
      <xdr:rowOff>180975</xdr:rowOff>
    </xdr:to>
    <xdr:cxnSp macro="">
      <xdr:nvCxnSpPr>
        <xdr:cNvPr id="11" name="直線コネクタ 10"/>
        <xdr:cNvCxnSpPr/>
      </xdr:nvCxnSpPr>
      <xdr:spPr bwMode="auto">
        <a:xfrm flipH="1">
          <a:off x="6362702" y="96964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57152</xdr:colOff>
      <xdr:row>47</xdr:row>
      <xdr:rowOff>19050</xdr:rowOff>
    </xdr:from>
    <xdr:to>
      <xdr:col>40</xdr:col>
      <xdr:colOff>114300</xdr:colOff>
      <xdr:row>47</xdr:row>
      <xdr:rowOff>190500</xdr:rowOff>
    </xdr:to>
    <xdr:cxnSp macro="">
      <xdr:nvCxnSpPr>
        <xdr:cNvPr id="13" name="直線コネクタ 12"/>
        <xdr:cNvCxnSpPr/>
      </xdr:nvCxnSpPr>
      <xdr:spPr bwMode="auto">
        <a:xfrm flipH="1">
          <a:off x="6362702" y="9477375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104775</xdr:colOff>
      <xdr:row>4</xdr:row>
      <xdr:rowOff>0</xdr:rowOff>
    </xdr:to>
    <xdr:sp macro="" textlink="">
      <xdr:nvSpPr>
        <xdr:cNvPr id="3" name="Line 17"/>
        <xdr:cNvSpPr>
          <a:spLocks noChangeShapeType="1"/>
        </xdr:cNvSpPr>
      </xdr:nvSpPr>
      <xdr:spPr bwMode="auto">
        <a:xfrm>
          <a:off x="0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46"/>
  <sheetViews>
    <sheetView tabSelected="1" view="pageBreakPreview" zoomScale="90" zoomScaleNormal="90" zoomScaleSheetLayoutView="90" workbookViewId="0">
      <selection activeCell="N14" sqref="N14"/>
    </sheetView>
  </sheetViews>
  <sheetFormatPr defaultRowHeight="21" customHeight="1" x14ac:dyDescent="0.15"/>
  <cols>
    <col min="1" max="1" width="10.28515625" style="2" customWidth="1"/>
    <col min="2" max="2" width="7" style="2" customWidth="1"/>
    <col min="3" max="3" width="6.5703125" style="2" customWidth="1"/>
    <col min="4" max="4" width="11" style="2" bestFit="1" customWidth="1"/>
    <col min="5" max="5" width="6.5703125" style="2" customWidth="1"/>
    <col min="6" max="6" width="11" style="2" bestFit="1" customWidth="1"/>
    <col min="7" max="7" width="6.5703125" style="2" customWidth="1"/>
    <col min="8" max="8" width="9.7109375" style="2" customWidth="1"/>
    <col min="9" max="9" width="6.5703125" style="2" customWidth="1"/>
    <col min="10" max="10" width="9.28515625" style="2" customWidth="1"/>
    <col min="11" max="11" width="6.7109375" style="2" customWidth="1"/>
    <col min="12" max="12" width="9.7109375" style="2" customWidth="1"/>
    <col min="13" max="16384" width="9.140625" style="2"/>
  </cols>
  <sheetData>
    <row r="1" spans="1:13" ht="5.0999999999999996" customHeight="1" x14ac:dyDescent="0.15">
      <c r="A1" s="1"/>
      <c r="B1" s="1"/>
      <c r="C1" s="1"/>
      <c r="D1" s="1"/>
      <c r="E1" s="1"/>
      <c r="F1" s="1"/>
      <c r="G1" s="1"/>
      <c r="H1" s="1"/>
      <c r="I1" s="1"/>
      <c r="K1" s="1"/>
      <c r="L1" s="3"/>
    </row>
    <row r="2" spans="1:13" ht="15" customHeight="1" thickBot="1" x14ac:dyDescent="0.2">
      <c r="A2" s="1" t="s">
        <v>263</v>
      </c>
      <c r="B2" s="1"/>
      <c r="C2" s="1"/>
      <c r="D2" s="1"/>
      <c r="E2" s="1"/>
      <c r="F2" s="1"/>
      <c r="G2" s="1"/>
      <c r="H2" s="1"/>
      <c r="I2" s="1"/>
      <c r="K2" s="1"/>
      <c r="L2" s="3" t="s">
        <v>161</v>
      </c>
    </row>
    <row r="3" spans="1:13" ht="24.95" customHeight="1" thickBot="1" x14ac:dyDescent="0.2">
      <c r="A3" s="158" t="s">
        <v>162</v>
      </c>
      <c r="B3" s="159"/>
      <c r="C3" s="162" t="s">
        <v>205</v>
      </c>
      <c r="D3" s="162"/>
      <c r="E3" s="162"/>
      <c r="F3" s="163" t="s">
        <v>163</v>
      </c>
      <c r="G3" s="162" t="s">
        <v>216</v>
      </c>
      <c r="H3" s="162"/>
      <c r="I3" s="162"/>
      <c r="J3" s="154" t="s">
        <v>217</v>
      </c>
      <c r="K3" s="154"/>
      <c r="L3" s="155"/>
    </row>
    <row r="4" spans="1:13" ht="24.95" customHeight="1" x14ac:dyDescent="0.15">
      <c r="A4" s="160"/>
      <c r="B4" s="161"/>
      <c r="C4" s="4" t="s">
        <v>164</v>
      </c>
      <c r="D4" s="4" t="s">
        <v>165</v>
      </c>
      <c r="E4" s="5" t="s">
        <v>166</v>
      </c>
      <c r="F4" s="164"/>
      <c r="G4" s="165"/>
      <c r="H4" s="165"/>
      <c r="I4" s="165"/>
      <c r="J4" s="156"/>
      <c r="K4" s="156"/>
      <c r="L4" s="157"/>
    </row>
    <row r="5" spans="1:13" ht="20.100000000000001" customHeight="1" x14ac:dyDescent="0.15">
      <c r="A5" s="523" t="s">
        <v>167</v>
      </c>
      <c r="B5" s="524"/>
      <c r="C5" s="525">
        <f t="shared" ref="C5:C10" si="0">SUM(D5:E5)</f>
        <v>0</v>
      </c>
      <c r="D5" s="101">
        <v>0</v>
      </c>
      <c r="E5" s="101">
        <v>0</v>
      </c>
      <c r="F5" s="526">
        <v>1</v>
      </c>
      <c r="G5" s="527">
        <v>12441</v>
      </c>
      <c r="H5" s="527"/>
      <c r="I5" s="527"/>
      <c r="J5" s="528">
        <v>11097.05</v>
      </c>
      <c r="K5" s="528"/>
      <c r="L5" s="529"/>
    </row>
    <row r="6" spans="1:13" ht="20.100000000000001" customHeight="1" x14ac:dyDescent="0.15">
      <c r="A6" s="530" t="s">
        <v>179</v>
      </c>
      <c r="B6" s="531"/>
      <c r="C6" s="525">
        <f t="shared" si="0"/>
        <v>25</v>
      </c>
      <c r="D6" s="101">
        <v>8</v>
      </c>
      <c r="E6" s="101">
        <v>17</v>
      </c>
      <c r="F6" s="532">
        <v>1</v>
      </c>
      <c r="G6" s="533">
        <v>3845</v>
      </c>
      <c r="H6" s="533"/>
      <c r="I6" s="533"/>
      <c r="J6" s="534">
        <v>3036.58</v>
      </c>
      <c r="K6" s="534"/>
      <c r="L6" s="535"/>
      <c r="M6" s="8"/>
    </row>
    <row r="7" spans="1:13" ht="20.100000000000001" customHeight="1" x14ac:dyDescent="0.15">
      <c r="A7" s="530" t="s">
        <v>218</v>
      </c>
      <c r="B7" s="531"/>
      <c r="C7" s="525">
        <f t="shared" si="0"/>
        <v>6</v>
      </c>
      <c r="D7" s="101">
        <v>2</v>
      </c>
      <c r="E7" s="101">
        <v>4</v>
      </c>
      <c r="F7" s="532">
        <v>1</v>
      </c>
      <c r="G7" s="536">
        <v>0</v>
      </c>
      <c r="H7" s="536"/>
      <c r="I7" s="536"/>
      <c r="J7" s="537">
        <v>1550.16</v>
      </c>
      <c r="K7" s="537"/>
      <c r="L7" s="538"/>
    </row>
    <row r="8" spans="1:13" ht="20.100000000000001" customHeight="1" x14ac:dyDescent="0.15">
      <c r="A8" s="530" t="s">
        <v>256</v>
      </c>
      <c r="B8" s="531"/>
      <c r="C8" s="525">
        <f t="shared" si="0"/>
        <v>2</v>
      </c>
      <c r="D8" s="101">
        <v>1</v>
      </c>
      <c r="E8" s="101">
        <v>1</v>
      </c>
      <c r="F8" s="532">
        <v>1</v>
      </c>
      <c r="G8" s="539">
        <v>2395.0100000000002</v>
      </c>
      <c r="H8" s="539"/>
      <c r="I8" s="539"/>
      <c r="J8" s="537">
        <v>1632.22</v>
      </c>
      <c r="K8" s="537"/>
      <c r="L8" s="538"/>
    </row>
    <row r="9" spans="1:13" ht="20.100000000000001" customHeight="1" x14ac:dyDescent="0.15">
      <c r="A9" s="530" t="s">
        <v>219</v>
      </c>
      <c r="B9" s="540"/>
      <c r="C9" s="525">
        <f t="shared" si="0"/>
        <v>0</v>
      </c>
      <c r="D9" s="101">
        <v>0</v>
      </c>
      <c r="E9" s="101">
        <v>0</v>
      </c>
      <c r="F9" s="532">
        <v>1</v>
      </c>
      <c r="G9" s="533">
        <v>2897.64</v>
      </c>
      <c r="H9" s="533"/>
      <c r="I9" s="533"/>
      <c r="J9" s="541">
        <v>958.91</v>
      </c>
      <c r="K9" s="541"/>
      <c r="L9" s="535"/>
    </row>
    <row r="10" spans="1:13" ht="20.100000000000001" customHeight="1" x14ac:dyDescent="0.15">
      <c r="A10" s="530" t="s">
        <v>220</v>
      </c>
      <c r="B10" s="531"/>
      <c r="C10" s="525">
        <f t="shared" si="0"/>
        <v>10</v>
      </c>
      <c r="D10" s="101">
        <v>4</v>
      </c>
      <c r="E10" s="101">
        <v>6</v>
      </c>
      <c r="F10" s="532">
        <v>1</v>
      </c>
      <c r="G10" s="533">
        <v>7066</v>
      </c>
      <c r="H10" s="533"/>
      <c r="I10" s="533"/>
      <c r="J10" s="534">
        <v>3360.89</v>
      </c>
      <c r="K10" s="534"/>
      <c r="L10" s="535"/>
      <c r="M10" s="8"/>
    </row>
    <row r="11" spans="1:13" ht="20.100000000000001" customHeight="1" thickBot="1" x14ac:dyDescent="0.2">
      <c r="A11" s="542" t="s">
        <v>221</v>
      </c>
      <c r="B11" s="543"/>
      <c r="C11" s="544">
        <f t="shared" ref="C11" si="1">SUM(D11:E11)</f>
        <v>4</v>
      </c>
      <c r="D11" s="545">
        <v>2</v>
      </c>
      <c r="E11" s="545">
        <v>2</v>
      </c>
      <c r="F11" s="546">
        <v>1</v>
      </c>
      <c r="G11" s="547">
        <v>1381</v>
      </c>
      <c r="H11" s="547"/>
      <c r="I11" s="547"/>
      <c r="J11" s="548">
        <v>1471.36</v>
      </c>
      <c r="K11" s="548"/>
      <c r="L11" s="549"/>
      <c r="M11" s="8"/>
    </row>
    <row r="12" spans="1:13" ht="15" customHeight="1" x14ac:dyDescent="0.15">
      <c r="A12" s="150" t="s">
        <v>168</v>
      </c>
      <c r="B12" s="150"/>
      <c r="C12" s="150"/>
      <c r="D12" s="150"/>
      <c r="E12" s="150"/>
      <c r="F12" s="150"/>
      <c r="G12" s="150"/>
      <c r="H12" s="116"/>
      <c r="I12" s="116"/>
      <c r="J12" s="147" t="s">
        <v>169</v>
      </c>
      <c r="K12" s="147"/>
      <c r="L12" s="147"/>
    </row>
    <row r="13" spans="1:13" ht="15" customHeight="1" x14ac:dyDescent="0.15">
      <c r="A13" s="150" t="s">
        <v>170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"/>
    </row>
    <row r="14" spans="1:13" ht="15" customHeight="1" x14ac:dyDescent="0.15">
      <c r="A14" s="117" t="s">
        <v>257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"/>
    </row>
    <row r="15" spans="1:13" ht="1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1"/>
    </row>
    <row r="16" spans="1:13" ht="15" customHeight="1" thickBot="1" x14ac:dyDescent="0.2">
      <c r="A16" s="1" t="s">
        <v>222</v>
      </c>
      <c r="B16" s="1"/>
      <c r="C16" s="1"/>
      <c r="D16" s="1"/>
      <c r="E16" s="1"/>
      <c r="F16" s="1"/>
      <c r="G16" s="1"/>
      <c r="H16" s="1"/>
      <c r="I16" s="1"/>
      <c r="J16" s="3"/>
      <c r="K16" s="1"/>
    </row>
    <row r="17" spans="1:10" ht="24.95" customHeight="1" x14ac:dyDescent="0.15">
      <c r="A17" s="145" t="s">
        <v>223</v>
      </c>
      <c r="B17" s="152" t="s">
        <v>224</v>
      </c>
      <c r="C17" s="148" t="s">
        <v>171</v>
      </c>
      <c r="D17" s="149"/>
      <c r="E17" s="148" t="s">
        <v>172</v>
      </c>
      <c r="F17" s="149"/>
      <c r="G17" s="148" t="s">
        <v>173</v>
      </c>
      <c r="H17" s="149"/>
      <c r="I17" s="148" t="s">
        <v>174</v>
      </c>
      <c r="J17" s="151"/>
    </row>
    <row r="18" spans="1:10" ht="24.95" customHeight="1" x14ac:dyDescent="0.15">
      <c r="A18" s="146"/>
      <c r="B18" s="153"/>
      <c r="C18" s="127" t="s">
        <v>60</v>
      </c>
      <c r="D18" s="127" t="s">
        <v>175</v>
      </c>
      <c r="E18" s="127" t="s">
        <v>60</v>
      </c>
      <c r="F18" s="127" t="s">
        <v>175</v>
      </c>
      <c r="G18" s="127" t="s">
        <v>60</v>
      </c>
      <c r="H18" s="127" t="s">
        <v>175</v>
      </c>
      <c r="I18" s="118" t="s">
        <v>60</v>
      </c>
      <c r="J18" s="129" t="s">
        <v>175</v>
      </c>
    </row>
    <row r="19" spans="1:10" ht="20.100000000000001" customHeight="1" x14ac:dyDescent="0.15">
      <c r="A19" s="134" t="s">
        <v>176</v>
      </c>
      <c r="B19" s="74"/>
      <c r="C19" s="75"/>
      <c r="D19" s="76"/>
      <c r="E19" s="75"/>
      <c r="F19" s="76">
        <v>1001</v>
      </c>
      <c r="G19" s="75"/>
      <c r="H19" s="76">
        <v>300</v>
      </c>
      <c r="I19" s="77"/>
      <c r="J19" s="78">
        <v>300</v>
      </c>
    </row>
    <row r="20" spans="1:10" ht="20.100000000000001" customHeight="1" x14ac:dyDescent="0.15">
      <c r="A20" s="134" t="s">
        <v>265</v>
      </c>
      <c r="B20" s="79">
        <v>335</v>
      </c>
      <c r="C20" s="80">
        <v>774</v>
      </c>
      <c r="D20" s="77">
        <v>201793</v>
      </c>
      <c r="E20" s="80">
        <v>240</v>
      </c>
      <c r="F20" s="77">
        <v>125067</v>
      </c>
      <c r="G20" s="80">
        <v>289</v>
      </c>
      <c r="H20" s="77">
        <v>33768</v>
      </c>
      <c r="I20" s="80">
        <v>245</v>
      </c>
      <c r="J20" s="81">
        <v>42958</v>
      </c>
    </row>
    <row r="21" spans="1:10" ht="20.100000000000001" customHeight="1" x14ac:dyDescent="0.15">
      <c r="A21" s="134">
        <v>25</v>
      </c>
      <c r="B21" s="79">
        <v>334</v>
      </c>
      <c r="C21" s="80">
        <v>782</v>
      </c>
      <c r="D21" s="77">
        <v>186377</v>
      </c>
      <c r="E21" s="80">
        <v>241</v>
      </c>
      <c r="F21" s="77">
        <v>111542</v>
      </c>
      <c r="G21" s="80">
        <v>194</v>
      </c>
      <c r="H21" s="77">
        <v>32482</v>
      </c>
      <c r="I21" s="80">
        <v>247</v>
      </c>
      <c r="J21" s="81">
        <v>42353</v>
      </c>
    </row>
    <row r="22" spans="1:10" ht="20.100000000000001" customHeight="1" x14ac:dyDescent="0.15">
      <c r="A22" s="134">
        <v>26</v>
      </c>
      <c r="B22" s="82">
        <v>333</v>
      </c>
      <c r="C22" s="83">
        <v>787</v>
      </c>
      <c r="D22" s="73">
        <v>180702</v>
      </c>
      <c r="E22" s="83">
        <v>231</v>
      </c>
      <c r="F22" s="73">
        <v>109394</v>
      </c>
      <c r="G22" s="83">
        <v>306</v>
      </c>
      <c r="H22" s="73">
        <v>32463</v>
      </c>
      <c r="I22" s="83">
        <v>250</v>
      </c>
      <c r="J22" s="139">
        <v>38845</v>
      </c>
    </row>
    <row r="23" spans="1:10" ht="20.100000000000001" customHeight="1" x14ac:dyDescent="0.15">
      <c r="A23" s="134">
        <v>27</v>
      </c>
      <c r="B23" s="82">
        <v>336</v>
      </c>
      <c r="C23" s="83">
        <v>820</v>
      </c>
      <c r="D23" s="73">
        <v>196016</v>
      </c>
      <c r="E23" s="83">
        <v>236</v>
      </c>
      <c r="F23" s="73">
        <v>113510</v>
      </c>
      <c r="G23" s="83">
        <v>324</v>
      </c>
      <c r="H23" s="73">
        <v>38862</v>
      </c>
      <c r="I23" s="83">
        <v>260</v>
      </c>
      <c r="J23" s="139">
        <v>43644</v>
      </c>
    </row>
    <row r="24" spans="1:10" ht="20.100000000000001" customHeight="1" x14ac:dyDescent="0.15">
      <c r="A24" s="7">
        <v>28</v>
      </c>
      <c r="B24" s="550">
        <f>SUM(B26:B37)</f>
        <v>335</v>
      </c>
      <c r="C24" s="551">
        <f t="shared" ref="C24:J24" si="2">SUM(C26:C37)</f>
        <v>866</v>
      </c>
      <c r="D24" s="311">
        <f t="shared" si="2"/>
        <v>201036</v>
      </c>
      <c r="E24" s="551">
        <f t="shared" si="2"/>
        <v>264</v>
      </c>
      <c r="F24" s="311">
        <f t="shared" si="2"/>
        <v>120887</v>
      </c>
      <c r="G24" s="551">
        <f t="shared" si="2"/>
        <v>340</v>
      </c>
      <c r="H24" s="311">
        <f t="shared" si="2"/>
        <v>37325</v>
      </c>
      <c r="I24" s="551">
        <f t="shared" si="2"/>
        <v>262</v>
      </c>
      <c r="J24" s="552">
        <f t="shared" si="2"/>
        <v>42824</v>
      </c>
    </row>
    <row r="25" spans="1:10" ht="20.100000000000001" customHeight="1" x14ac:dyDescent="0.15">
      <c r="A25" s="7"/>
      <c r="B25" s="553"/>
      <c r="C25" s="413"/>
      <c r="D25" s="413"/>
      <c r="E25" s="413"/>
      <c r="F25" s="413"/>
      <c r="G25" s="413"/>
      <c r="H25" s="413"/>
      <c r="I25" s="77"/>
      <c r="J25" s="78"/>
    </row>
    <row r="26" spans="1:10" ht="20.100000000000001" customHeight="1" x14ac:dyDescent="0.15">
      <c r="A26" s="67" t="s">
        <v>267</v>
      </c>
      <c r="B26" s="82">
        <v>28</v>
      </c>
      <c r="C26" s="65">
        <f>SUM(E26+G26+I26)</f>
        <v>63</v>
      </c>
      <c r="D26" s="65">
        <f t="shared" ref="D26:D37" si="3">SUM(F26+H26+J26)</f>
        <v>16685</v>
      </c>
      <c r="E26" s="65">
        <v>17</v>
      </c>
      <c r="F26" s="77">
        <v>10129</v>
      </c>
      <c r="G26" s="65">
        <v>25</v>
      </c>
      <c r="H26" s="77">
        <v>2966</v>
      </c>
      <c r="I26" s="101">
        <v>21</v>
      </c>
      <c r="J26" s="554">
        <v>3590</v>
      </c>
    </row>
    <row r="27" spans="1:10" ht="20.100000000000001" customHeight="1" x14ac:dyDescent="0.15">
      <c r="A27" s="555">
        <v>5</v>
      </c>
      <c r="B27" s="82">
        <v>29</v>
      </c>
      <c r="C27" s="65">
        <f t="shared" ref="C27:C37" si="4">SUM(E27+G27+I27)</f>
        <v>65</v>
      </c>
      <c r="D27" s="65">
        <f t="shared" si="3"/>
        <v>16497</v>
      </c>
      <c r="E27" s="65">
        <v>18</v>
      </c>
      <c r="F27" s="65">
        <v>10274</v>
      </c>
      <c r="G27" s="65">
        <v>27</v>
      </c>
      <c r="H27" s="65">
        <v>3482</v>
      </c>
      <c r="I27" s="101">
        <v>20</v>
      </c>
      <c r="J27" s="554">
        <v>2741</v>
      </c>
    </row>
    <row r="28" spans="1:10" ht="20.100000000000001" customHeight="1" x14ac:dyDescent="0.15">
      <c r="A28" s="555">
        <v>6</v>
      </c>
      <c r="B28" s="82">
        <v>28</v>
      </c>
      <c r="C28" s="65">
        <f t="shared" si="4"/>
        <v>60</v>
      </c>
      <c r="D28" s="65">
        <f t="shared" si="3"/>
        <v>13336</v>
      </c>
      <c r="E28" s="65">
        <v>13</v>
      </c>
      <c r="F28" s="65">
        <v>6467</v>
      </c>
      <c r="G28" s="65">
        <v>28</v>
      </c>
      <c r="H28" s="65">
        <v>3629</v>
      </c>
      <c r="I28" s="101">
        <v>19</v>
      </c>
      <c r="J28" s="554">
        <v>3240</v>
      </c>
    </row>
    <row r="29" spans="1:10" ht="20.100000000000001" customHeight="1" x14ac:dyDescent="0.15">
      <c r="A29" s="555">
        <v>7</v>
      </c>
      <c r="B29" s="82">
        <v>29</v>
      </c>
      <c r="C29" s="65">
        <f t="shared" si="4"/>
        <v>73</v>
      </c>
      <c r="D29" s="65">
        <f t="shared" si="3"/>
        <v>15423</v>
      </c>
      <c r="E29" s="65">
        <v>23</v>
      </c>
      <c r="F29" s="65">
        <v>8537</v>
      </c>
      <c r="G29" s="65">
        <v>29</v>
      </c>
      <c r="H29" s="65">
        <v>2860</v>
      </c>
      <c r="I29" s="101">
        <v>21</v>
      </c>
      <c r="J29" s="554">
        <v>4026</v>
      </c>
    </row>
    <row r="30" spans="1:10" ht="20.100000000000001" customHeight="1" x14ac:dyDescent="0.15">
      <c r="A30" s="555">
        <v>8</v>
      </c>
      <c r="B30" s="82">
        <v>29</v>
      </c>
      <c r="C30" s="65">
        <f t="shared" si="4"/>
        <v>68</v>
      </c>
      <c r="D30" s="65">
        <f t="shared" si="3"/>
        <v>14291</v>
      </c>
      <c r="E30" s="65">
        <v>19</v>
      </c>
      <c r="F30" s="65">
        <v>8569</v>
      </c>
      <c r="G30" s="65">
        <v>29</v>
      </c>
      <c r="H30" s="65">
        <v>3168</v>
      </c>
      <c r="I30" s="77">
        <v>20</v>
      </c>
      <c r="J30" s="78">
        <v>2554</v>
      </c>
    </row>
    <row r="31" spans="1:10" ht="20.100000000000001" customHeight="1" x14ac:dyDescent="0.15">
      <c r="A31" s="555">
        <v>9</v>
      </c>
      <c r="B31" s="82">
        <v>28</v>
      </c>
      <c r="C31" s="65">
        <f t="shared" si="4"/>
        <v>68</v>
      </c>
      <c r="D31" s="65">
        <f t="shared" si="3"/>
        <v>16283</v>
      </c>
      <c r="E31" s="65">
        <v>17</v>
      </c>
      <c r="F31" s="65">
        <v>9238</v>
      </c>
      <c r="G31" s="65">
        <v>29</v>
      </c>
      <c r="H31" s="65">
        <v>3574</v>
      </c>
      <c r="I31" s="77">
        <v>22</v>
      </c>
      <c r="J31" s="78">
        <v>3471</v>
      </c>
    </row>
    <row r="32" spans="1:10" ht="20.100000000000001" customHeight="1" x14ac:dyDescent="0.15">
      <c r="A32" s="556">
        <v>10</v>
      </c>
      <c r="B32" s="82">
        <v>28</v>
      </c>
      <c r="C32" s="65">
        <f t="shared" si="4"/>
        <v>86</v>
      </c>
      <c r="D32" s="65">
        <f t="shared" si="3"/>
        <v>20655</v>
      </c>
      <c r="E32" s="65">
        <v>29</v>
      </c>
      <c r="F32" s="65">
        <v>13401</v>
      </c>
      <c r="G32" s="65">
        <v>32</v>
      </c>
      <c r="H32" s="65">
        <v>3390</v>
      </c>
      <c r="I32" s="77">
        <v>25</v>
      </c>
      <c r="J32" s="78">
        <v>3864</v>
      </c>
    </row>
    <row r="33" spans="1:12" ht="20.100000000000001" customHeight="1" x14ac:dyDescent="0.15">
      <c r="A33" s="556">
        <v>11</v>
      </c>
      <c r="B33" s="82">
        <v>28</v>
      </c>
      <c r="C33" s="65">
        <f t="shared" si="4"/>
        <v>92</v>
      </c>
      <c r="D33" s="65">
        <f t="shared" si="3"/>
        <v>21614</v>
      </c>
      <c r="E33" s="101">
        <v>30</v>
      </c>
      <c r="F33" s="101">
        <v>14579</v>
      </c>
      <c r="G33" s="101">
        <v>35</v>
      </c>
      <c r="H33" s="101">
        <v>2810</v>
      </c>
      <c r="I33" s="101">
        <v>27</v>
      </c>
      <c r="J33" s="554">
        <v>4225</v>
      </c>
    </row>
    <row r="34" spans="1:12" ht="20.100000000000001" customHeight="1" x14ac:dyDescent="0.15">
      <c r="A34" s="556">
        <v>12</v>
      </c>
      <c r="B34" s="82">
        <v>26</v>
      </c>
      <c r="C34" s="65">
        <f t="shared" si="4"/>
        <v>75</v>
      </c>
      <c r="D34" s="65">
        <f t="shared" si="3"/>
        <v>17158</v>
      </c>
      <c r="E34" s="101">
        <v>27</v>
      </c>
      <c r="F34" s="101">
        <v>10893</v>
      </c>
      <c r="G34" s="101">
        <v>27</v>
      </c>
      <c r="H34" s="101">
        <v>2635</v>
      </c>
      <c r="I34" s="101">
        <v>21</v>
      </c>
      <c r="J34" s="554">
        <v>3630</v>
      </c>
    </row>
    <row r="35" spans="1:12" ht="20.100000000000001" customHeight="1" x14ac:dyDescent="0.15">
      <c r="A35" s="67" t="s">
        <v>269</v>
      </c>
      <c r="B35" s="82">
        <v>26</v>
      </c>
      <c r="C35" s="65">
        <f t="shared" si="4"/>
        <v>70</v>
      </c>
      <c r="D35" s="65">
        <f t="shared" si="3"/>
        <v>16277</v>
      </c>
      <c r="E35" s="65">
        <v>26</v>
      </c>
      <c r="F35" s="65">
        <v>10292</v>
      </c>
      <c r="G35" s="65">
        <v>24</v>
      </c>
      <c r="H35" s="65">
        <v>2300</v>
      </c>
      <c r="I35" s="77">
        <v>20</v>
      </c>
      <c r="J35" s="78">
        <v>3685</v>
      </c>
    </row>
    <row r="36" spans="1:12" ht="20.100000000000001" customHeight="1" x14ac:dyDescent="0.15">
      <c r="A36" s="555">
        <v>2</v>
      </c>
      <c r="B36" s="82">
        <v>27</v>
      </c>
      <c r="C36" s="65">
        <f t="shared" si="4"/>
        <v>74</v>
      </c>
      <c r="D36" s="65">
        <f t="shared" si="3"/>
        <v>14953</v>
      </c>
      <c r="E36" s="101">
        <v>22</v>
      </c>
      <c r="F36" s="101">
        <v>7600</v>
      </c>
      <c r="G36" s="101">
        <v>29</v>
      </c>
      <c r="H36" s="101">
        <v>3153</v>
      </c>
      <c r="I36" s="101">
        <v>23</v>
      </c>
      <c r="J36" s="554">
        <v>4200</v>
      </c>
    </row>
    <row r="37" spans="1:12" ht="20.100000000000001" customHeight="1" thickBot="1" x14ac:dyDescent="0.2">
      <c r="A37" s="557">
        <v>3</v>
      </c>
      <c r="B37" s="558">
        <v>29</v>
      </c>
      <c r="C37" s="91">
        <f t="shared" si="4"/>
        <v>72</v>
      </c>
      <c r="D37" s="91">
        <f t="shared" si="3"/>
        <v>17864</v>
      </c>
      <c r="E37" s="506">
        <v>23</v>
      </c>
      <c r="F37" s="506">
        <v>10908</v>
      </c>
      <c r="G37" s="506">
        <v>26</v>
      </c>
      <c r="H37" s="506">
        <v>3358</v>
      </c>
      <c r="I37" s="506">
        <v>23</v>
      </c>
      <c r="J37" s="559">
        <v>3598</v>
      </c>
    </row>
    <row r="38" spans="1:12" ht="15" customHeight="1" x14ac:dyDescent="0.15">
      <c r="A38" s="1" t="s">
        <v>252</v>
      </c>
      <c r="B38" s="1"/>
      <c r="C38" s="1"/>
      <c r="D38" s="1"/>
      <c r="E38" s="1"/>
      <c r="F38" s="1"/>
      <c r="G38" s="1"/>
      <c r="H38" s="116"/>
      <c r="I38" s="116"/>
      <c r="J38" s="116" t="s">
        <v>178</v>
      </c>
      <c r="K38" s="102"/>
      <c r="L38" s="102"/>
    </row>
    <row r="39" spans="1:12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ht="2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2" ht="2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ht="2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2" ht="2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2" ht="2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ht="2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</sheetData>
  <sheetProtection sheet="1" objects="1" scenarios="1"/>
  <mergeCells count="35">
    <mergeCell ref="J3:L4"/>
    <mergeCell ref="G6:I6"/>
    <mergeCell ref="J6:L6"/>
    <mergeCell ref="A3:B4"/>
    <mergeCell ref="C3:E3"/>
    <mergeCell ref="F3:F4"/>
    <mergeCell ref="G3:I4"/>
    <mergeCell ref="J7:L7"/>
    <mergeCell ref="A5:B5"/>
    <mergeCell ref="G5:I5"/>
    <mergeCell ref="J5:L5"/>
    <mergeCell ref="A6:B6"/>
    <mergeCell ref="A7:B7"/>
    <mergeCell ref="G7:I7"/>
    <mergeCell ref="A10:B10"/>
    <mergeCell ref="G10:I10"/>
    <mergeCell ref="J10:L10"/>
    <mergeCell ref="J11:L11"/>
    <mergeCell ref="G11:I11"/>
    <mergeCell ref="A8:B8"/>
    <mergeCell ref="G8:I8"/>
    <mergeCell ref="J8:L8"/>
    <mergeCell ref="A17:A18"/>
    <mergeCell ref="J12:L12"/>
    <mergeCell ref="G17:H17"/>
    <mergeCell ref="A13:J13"/>
    <mergeCell ref="I17:J17"/>
    <mergeCell ref="B17:B18"/>
    <mergeCell ref="C17:D17"/>
    <mergeCell ref="E17:F17"/>
    <mergeCell ref="A9:B9"/>
    <mergeCell ref="G9:I9"/>
    <mergeCell ref="A12:G12"/>
    <mergeCell ref="A11:B11"/>
    <mergeCell ref="J9:L9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5" orientation="portrait" useFirstPageNumber="1" r:id="rId1"/>
  <headerFooter scaleWithDoc="0" alignWithMargins="0">
    <oddHeader>&amp;R教　育</oddHeader>
    <oddFooter>&amp;C&amp;12&amp;A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8"/>
  <sheetViews>
    <sheetView view="pageBreakPreview" zoomScaleNormal="100" zoomScaleSheetLayoutView="100" workbookViewId="0">
      <selection activeCell="N14" sqref="N14"/>
    </sheetView>
  </sheetViews>
  <sheetFormatPr defaultRowHeight="15.95" customHeight="1" x14ac:dyDescent="0.15"/>
  <cols>
    <col min="1" max="2" width="5.7109375" style="2" customWidth="1"/>
    <col min="3" max="3" width="5.28515625" style="2" customWidth="1"/>
    <col min="4" max="4" width="1.7109375" style="2" customWidth="1"/>
    <col min="5" max="5" width="8.85546875" style="2" customWidth="1"/>
    <col min="6" max="6" width="7.140625" style="2" customWidth="1"/>
    <col min="7" max="8" width="8.85546875" style="2" customWidth="1"/>
    <col min="9" max="9" width="7.7109375" style="2" customWidth="1"/>
    <col min="10" max="10" width="6.85546875" style="2" customWidth="1"/>
    <col min="11" max="12" width="8.140625" style="2" customWidth="1"/>
    <col min="13" max="13" width="8.85546875" style="2" customWidth="1"/>
    <col min="14" max="14" width="9.42578125" style="2" customWidth="1"/>
    <col min="15" max="15" width="11" style="2" bestFit="1" customWidth="1"/>
    <col min="16" max="16384" width="9.140625" style="2"/>
  </cols>
  <sheetData>
    <row r="1" spans="1:17" ht="5.0999999999999996" customHeight="1" x14ac:dyDescent="0.15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</row>
    <row r="2" spans="1:17" ht="15" customHeight="1" thickBot="1" x14ac:dyDescent="0.2">
      <c r="A2" s="1" t="s">
        <v>305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 t="s">
        <v>91</v>
      </c>
    </row>
    <row r="3" spans="1:17" ht="24.95" customHeight="1" thickBot="1" x14ac:dyDescent="0.2">
      <c r="A3" s="36"/>
      <c r="B3" s="9"/>
      <c r="C3" s="10" t="s">
        <v>155</v>
      </c>
      <c r="D3" s="10"/>
      <c r="E3" s="185" t="s">
        <v>156</v>
      </c>
      <c r="F3" s="185"/>
      <c r="G3" s="185"/>
      <c r="H3" s="185"/>
      <c r="I3" s="185"/>
      <c r="J3" s="179" t="s">
        <v>157</v>
      </c>
      <c r="K3" s="179"/>
      <c r="L3" s="179"/>
      <c r="M3" s="179"/>
      <c r="N3" s="179"/>
      <c r="O3" s="278" t="s">
        <v>158</v>
      </c>
      <c r="P3" s="189" t="s">
        <v>159</v>
      </c>
    </row>
    <row r="4" spans="1:17" ht="24.95" customHeight="1" x14ac:dyDescent="0.15">
      <c r="A4" s="281" t="s">
        <v>306</v>
      </c>
      <c r="B4" s="277"/>
      <c r="C4" s="277"/>
      <c r="D4" s="39"/>
      <c r="E4" s="4" t="s">
        <v>126</v>
      </c>
      <c r="F4" s="4" t="s">
        <v>293</v>
      </c>
      <c r="G4" s="5" t="s">
        <v>139</v>
      </c>
      <c r="H4" s="5" t="s">
        <v>160</v>
      </c>
      <c r="I4" s="113" t="s">
        <v>150</v>
      </c>
      <c r="J4" s="4" t="s">
        <v>126</v>
      </c>
      <c r="K4" s="4" t="s">
        <v>293</v>
      </c>
      <c r="L4" s="5" t="s">
        <v>139</v>
      </c>
      <c r="M4" s="5" t="s">
        <v>160</v>
      </c>
      <c r="N4" s="114" t="s">
        <v>150</v>
      </c>
      <c r="O4" s="250"/>
      <c r="P4" s="272"/>
    </row>
    <row r="5" spans="1:17" s="40" customFormat="1" ht="20.100000000000001" customHeight="1" x14ac:dyDescent="0.15">
      <c r="A5" s="173" t="s">
        <v>292</v>
      </c>
      <c r="B5" s="174"/>
      <c r="C5" s="174"/>
      <c r="D5" s="175"/>
      <c r="E5" s="71">
        <v>30131</v>
      </c>
      <c r="F5" s="72"/>
      <c r="G5" s="72">
        <v>194</v>
      </c>
      <c r="H5" s="72">
        <v>3176</v>
      </c>
      <c r="I5" s="72">
        <v>33501</v>
      </c>
      <c r="J5" s="72">
        <v>170</v>
      </c>
      <c r="K5" s="72"/>
      <c r="L5" s="72">
        <v>82</v>
      </c>
      <c r="M5" s="72">
        <v>52</v>
      </c>
      <c r="N5" s="72">
        <v>304</v>
      </c>
      <c r="O5" s="72">
        <v>11540</v>
      </c>
      <c r="P5" s="115">
        <v>45345</v>
      </c>
    </row>
    <row r="6" spans="1:17" s="40" customFormat="1" ht="20.100000000000001" customHeight="1" x14ac:dyDescent="0.15">
      <c r="A6" s="170">
        <v>25</v>
      </c>
      <c r="B6" s="171"/>
      <c r="C6" s="171"/>
      <c r="D6" s="172"/>
      <c r="E6" s="71">
        <v>29452</v>
      </c>
      <c r="F6" s="72"/>
      <c r="G6" s="72">
        <v>5913</v>
      </c>
      <c r="H6" s="72">
        <v>3152</v>
      </c>
      <c r="I6" s="72">
        <v>38517</v>
      </c>
      <c r="J6" s="72">
        <v>175</v>
      </c>
      <c r="K6" s="72"/>
      <c r="L6" s="72">
        <v>258</v>
      </c>
      <c r="M6" s="72">
        <v>1533</v>
      </c>
      <c r="N6" s="72">
        <v>1966</v>
      </c>
      <c r="O6" s="72">
        <v>16926</v>
      </c>
      <c r="P6" s="115">
        <v>57409</v>
      </c>
    </row>
    <row r="7" spans="1:17" s="40" customFormat="1" ht="20.100000000000001" customHeight="1" x14ac:dyDescent="0.15">
      <c r="A7" s="170">
        <v>26</v>
      </c>
      <c r="B7" s="171"/>
      <c r="C7" s="171"/>
      <c r="D7" s="172"/>
      <c r="E7" s="71">
        <v>21599</v>
      </c>
      <c r="F7" s="72"/>
      <c r="G7" s="72">
        <v>668</v>
      </c>
      <c r="H7" s="72">
        <v>3035</v>
      </c>
      <c r="I7" s="72">
        <v>25302</v>
      </c>
      <c r="J7" s="72">
        <v>294</v>
      </c>
      <c r="K7" s="72"/>
      <c r="L7" s="72">
        <v>5</v>
      </c>
      <c r="M7" s="72">
        <v>197</v>
      </c>
      <c r="N7" s="72">
        <v>496</v>
      </c>
      <c r="O7" s="72">
        <v>14477</v>
      </c>
      <c r="P7" s="115">
        <v>40275</v>
      </c>
    </row>
    <row r="8" spans="1:17" s="40" customFormat="1" ht="20.100000000000001" customHeight="1" x14ac:dyDescent="0.15">
      <c r="A8" s="170">
        <v>27</v>
      </c>
      <c r="B8" s="171"/>
      <c r="C8" s="171"/>
      <c r="D8" s="172"/>
      <c r="E8" s="71">
        <v>28016</v>
      </c>
      <c r="F8" s="72"/>
      <c r="G8" s="72">
        <v>670</v>
      </c>
      <c r="H8" s="72">
        <v>12104</v>
      </c>
      <c r="I8" s="72">
        <v>40790</v>
      </c>
      <c r="J8" s="72">
        <v>252</v>
      </c>
      <c r="K8" s="72"/>
      <c r="L8" s="72">
        <v>45</v>
      </c>
      <c r="M8" s="72">
        <v>947</v>
      </c>
      <c r="N8" s="72">
        <v>1244</v>
      </c>
      <c r="O8" s="72">
        <v>16181</v>
      </c>
      <c r="P8" s="115">
        <v>58215</v>
      </c>
    </row>
    <row r="9" spans="1:17" s="40" customFormat="1" ht="20.100000000000001" customHeight="1" x14ac:dyDescent="0.15">
      <c r="A9" s="282">
        <v>28</v>
      </c>
      <c r="B9" s="283"/>
      <c r="C9" s="283"/>
      <c r="D9" s="283"/>
      <c r="E9" s="284">
        <f t="shared" ref="E9:P9" si="0">SUM(E11:E26)</f>
        <v>47844</v>
      </c>
      <c r="F9" s="285">
        <f t="shared" si="0"/>
        <v>68</v>
      </c>
      <c r="G9" s="285">
        <f t="shared" si="0"/>
        <v>495</v>
      </c>
      <c r="H9" s="285">
        <f t="shared" si="0"/>
        <v>13896</v>
      </c>
      <c r="I9" s="285">
        <f t="shared" si="0"/>
        <v>62303</v>
      </c>
      <c r="J9" s="285">
        <f t="shared" si="0"/>
        <v>682</v>
      </c>
      <c r="K9" s="285">
        <f t="shared" si="0"/>
        <v>0</v>
      </c>
      <c r="L9" s="285">
        <f t="shared" si="0"/>
        <v>0</v>
      </c>
      <c r="M9" s="285">
        <f t="shared" si="0"/>
        <v>1337</v>
      </c>
      <c r="N9" s="285">
        <f t="shared" si="0"/>
        <v>2019</v>
      </c>
      <c r="O9" s="285">
        <f t="shared" si="0"/>
        <v>19303</v>
      </c>
      <c r="P9" s="286">
        <f t="shared" si="0"/>
        <v>83625</v>
      </c>
    </row>
    <row r="10" spans="1:17" ht="20.100000000000001" customHeight="1" x14ac:dyDescent="0.15">
      <c r="A10" s="8"/>
      <c r="B10" s="171"/>
      <c r="C10" s="171"/>
      <c r="D10" s="120"/>
      <c r="E10" s="287"/>
      <c r="F10" s="288"/>
      <c r="G10" s="289"/>
      <c r="H10" s="289"/>
      <c r="I10" s="289"/>
      <c r="J10" s="289"/>
      <c r="K10" s="289"/>
      <c r="L10" s="289"/>
      <c r="M10" s="289"/>
      <c r="N10" s="289"/>
      <c r="O10" s="288"/>
      <c r="P10" s="290"/>
    </row>
    <row r="11" spans="1:17" ht="44.25" customHeight="1" x14ac:dyDescent="0.15">
      <c r="A11" s="291" t="s">
        <v>311</v>
      </c>
      <c r="B11" s="292"/>
      <c r="C11" s="292"/>
      <c r="D11" s="292"/>
      <c r="E11" s="71">
        <v>5640</v>
      </c>
      <c r="F11" s="72">
        <v>0</v>
      </c>
      <c r="G11" s="72">
        <v>0</v>
      </c>
      <c r="H11" s="72">
        <v>3706</v>
      </c>
      <c r="I11" s="72">
        <f>SUM(E11:H11)</f>
        <v>9346</v>
      </c>
      <c r="J11" s="72">
        <v>135</v>
      </c>
      <c r="K11" s="72">
        <v>0</v>
      </c>
      <c r="L11" s="72">
        <v>0</v>
      </c>
      <c r="M11" s="72">
        <v>21</v>
      </c>
      <c r="N11" s="72">
        <f t="shared" ref="N11:N26" si="1">SUM(J11:M11)</f>
        <v>156</v>
      </c>
      <c r="O11" s="72">
        <v>1891</v>
      </c>
      <c r="P11" s="115">
        <f>O11+I11+N11</f>
        <v>11393</v>
      </c>
      <c r="Q11" s="41"/>
    </row>
    <row r="12" spans="1:17" ht="38.25" customHeight="1" x14ac:dyDescent="0.15">
      <c r="A12" s="293" t="s">
        <v>312</v>
      </c>
      <c r="B12" s="294"/>
      <c r="C12" s="294"/>
      <c r="D12" s="294"/>
      <c r="E12" s="71">
        <v>258</v>
      </c>
      <c r="F12" s="72">
        <v>33</v>
      </c>
      <c r="G12" s="72">
        <v>45</v>
      </c>
      <c r="H12" s="72">
        <v>13</v>
      </c>
      <c r="I12" s="72">
        <f t="shared" ref="I12:I26" si="2">SUM(E12:H12)</f>
        <v>349</v>
      </c>
      <c r="J12" s="72">
        <v>5</v>
      </c>
      <c r="K12" s="72">
        <v>0</v>
      </c>
      <c r="L12" s="72">
        <v>0</v>
      </c>
      <c r="M12" s="72">
        <v>0</v>
      </c>
      <c r="N12" s="72">
        <f t="shared" si="1"/>
        <v>5</v>
      </c>
      <c r="O12" s="72">
        <v>20</v>
      </c>
      <c r="P12" s="115">
        <f t="shared" ref="P12:P26" si="3">O12+I12+N12</f>
        <v>374</v>
      </c>
    </row>
    <row r="13" spans="1:17" ht="38.25" customHeight="1" x14ac:dyDescent="0.15">
      <c r="A13" s="293" t="s">
        <v>298</v>
      </c>
      <c r="B13" s="294"/>
      <c r="C13" s="294"/>
      <c r="D13" s="294"/>
      <c r="E13" s="71">
        <v>170</v>
      </c>
      <c r="F13" s="72">
        <v>0</v>
      </c>
      <c r="G13" s="72">
        <v>0</v>
      </c>
      <c r="H13" s="72">
        <v>0</v>
      </c>
      <c r="I13" s="72">
        <f>SUM(E13:H13)</f>
        <v>170</v>
      </c>
      <c r="J13" s="72">
        <v>22</v>
      </c>
      <c r="K13" s="72">
        <v>0</v>
      </c>
      <c r="L13" s="72">
        <v>0</v>
      </c>
      <c r="M13" s="72">
        <v>0</v>
      </c>
      <c r="N13" s="72">
        <f t="shared" si="1"/>
        <v>22</v>
      </c>
      <c r="O13" s="72">
        <v>7</v>
      </c>
      <c r="P13" s="115">
        <f t="shared" si="3"/>
        <v>199</v>
      </c>
    </row>
    <row r="14" spans="1:17" ht="38.25" customHeight="1" x14ac:dyDescent="0.15">
      <c r="A14" s="293" t="s">
        <v>313</v>
      </c>
      <c r="B14" s="294"/>
      <c r="C14" s="294"/>
      <c r="D14" s="294"/>
      <c r="E14" s="71">
        <v>170</v>
      </c>
      <c r="F14" s="72">
        <v>0</v>
      </c>
      <c r="G14" s="72">
        <v>0</v>
      </c>
      <c r="H14" s="72">
        <v>0</v>
      </c>
      <c r="I14" s="72">
        <f t="shared" si="2"/>
        <v>170</v>
      </c>
      <c r="J14" s="72">
        <v>22</v>
      </c>
      <c r="K14" s="72">
        <v>0</v>
      </c>
      <c r="L14" s="72">
        <v>0</v>
      </c>
      <c r="M14" s="72">
        <v>0</v>
      </c>
      <c r="N14" s="72">
        <f t="shared" si="1"/>
        <v>22</v>
      </c>
      <c r="O14" s="72">
        <v>7</v>
      </c>
      <c r="P14" s="115">
        <f t="shared" si="3"/>
        <v>199</v>
      </c>
    </row>
    <row r="15" spans="1:17" ht="43.5" customHeight="1" x14ac:dyDescent="0.15">
      <c r="A15" s="295" t="s">
        <v>310</v>
      </c>
      <c r="B15" s="296"/>
      <c r="C15" s="296"/>
      <c r="D15" s="296"/>
      <c r="E15" s="71">
        <v>153</v>
      </c>
      <c r="F15" s="72">
        <v>35</v>
      </c>
      <c r="G15" s="72">
        <v>15</v>
      </c>
      <c r="H15" s="72">
        <v>4</v>
      </c>
      <c r="I15" s="72">
        <f t="shared" si="2"/>
        <v>207</v>
      </c>
      <c r="J15" s="72">
        <v>4</v>
      </c>
      <c r="K15" s="72">
        <v>0</v>
      </c>
      <c r="L15" s="72">
        <v>0</v>
      </c>
      <c r="M15" s="72">
        <v>0</v>
      </c>
      <c r="N15" s="72">
        <f t="shared" si="1"/>
        <v>4</v>
      </c>
      <c r="O15" s="72">
        <v>101</v>
      </c>
      <c r="P15" s="115">
        <f t="shared" si="3"/>
        <v>312</v>
      </c>
    </row>
    <row r="16" spans="1:17" ht="45" customHeight="1" x14ac:dyDescent="0.15">
      <c r="A16" s="295" t="s">
        <v>314</v>
      </c>
      <c r="B16" s="296"/>
      <c r="C16" s="296"/>
      <c r="D16" s="296"/>
      <c r="E16" s="71">
        <v>275</v>
      </c>
      <c r="F16" s="72">
        <v>0</v>
      </c>
      <c r="G16" s="72">
        <v>0</v>
      </c>
      <c r="H16" s="72">
        <v>6</v>
      </c>
      <c r="I16" s="72">
        <f t="shared" si="2"/>
        <v>281</v>
      </c>
      <c r="J16" s="72">
        <v>1</v>
      </c>
      <c r="K16" s="72">
        <v>0</v>
      </c>
      <c r="L16" s="72">
        <v>0</v>
      </c>
      <c r="M16" s="72">
        <v>0</v>
      </c>
      <c r="N16" s="72">
        <f t="shared" si="1"/>
        <v>1</v>
      </c>
      <c r="O16" s="72">
        <v>74</v>
      </c>
      <c r="P16" s="115">
        <f>O16+I16+N16</f>
        <v>356</v>
      </c>
    </row>
    <row r="17" spans="1:16" ht="38.25" customHeight="1" x14ac:dyDescent="0.15">
      <c r="A17" s="297" t="s">
        <v>309</v>
      </c>
      <c r="B17" s="298"/>
      <c r="C17" s="298"/>
      <c r="D17" s="298"/>
      <c r="E17" s="71">
        <v>25566</v>
      </c>
      <c r="F17" s="72">
        <v>0</v>
      </c>
      <c r="G17" s="72">
        <v>0</v>
      </c>
      <c r="H17" s="72">
        <v>8527</v>
      </c>
      <c r="I17" s="72">
        <f t="shared" si="2"/>
        <v>34093</v>
      </c>
      <c r="J17" s="72">
        <v>203</v>
      </c>
      <c r="K17" s="72">
        <v>0</v>
      </c>
      <c r="L17" s="72">
        <v>0</v>
      </c>
      <c r="M17" s="72">
        <v>971</v>
      </c>
      <c r="N17" s="72">
        <f t="shared" si="1"/>
        <v>1174</v>
      </c>
      <c r="O17" s="72">
        <v>11057</v>
      </c>
      <c r="P17" s="115">
        <f t="shared" si="3"/>
        <v>46324</v>
      </c>
    </row>
    <row r="18" spans="1:16" ht="38.25" customHeight="1" x14ac:dyDescent="0.15">
      <c r="A18" s="297" t="s">
        <v>299</v>
      </c>
      <c r="B18" s="298"/>
      <c r="C18" s="298"/>
      <c r="D18" s="298"/>
      <c r="E18" s="71">
        <v>7397</v>
      </c>
      <c r="F18" s="72">
        <v>0</v>
      </c>
      <c r="G18" s="72">
        <v>338</v>
      </c>
      <c r="H18" s="72">
        <v>588</v>
      </c>
      <c r="I18" s="72">
        <f t="shared" si="2"/>
        <v>8323</v>
      </c>
      <c r="J18" s="72">
        <v>7</v>
      </c>
      <c r="K18" s="72">
        <v>0</v>
      </c>
      <c r="L18" s="72">
        <v>0</v>
      </c>
      <c r="M18" s="72">
        <v>0</v>
      </c>
      <c r="N18" s="72">
        <f t="shared" si="1"/>
        <v>7</v>
      </c>
      <c r="O18" s="72">
        <v>3096</v>
      </c>
      <c r="P18" s="115">
        <f t="shared" si="3"/>
        <v>11426</v>
      </c>
    </row>
    <row r="19" spans="1:16" ht="38.25" customHeight="1" x14ac:dyDescent="0.15">
      <c r="A19" s="299" t="s">
        <v>300</v>
      </c>
      <c r="B19" s="300"/>
      <c r="C19" s="300"/>
      <c r="D19" s="300"/>
      <c r="E19" s="71">
        <v>2528</v>
      </c>
      <c r="F19" s="72">
        <v>0</v>
      </c>
      <c r="G19" s="72">
        <v>0</v>
      </c>
      <c r="H19" s="72">
        <v>95</v>
      </c>
      <c r="I19" s="72">
        <f t="shared" si="2"/>
        <v>2623</v>
      </c>
      <c r="J19" s="72">
        <v>73</v>
      </c>
      <c r="K19" s="72">
        <v>0</v>
      </c>
      <c r="L19" s="72">
        <v>0</v>
      </c>
      <c r="M19" s="72">
        <v>0</v>
      </c>
      <c r="N19" s="72">
        <f t="shared" si="1"/>
        <v>73</v>
      </c>
      <c r="O19" s="72">
        <v>849</v>
      </c>
      <c r="P19" s="115">
        <f t="shared" si="3"/>
        <v>3545</v>
      </c>
    </row>
    <row r="20" spans="1:16" ht="39.950000000000003" customHeight="1" x14ac:dyDescent="0.15">
      <c r="A20" s="295" t="s">
        <v>308</v>
      </c>
      <c r="B20" s="296"/>
      <c r="C20" s="296"/>
      <c r="D20" s="296"/>
      <c r="E20" s="71">
        <v>109</v>
      </c>
      <c r="F20" s="72">
        <v>0</v>
      </c>
      <c r="G20" s="72">
        <v>0</v>
      </c>
      <c r="H20" s="72">
        <v>40</v>
      </c>
      <c r="I20" s="72">
        <f t="shared" si="2"/>
        <v>149</v>
      </c>
      <c r="J20" s="72">
        <v>0</v>
      </c>
      <c r="K20" s="72">
        <v>0</v>
      </c>
      <c r="L20" s="72">
        <v>0</v>
      </c>
      <c r="M20" s="72">
        <v>0</v>
      </c>
      <c r="N20" s="72">
        <f t="shared" si="1"/>
        <v>0</v>
      </c>
      <c r="O20" s="72">
        <v>12</v>
      </c>
      <c r="P20" s="115">
        <f t="shared" si="3"/>
        <v>161</v>
      </c>
    </row>
    <row r="21" spans="1:16" ht="38.25" customHeight="1" x14ac:dyDescent="0.15">
      <c r="A21" s="301" t="s">
        <v>301</v>
      </c>
      <c r="B21" s="302"/>
      <c r="C21" s="302"/>
      <c r="D21" s="303"/>
      <c r="E21" s="71">
        <v>449</v>
      </c>
      <c r="F21" s="72">
        <v>0</v>
      </c>
      <c r="G21" s="72">
        <v>1</v>
      </c>
      <c r="H21" s="72">
        <v>19</v>
      </c>
      <c r="I21" s="72">
        <f t="shared" si="2"/>
        <v>469</v>
      </c>
      <c r="J21" s="72">
        <v>0</v>
      </c>
      <c r="K21" s="72">
        <v>0</v>
      </c>
      <c r="L21" s="72">
        <v>0</v>
      </c>
      <c r="M21" s="72">
        <v>0</v>
      </c>
      <c r="N21" s="72">
        <f t="shared" si="1"/>
        <v>0</v>
      </c>
      <c r="O21" s="72">
        <v>9</v>
      </c>
      <c r="P21" s="115">
        <f t="shared" si="3"/>
        <v>478</v>
      </c>
    </row>
    <row r="22" spans="1:16" ht="38.25" customHeight="1" x14ac:dyDescent="0.15">
      <c r="A22" s="301" t="s">
        <v>315</v>
      </c>
      <c r="B22" s="302"/>
      <c r="C22" s="302"/>
      <c r="D22" s="303"/>
      <c r="E22" s="71">
        <v>285</v>
      </c>
      <c r="F22" s="72">
        <v>0</v>
      </c>
      <c r="G22" s="72">
        <v>15</v>
      </c>
      <c r="H22" s="72">
        <v>264</v>
      </c>
      <c r="I22" s="72">
        <f t="shared" si="2"/>
        <v>564</v>
      </c>
      <c r="J22" s="72">
        <v>20</v>
      </c>
      <c r="K22" s="72">
        <v>0</v>
      </c>
      <c r="L22" s="72">
        <v>0</v>
      </c>
      <c r="M22" s="72">
        <v>345</v>
      </c>
      <c r="N22" s="72">
        <f t="shared" si="1"/>
        <v>365</v>
      </c>
      <c r="O22" s="72">
        <v>22</v>
      </c>
      <c r="P22" s="115">
        <f t="shared" si="3"/>
        <v>951</v>
      </c>
    </row>
    <row r="23" spans="1:16" ht="38.25" customHeight="1" x14ac:dyDescent="0.15">
      <c r="A23" s="301" t="s">
        <v>302</v>
      </c>
      <c r="B23" s="302"/>
      <c r="C23" s="302"/>
      <c r="D23" s="303"/>
      <c r="E23" s="71">
        <v>397</v>
      </c>
      <c r="F23" s="72">
        <v>0</v>
      </c>
      <c r="G23" s="72">
        <v>1</v>
      </c>
      <c r="H23" s="72">
        <v>151</v>
      </c>
      <c r="I23" s="72">
        <f t="shared" si="2"/>
        <v>549</v>
      </c>
      <c r="J23" s="72">
        <v>0</v>
      </c>
      <c r="K23" s="72">
        <v>0</v>
      </c>
      <c r="L23" s="72">
        <v>0</v>
      </c>
      <c r="M23" s="72">
        <v>0</v>
      </c>
      <c r="N23" s="72">
        <f t="shared" si="1"/>
        <v>0</v>
      </c>
      <c r="O23" s="72">
        <v>117</v>
      </c>
      <c r="P23" s="115">
        <f t="shared" si="3"/>
        <v>666</v>
      </c>
    </row>
    <row r="24" spans="1:16" ht="38.25" customHeight="1" x14ac:dyDescent="0.15">
      <c r="A24" s="304" t="s">
        <v>303</v>
      </c>
      <c r="B24" s="305"/>
      <c r="C24" s="305"/>
      <c r="D24" s="305"/>
      <c r="E24" s="71">
        <v>857</v>
      </c>
      <c r="F24" s="72">
        <v>0</v>
      </c>
      <c r="G24" s="72">
        <v>61</v>
      </c>
      <c r="H24" s="72">
        <v>72</v>
      </c>
      <c r="I24" s="72">
        <f t="shared" si="2"/>
        <v>990</v>
      </c>
      <c r="J24" s="72">
        <v>163</v>
      </c>
      <c r="K24" s="72">
        <v>0</v>
      </c>
      <c r="L24" s="72">
        <v>0</v>
      </c>
      <c r="M24" s="72">
        <v>0</v>
      </c>
      <c r="N24" s="72">
        <f t="shared" si="1"/>
        <v>163</v>
      </c>
      <c r="O24" s="72">
        <v>272</v>
      </c>
      <c r="P24" s="115">
        <f t="shared" si="3"/>
        <v>1425</v>
      </c>
    </row>
    <row r="25" spans="1:16" ht="37.5" customHeight="1" x14ac:dyDescent="0.15">
      <c r="A25" s="304" t="s">
        <v>304</v>
      </c>
      <c r="B25" s="305"/>
      <c r="C25" s="305"/>
      <c r="D25" s="305"/>
      <c r="E25" s="71">
        <v>521</v>
      </c>
      <c r="F25" s="72">
        <v>0</v>
      </c>
      <c r="G25" s="72">
        <v>19</v>
      </c>
      <c r="H25" s="72">
        <v>25</v>
      </c>
      <c r="I25" s="72">
        <f t="shared" si="2"/>
        <v>565</v>
      </c>
      <c r="J25" s="72">
        <v>5</v>
      </c>
      <c r="K25" s="72">
        <v>0</v>
      </c>
      <c r="L25" s="72">
        <v>0</v>
      </c>
      <c r="M25" s="72">
        <v>0</v>
      </c>
      <c r="N25" s="72">
        <f t="shared" si="1"/>
        <v>5</v>
      </c>
      <c r="O25" s="72">
        <v>68</v>
      </c>
      <c r="P25" s="115">
        <f t="shared" si="3"/>
        <v>638</v>
      </c>
    </row>
    <row r="26" spans="1:16" ht="47.25" customHeight="1" thickBot="1" x14ac:dyDescent="0.2">
      <c r="A26" s="306" t="s">
        <v>307</v>
      </c>
      <c r="B26" s="307"/>
      <c r="C26" s="307"/>
      <c r="D26" s="307"/>
      <c r="E26" s="308">
        <v>3069</v>
      </c>
      <c r="F26" s="309">
        <v>0</v>
      </c>
      <c r="G26" s="309">
        <v>0</v>
      </c>
      <c r="H26" s="309">
        <v>386</v>
      </c>
      <c r="I26" s="309">
        <f t="shared" si="2"/>
        <v>3455</v>
      </c>
      <c r="J26" s="309">
        <v>22</v>
      </c>
      <c r="K26" s="309">
        <v>0</v>
      </c>
      <c r="L26" s="309">
        <v>0</v>
      </c>
      <c r="M26" s="309">
        <v>0</v>
      </c>
      <c r="N26" s="309">
        <f t="shared" si="1"/>
        <v>22</v>
      </c>
      <c r="O26" s="309">
        <v>1701</v>
      </c>
      <c r="P26" s="310">
        <f t="shared" si="3"/>
        <v>5178</v>
      </c>
    </row>
    <row r="27" spans="1:16" ht="15.95" customHeight="1" x14ac:dyDescent="0.15">
      <c r="A27" s="1" t="s">
        <v>250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3" t="s">
        <v>141</v>
      </c>
    </row>
    <row r="28" spans="1:16" ht="15.95" customHeight="1" x14ac:dyDescent="0.15">
      <c r="A28" s="2" t="s">
        <v>330</v>
      </c>
    </row>
  </sheetData>
  <sheetProtection sheet="1" objects="1" scenarios="1"/>
  <mergeCells count="27">
    <mergeCell ref="A5:D5"/>
    <mergeCell ref="A6:D6"/>
    <mergeCell ref="B10:C10"/>
    <mergeCell ref="A9:D9"/>
    <mergeCell ref="A8:D8"/>
    <mergeCell ref="A7:D7"/>
    <mergeCell ref="A15:D15"/>
    <mergeCell ref="A12:D12"/>
    <mergeCell ref="A13:D13"/>
    <mergeCell ref="A14:D14"/>
    <mergeCell ref="A11:D11"/>
    <mergeCell ref="P3:P4"/>
    <mergeCell ref="A25:D25"/>
    <mergeCell ref="A26:D26"/>
    <mergeCell ref="E3:I3"/>
    <mergeCell ref="J3:N3"/>
    <mergeCell ref="O3:O4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  <mergeCell ref="A4:C4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83" firstPageNumber="154" orientation="portrait" useFirstPageNumber="1" r:id="rId1"/>
  <headerFooter scaleWithDoc="0" alignWithMargins="0">
    <oddHeader>&amp;L教　育</oddHeader>
    <oddFooter>&amp;C&amp;12&amp;A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0"/>
  <sheetViews>
    <sheetView topLeftCell="A154" workbookViewId="0">
      <selection activeCell="I22" sqref="I22"/>
    </sheetView>
  </sheetViews>
  <sheetFormatPr defaultRowHeight="12" x14ac:dyDescent="0.15"/>
  <sheetData>
    <row r="30" spans="6:6" x14ac:dyDescent="0.15">
      <c r="F30" t="s">
        <v>204</v>
      </c>
    </row>
  </sheetData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55" orientation="portrait" useFirstPageNumber="1" r:id="rId1"/>
  <headerFooter scaleWithDoc="0" alignWithMargins="0">
    <oddFooter xml:space="preserve">&amp;C&amp;12-155-&amp;10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4"/>
  <sheetViews>
    <sheetView view="pageBreakPreview" zoomScaleNormal="100" zoomScaleSheetLayoutView="100" workbookViewId="0">
      <selection activeCell="N14" sqref="N14"/>
    </sheetView>
  </sheetViews>
  <sheetFormatPr defaultRowHeight="15.6" customHeight="1" x14ac:dyDescent="0.15"/>
  <cols>
    <col min="1" max="1" width="9.7109375" style="2" customWidth="1"/>
    <col min="2" max="9" width="10.7109375" style="2" customWidth="1"/>
    <col min="10" max="19" width="9.42578125" style="2" customWidth="1"/>
    <col min="20" max="16384" width="9.140625" style="2"/>
  </cols>
  <sheetData>
    <row r="1" spans="1:21" ht="5.0999999999999996" customHeight="1" x14ac:dyDescent="0.15">
      <c r="A1" s="1"/>
      <c r="B1" s="1"/>
      <c r="C1" s="1"/>
      <c r="D1" s="1"/>
      <c r="E1" s="1"/>
      <c r="F1" s="1"/>
      <c r="G1" s="1"/>
      <c r="H1" s="150"/>
      <c r="I1" s="150"/>
      <c r="J1" s="150"/>
      <c r="K1" s="1"/>
      <c r="L1" s="1"/>
      <c r="M1" s="1"/>
      <c r="N1" s="1"/>
      <c r="O1" s="1"/>
      <c r="P1" s="1"/>
      <c r="Q1" s="1"/>
      <c r="R1" s="1"/>
      <c r="S1" s="3"/>
      <c r="T1" s="1"/>
      <c r="U1" s="1"/>
    </row>
    <row r="2" spans="1:21" ht="14.1" customHeight="1" thickBot="1" x14ac:dyDescent="0.2">
      <c r="A2" s="1" t="s">
        <v>239</v>
      </c>
      <c r="B2" s="1"/>
      <c r="C2" s="1"/>
      <c r="D2" s="1"/>
      <c r="E2" s="1"/>
      <c r="F2" s="1"/>
      <c r="G2" s="1"/>
      <c r="H2" s="490" t="s">
        <v>0</v>
      </c>
      <c r="I2" s="490"/>
      <c r="J2" s="490"/>
      <c r="K2" s="1"/>
      <c r="L2" s="1"/>
      <c r="M2" s="1"/>
      <c r="N2" s="1"/>
      <c r="O2" s="1"/>
      <c r="P2" s="1"/>
      <c r="Q2" s="1"/>
      <c r="R2" s="1"/>
      <c r="S2" s="3" t="s">
        <v>270</v>
      </c>
      <c r="T2" s="1"/>
      <c r="U2" s="1"/>
    </row>
    <row r="3" spans="1:21" ht="11.1" customHeight="1" x14ac:dyDescent="0.15">
      <c r="A3" s="145" t="s">
        <v>1</v>
      </c>
      <c r="B3" s="238" t="s">
        <v>2</v>
      </c>
      <c r="C3" s="194"/>
      <c r="D3" s="238" t="s">
        <v>181</v>
      </c>
      <c r="E3" s="194"/>
      <c r="F3" s="238" t="s">
        <v>182</v>
      </c>
      <c r="G3" s="194"/>
      <c r="H3" s="238" t="s">
        <v>183</v>
      </c>
      <c r="I3" s="194"/>
      <c r="J3" s="238" t="s">
        <v>184</v>
      </c>
      <c r="K3" s="194"/>
      <c r="L3" s="238" t="s">
        <v>180</v>
      </c>
      <c r="M3" s="194"/>
      <c r="N3" s="238" t="s">
        <v>187</v>
      </c>
      <c r="O3" s="194"/>
      <c r="P3" s="238" t="s">
        <v>188</v>
      </c>
      <c r="Q3" s="194"/>
      <c r="R3" s="238" t="s">
        <v>5</v>
      </c>
      <c r="S3" s="491"/>
    </row>
    <row r="4" spans="1:21" ht="11.1" customHeight="1" x14ac:dyDescent="0.15">
      <c r="A4" s="146"/>
      <c r="B4" s="228"/>
      <c r="C4" s="197"/>
      <c r="D4" s="228"/>
      <c r="E4" s="197"/>
      <c r="F4" s="228"/>
      <c r="G4" s="197"/>
      <c r="H4" s="228"/>
      <c r="I4" s="197"/>
      <c r="J4" s="228"/>
      <c r="K4" s="197"/>
      <c r="L4" s="228"/>
      <c r="M4" s="197"/>
      <c r="N4" s="228"/>
      <c r="O4" s="197"/>
      <c r="P4" s="228"/>
      <c r="Q4" s="197"/>
      <c r="R4" s="228"/>
      <c r="S4" s="492"/>
    </row>
    <row r="5" spans="1:21" ht="15" customHeight="1" x14ac:dyDescent="0.15">
      <c r="A5" s="60" t="s">
        <v>6</v>
      </c>
      <c r="B5" s="285">
        <f>SUM(B7:B18)</f>
        <v>264</v>
      </c>
      <c r="C5" s="493">
        <f>SUM(C7:C18)</f>
        <v>29</v>
      </c>
      <c r="D5" s="285">
        <f t="shared" ref="D5:R5" si="0">SUM(D7:D18)</f>
        <v>69</v>
      </c>
      <c r="E5" s="493">
        <f>SUM(E7:E18)</f>
        <v>10</v>
      </c>
      <c r="F5" s="285">
        <f t="shared" si="0"/>
        <v>26</v>
      </c>
      <c r="G5" s="493">
        <f>SUM(G7:G18)</f>
        <v>4</v>
      </c>
      <c r="H5" s="285">
        <f t="shared" si="0"/>
        <v>20</v>
      </c>
      <c r="I5" s="493">
        <f t="shared" si="0"/>
        <v>0</v>
      </c>
      <c r="J5" s="285">
        <f t="shared" si="0"/>
        <v>8</v>
      </c>
      <c r="K5" s="493">
        <f t="shared" si="0"/>
        <v>0</v>
      </c>
      <c r="L5" s="285">
        <f t="shared" si="0"/>
        <v>0</v>
      </c>
      <c r="M5" s="493">
        <f>SUM(M7:M18)</f>
        <v>0</v>
      </c>
      <c r="N5" s="285">
        <f>SUM(N7:N18)</f>
        <v>72</v>
      </c>
      <c r="O5" s="493">
        <f>SUM(O7:O18)</f>
        <v>7</v>
      </c>
      <c r="P5" s="285">
        <f>SUM(P7:P18)</f>
        <v>69</v>
      </c>
      <c r="Q5" s="493">
        <f>SUM(Q7:Q18)</f>
        <v>8</v>
      </c>
      <c r="R5" s="285">
        <f t="shared" si="0"/>
        <v>0</v>
      </c>
      <c r="S5" s="494">
        <f>SUM(S7:S18)</f>
        <v>0</v>
      </c>
    </row>
    <row r="6" spans="1:21" ht="6" customHeight="1" x14ac:dyDescent="0.15">
      <c r="A6" s="60"/>
      <c r="B6" s="495"/>
      <c r="C6" s="496"/>
      <c r="D6" s="497"/>
      <c r="E6" s="496"/>
      <c r="F6" s="497"/>
      <c r="G6" s="498"/>
      <c r="H6" s="497"/>
      <c r="I6" s="498"/>
      <c r="J6" s="499"/>
      <c r="K6" s="496"/>
      <c r="L6" s="497"/>
      <c r="M6" s="498"/>
      <c r="N6" s="285"/>
      <c r="O6" s="496"/>
      <c r="P6" s="499"/>
      <c r="Q6" s="496"/>
      <c r="R6" s="499"/>
      <c r="S6" s="500"/>
    </row>
    <row r="7" spans="1:21" ht="12" customHeight="1" x14ac:dyDescent="0.15">
      <c r="A7" s="59" t="s">
        <v>267</v>
      </c>
      <c r="B7" s="65">
        <v>17</v>
      </c>
      <c r="C7" s="501">
        <f>E7+G7+I7+K7+M7+O7+Q7+S7</f>
        <v>0</v>
      </c>
      <c r="D7" s="489">
        <v>2</v>
      </c>
      <c r="E7" s="501">
        <v>0</v>
      </c>
      <c r="F7" s="489">
        <v>0</v>
      </c>
      <c r="G7" s="501">
        <v>0</v>
      </c>
      <c r="H7" s="489">
        <v>4</v>
      </c>
      <c r="I7" s="502">
        <v>0</v>
      </c>
      <c r="J7" s="489">
        <v>2</v>
      </c>
      <c r="K7" s="502">
        <v>0</v>
      </c>
      <c r="L7" s="489">
        <v>0</v>
      </c>
      <c r="M7" s="502">
        <v>0</v>
      </c>
      <c r="N7" s="72">
        <v>5</v>
      </c>
      <c r="O7" s="501">
        <v>0</v>
      </c>
      <c r="P7" s="489">
        <v>4</v>
      </c>
      <c r="Q7" s="501">
        <v>0</v>
      </c>
      <c r="R7" s="489">
        <v>0</v>
      </c>
      <c r="S7" s="503">
        <v>0</v>
      </c>
      <c r="T7" s="489"/>
      <c r="U7" s="504"/>
    </row>
    <row r="8" spans="1:21" ht="12" customHeight="1" x14ac:dyDescent="0.15">
      <c r="A8" s="59" t="s">
        <v>7</v>
      </c>
      <c r="B8" s="65">
        <v>18</v>
      </c>
      <c r="C8" s="501">
        <f t="shared" ref="C8:C18" si="1">E8+G8+I8+K8+M8+O8+Q8+S8</f>
        <v>2</v>
      </c>
      <c r="D8" s="489">
        <v>4</v>
      </c>
      <c r="E8" s="501">
        <v>0</v>
      </c>
      <c r="F8" s="505">
        <v>2</v>
      </c>
      <c r="G8" s="501">
        <v>0</v>
      </c>
      <c r="H8" s="489">
        <v>3</v>
      </c>
      <c r="I8" s="502">
        <v>0</v>
      </c>
      <c r="J8" s="489">
        <v>0</v>
      </c>
      <c r="K8" s="502">
        <v>0</v>
      </c>
      <c r="L8" s="489">
        <v>0</v>
      </c>
      <c r="M8" s="502">
        <v>0</v>
      </c>
      <c r="N8" s="72">
        <v>8</v>
      </c>
      <c r="O8" s="501">
        <v>2</v>
      </c>
      <c r="P8" s="489">
        <v>1</v>
      </c>
      <c r="Q8" s="501">
        <v>0</v>
      </c>
      <c r="R8" s="489">
        <v>0</v>
      </c>
      <c r="S8" s="503">
        <v>0</v>
      </c>
    </row>
    <row r="9" spans="1:21" ht="12" customHeight="1" x14ac:dyDescent="0.15">
      <c r="A9" s="59" t="s">
        <v>8</v>
      </c>
      <c r="B9" s="65">
        <v>13</v>
      </c>
      <c r="C9" s="501">
        <f t="shared" si="1"/>
        <v>0</v>
      </c>
      <c r="D9" s="489">
        <v>2</v>
      </c>
      <c r="E9" s="501">
        <v>0</v>
      </c>
      <c r="F9" s="505">
        <v>0</v>
      </c>
      <c r="G9" s="501">
        <v>0</v>
      </c>
      <c r="H9" s="489">
        <v>4</v>
      </c>
      <c r="I9" s="502">
        <v>0</v>
      </c>
      <c r="J9" s="489">
        <v>0</v>
      </c>
      <c r="K9" s="502">
        <v>0</v>
      </c>
      <c r="L9" s="489">
        <v>0</v>
      </c>
      <c r="M9" s="502">
        <v>0</v>
      </c>
      <c r="N9" s="72">
        <v>7</v>
      </c>
      <c r="O9" s="501">
        <v>0</v>
      </c>
      <c r="P9" s="489">
        <v>0</v>
      </c>
      <c r="Q9" s="501">
        <v>0</v>
      </c>
      <c r="R9" s="489">
        <v>0</v>
      </c>
      <c r="S9" s="503">
        <v>0</v>
      </c>
    </row>
    <row r="10" spans="1:21" ht="12" customHeight="1" x14ac:dyDescent="0.15">
      <c r="A10" s="59" t="s">
        <v>9</v>
      </c>
      <c r="B10" s="65">
        <v>23</v>
      </c>
      <c r="C10" s="501">
        <f t="shared" si="1"/>
        <v>4</v>
      </c>
      <c r="D10" s="489">
        <v>6</v>
      </c>
      <c r="E10" s="501">
        <v>0</v>
      </c>
      <c r="F10" s="505">
        <v>0</v>
      </c>
      <c r="G10" s="501">
        <v>0</v>
      </c>
      <c r="H10" s="489">
        <v>2</v>
      </c>
      <c r="I10" s="501">
        <v>0</v>
      </c>
      <c r="J10" s="489">
        <v>0</v>
      </c>
      <c r="K10" s="502">
        <v>0</v>
      </c>
      <c r="L10" s="489">
        <v>0</v>
      </c>
      <c r="M10" s="502">
        <v>0</v>
      </c>
      <c r="N10" s="72">
        <v>12</v>
      </c>
      <c r="O10" s="501">
        <v>1</v>
      </c>
      <c r="P10" s="489">
        <v>3</v>
      </c>
      <c r="Q10" s="501">
        <v>3</v>
      </c>
      <c r="R10" s="489">
        <v>0</v>
      </c>
      <c r="S10" s="503">
        <v>0</v>
      </c>
    </row>
    <row r="11" spans="1:21" ht="12" customHeight="1" x14ac:dyDescent="0.15">
      <c r="A11" s="59" t="s">
        <v>10</v>
      </c>
      <c r="B11" s="65">
        <v>19</v>
      </c>
      <c r="C11" s="501">
        <f t="shared" si="1"/>
        <v>1</v>
      </c>
      <c r="D11" s="489">
        <v>11</v>
      </c>
      <c r="E11" s="501">
        <v>0</v>
      </c>
      <c r="F11" s="505">
        <v>0</v>
      </c>
      <c r="G11" s="501">
        <v>0</v>
      </c>
      <c r="H11" s="489">
        <v>2</v>
      </c>
      <c r="I11" s="502">
        <v>0</v>
      </c>
      <c r="J11" s="489">
        <v>0</v>
      </c>
      <c r="K11" s="502">
        <v>0</v>
      </c>
      <c r="L11" s="489">
        <v>0</v>
      </c>
      <c r="M11" s="502">
        <v>0</v>
      </c>
      <c r="N11" s="72">
        <v>5</v>
      </c>
      <c r="O11" s="501">
        <v>0</v>
      </c>
      <c r="P11" s="489">
        <v>1</v>
      </c>
      <c r="Q11" s="501">
        <v>1</v>
      </c>
      <c r="R11" s="489">
        <v>0</v>
      </c>
      <c r="S11" s="503">
        <v>0</v>
      </c>
    </row>
    <row r="12" spans="1:21" ht="12" customHeight="1" x14ac:dyDescent="0.15">
      <c r="A12" s="59" t="s">
        <v>11</v>
      </c>
      <c r="B12" s="65">
        <v>17</v>
      </c>
      <c r="C12" s="501">
        <f t="shared" si="1"/>
        <v>0</v>
      </c>
      <c r="D12" s="489">
        <v>5</v>
      </c>
      <c r="E12" s="501">
        <v>0</v>
      </c>
      <c r="F12" s="489">
        <v>2</v>
      </c>
      <c r="G12" s="501">
        <v>0</v>
      </c>
      <c r="H12" s="489">
        <v>3</v>
      </c>
      <c r="I12" s="502">
        <v>0</v>
      </c>
      <c r="J12" s="489">
        <v>1</v>
      </c>
      <c r="K12" s="501">
        <v>0</v>
      </c>
      <c r="L12" s="489">
        <v>0</v>
      </c>
      <c r="M12" s="502">
        <v>0</v>
      </c>
      <c r="N12" s="72">
        <v>6</v>
      </c>
      <c r="O12" s="501">
        <v>0</v>
      </c>
      <c r="P12" s="489">
        <v>0</v>
      </c>
      <c r="Q12" s="501">
        <v>0</v>
      </c>
      <c r="R12" s="489">
        <v>0</v>
      </c>
      <c r="S12" s="503">
        <v>0</v>
      </c>
    </row>
    <row r="13" spans="1:21" ht="12" customHeight="1" x14ac:dyDescent="0.15">
      <c r="A13" s="59" t="s">
        <v>12</v>
      </c>
      <c r="B13" s="65">
        <v>29</v>
      </c>
      <c r="C13" s="501">
        <f t="shared" si="1"/>
        <v>4</v>
      </c>
      <c r="D13" s="489">
        <v>12</v>
      </c>
      <c r="E13" s="501">
        <v>2</v>
      </c>
      <c r="F13" s="505">
        <v>7</v>
      </c>
      <c r="G13" s="501">
        <v>0</v>
      </c>
      <c r="H13" s="489">
        <v>0</v>
      </c>
      <c r="I13" s="502">
        <v>0</v>
      </c>
      <c r="J13" s="489">
        <v>0</v>
      </c>
      <c r="K13" s="502">
        <v>0</v>
      </c>
      <c r="L13" s="489">
        <v>0</v>
      </c>
      <c r="M13" s="502">
        <v>0</v>
      </c>
      <c r="N13" s="72">
        <v>5</v>
      </c>
      <c r="O13" s="501">
        <v>0</v>
      </c>
      <c r="P13" s="489">
        <v>5</v>
      </c>
      <c r="Q13" s="501">
        <v>2</v>
      </c>
      <c r="R13" s="489">
        <v>0</v>
      </c>
      <c r="S13" s="503">
        <v>0</v>
      </c>
    </row>
    <row r="14" spans="1:21" ht="12" customHeight="1" x14ac:dyDescent="0.15">
      <c r="A14" s="59" t="s">
        <v>13</v>
      </c>
      <c r="B14" s="101">
        <v>30</v>
      </c>
      <c r="C14" s="501">
        <f t="shared" si="1"/>
        <v>8</v>
      </c>
      <c r="D14" s="489">
        <v>11</v>
      </c>
      <c r="E14" s="501">
        <v>6</v>
      </c>
      <c r="F14" s="505">
        <v>0</v>
      </c>
      <c r="G14" s="501">
        <v>0</v>
      </c>
      <c r="H14" s="489">
        <v>0</v>
      </c>
      <c r="I14" s="502">
        <v>0</v>
      </c>
      <c r="J14" s="489">
        <v>0</v>
      </c>
      <c r="K14" s="502">
        <v>0</v>
      </c>
      <c r="L14" s="489">
        <v>0</v>
      </c>
      <c r="M14" s="502">
        <v>0</v>
      </c>
      <c r="N14" s="72">
        <v>7</v>
      </c>
      <c r="O14" s="501">
        <v>2</v>
      </c>
      <c r="P14" s="489">
        <v>12</v>
      </c>
      <c r="Q14" s="501">
        <v>0</v>
      </c>
      <c r="R14" s="489">
        <v>0</v>
      </c>
      <c r="S14" s="503">
        <v>0</v>
      </c>
    </row>
    <row r="15" spans="1:21" ht="12" customHeight="1" x14ac:dyDescent="0.15">
      <c r="A15" s="59" t="s">
        <v>14</v>
      </c>
      <c r="B15" s="101">
        <v>27</v>
      </c>
      <c r="C15" s="501">
        <f t="shared" si="1"/>
        <v>2</v>
      </c>
      <c r="D15" s="489">
        <v>4</v>
      </c>
      <c r="E15" s="501">
        <v>0</v>
      </c>
      <c r="F15" s="489">
        <v>9</v>
      </c>
      <c r="G15" s="501">
        <v>2</v>
      </c>
      <c r="H15" s="489">
        <v>0</v>
      </c>
      <c r="I15" s="502">
        <v>0</v>
      </c>
      <c r="J15" s="489">
        <v>0</v>
      </c>
      <c r="K15" s="502">
        <v>0</v>
      </c>
      <c r="L15" s="489">
        <v>0</v>
      </c>
      <c r="M15" s="502">
        <v>0</v>
      </c>
      <c r="N15" s="72">
        <v>3</v>
      </c>
      <c r="O15" s="501">
        <v>0</v>
      </c>
      <c r="P15" s="489">
        <v>11</v>
      </c>
      <c r="Q15" s="501">
        <v>0</v>
      </c>
      <c r="R15" s="489">
        <v>0</v>
      </c>
      <c r="S15" s="503">
        <v>0</v>
      </c>
    </row>
    <row r="16" spans="1:21" ht="12" customHeight="1" x14ac:dyDescent="0.15">
      <c r="A16" s="59" t="s">
        <v>269</v>
      </c>
      <c r="B16" s="65">
        <v>26</v>
      </c>
      <c r="C16" s="501">
        <f t="shared" si="1"/>
        <v>1</v>
      </c>
      <c r="D16" s="489">
        <v>2</v>
      </c>
      <c r="E16" s="501">
        <v>0</v>
      </c>
      <c r="F16" s="505">
        <v>4</v>
      </c>
      <c r="G16" s="501">
        <v>0</v>
      </c>
      <c r="H16" s="489">
        <v>0</v>
      </c>
      <c r="I16" s="502">
        <v>0</v>
      </c>
      <c r="J16" s="489">
        <v>0</v>
      </c>
      <c r="K16" s="502">
        <v>0</v>
      </c>
      <c r="L16" s="489">
        <v>0</v>
      </c>
      <c r="M16" s="502">
        <v>0</v>
      </c>
      <c r="N16" s="72">
        <v>7</v>
      </c>
      <c r="O16" s="501">
        <v>1</v>
      </c>
      <c r="P16" s="489">
        <v>13</v>
      </c>
      <c r="Q16" s="501">
        <v>0</v>
      </c>
      <c r="R16" s="489">
        <v>0</v>
      </c>
      <c r="S16" s="503">
        <v>0</v>
      </c>
    </row>
    <row r="17" spans="1:20" ht="12" customHeight="1" x14ac:dyDescent="0.15">
      <c r="A17" s="59" t="s">
        <v>15</v>
      </c>
      <c r="B17" s="101">
        <v>22</v>
      </c>
      <c r="C17" s="501">
        <f t="shared" si="1"/>
        <v>5</v>
      </c>
      <c r="D17" s="489">
        <v>2</v>
      </c>
      <c r="E17" s="501">
        <v>2</v>
      </c>
      <c r="F17" s="505">
        <v>0</v>
      </c>
      <c r="G17" s="501">
        <v>0</v>
      </c>
      <c r="H17" s="489">
        <v>0</v>
      </c>
      <c r="I17" s="502">
        <v>0</v>
      </c>
      <c r="J17" s="489">
        <v>1</v>
      </c>
      <c r="K17" s="502">
        <v>0</v>
      </c>
      <c r="L17" s="489">
        <v>0</v>
      </c>
      <c r="M17" s="502">
        <v>0</v>
      </c>
      <c r="N17" s="72">
        <v>4</v>
      </c>
      <c r="O17" s="501">
        <v>1</v>
      </c>
      <c r="P17" s="489">
        <v>15</v>
      </c>
      <c r="Q17" s="501">
        <v>2</v>
      </c>
      <c r="R17" s="489">
        <v>0</v>
      </c>
      <c r="S17" s="503">
        <v>0</v>
      </c>
    </row>
    <row r="18" spans="1:20" ht="12" customHeight="1" thickBot="1" x14ac:dyDescent="0.2">
      <c r="A18" s="437" t="s">
        <v>16</v>
      </c>
      <c r="B18" s="506">
        <v>23</v>
      </c>
      <c r="C18" s="501">
        <f t="shared" si="1"/>
        <v>2</v>
      </c>
      <c r="D18" s="507">
        <v>8</v>
      </c>
      <c r="E18" s="508">
        <v>0</v>
      </c>
      <c r="F18" s="509">
        <v>2</v>
      </c>
      <c r="G18" s="508">
        <v>2</v>
      </c>
      <c r="H18" s="507">
        <v>2</v>
      </c>
      <c r="I18" s="510">
        <v>0</v>
      </c>
      <c r="J18" s="507">
        <v>4</v>
      </c>
      <c r="K18" s="510">
        <v>0</v>
      </c>
      <c r="L18" s="507">
        <v>0</v>
      </c>
      <c r="M18" s="510">
        <v>0</v>
      </c>
      <c r="N18" s="511">
        <v>3</v>
      </c>
      <c r="O18" s="508">
        <v>0</v>
      </c>
      <c r="P18" s="507">
        <v>4</v>
      </c>
      <c r="Q18" s="508">
        <v>0</v>
      </c>
      <c r="R18" s="507">
        <v>0</v>
      </c>
      <c r="S18" s="512">
        <v>0</v>
      </c>
    </row>
    <row r="19" spans="1:20" ht="8.1" customHeight="1" x14ac:dyDescent="0.15">
      <c r="A19" s="1"/>
      <c r="B19" s="9"/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4.1" customHeight="1" thickBot="1" x14ac:dyDescent="0.2">
      <c r="A20" s="1"/>
      <c r="B20" s="1"/>
      <c r="C20" s="1"/>
      <c r="D20" s="1"/>
      <c r="E20" s="1"/>
      <c r="F20" s="1"/>
      <c r="G20" s="1"/>
      <c r="H20" s="490" t="s">
        <v>17</v>
      </c>
      <c r="I20" s="490"/>
      <c r="J20" s="490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1" customHeight="1" x14ac:dyDescent="0.15">
      <c r="A21" s="145" t="s">
        <v>1</v>
      </c>
      <c r="B21" s="238" t="s">
        <v>2</v>
      </c>
      <c r="C21" s="194"/>
      <c r="D21" s="238" t="s">
        <v>3</v>
      </c>
      <c r="E21" s="194"/>
      <c r="F21" s="238" t="s">
        <v>18</v>
      </c>
      <c r="G21" s="194"/>
      <c r="H21" s="238" t="s">
        <v>4</v>
      </c>
      <c r="I21" s="194"/>
      <c r="J21" s="238" t="s">
        <v>185</v>
      </c>
      <c r="K21" s="194"/>
      <c r="L21" s="238" t="s">
        <v>181</v>
      </c>
      <c r="M21" s="194"/>
      <c r="N21" s="238" t="s">
        <v>186</v>
      </c>
      <c r="O21" s="194"/>
      <c r="P21" s="238" t="s">
        <v>5</v>
      </c>
      <c r="Q21" s="491"/>
    </row>
    <row r="22" spans="1:20" ht="11.1" customHeight="1" x14ac:dyDescent="0.15">
      <c r="A22" s="146"/>
      <c r="B22" s="228"/>
      <c r="C22" s="197"/>
      <c r="D22" s="228"/>
      <c r="E22" s="197"/>
      <c r="F22" s="228"/>
      <c r="G22" s="197"/>
      <c r="H22" s="228"/>
      <c r="I22" s="197"/>
      <c r="J22" s="228"/>
      <c r="K22" s="197"/>
      <c r="L22" s="228"/>
      <c r="M22" s="197"/>
      <c r="N22" s="228"/>
      <c r="O22" s="197"/>
      <c r="P22" s="228"/>
      <c r="Q22" s="492"/>
    </row>
    <row r="23" spans="1:20" ht="15" customHeight="1" x14ac:dyDescent="0.15">
      <c r="A23" s="60" t="s">
        <v>6</v>
      </c>
      <c r="B23" s="285">
        <f t="shared" ref="B23:Q23" si="2">SUM(B25:B36)</f>
        <v>340</v>
      </c>
      <c r="C23" s="493">
        <f t="shared" si="2"/>
        <v>22</v>
      </c>
      <c r="D23" s="285">
        <f t="shared" si="2"/>
        <v>21</v>
      </c>
      <c r="E23" s="493">
        <f t="shared" si="2"/>
        <v>0</v>
      </c>
      <c r="F23" s="285">
        <f t="shared" si="2"/>
        <v>115</v>
      </c>
      <c r="G23" s="493">
        <f t="shared" si="2"/>
        <v>11</v>
      </c>
      <c r="H23" s="285">
        <f t="shared" si="2"/>
        <v>85</v>
      </c>
      <c r="I23" s="493">
        <f t="shared" si="2"/>
        <v>1</v>
      </c>
      <c r="J23" s="285">
        <f t="shared" si="2"/>
        <v>59</v>
      </c>
      <c r="K23" s="493">
        <f t="shared" si="2"/>
        <v>1</v>
      </c>
      <c r="L23" s="285">
        <f t="shared" si="2"/>
        <v>7</v>
      </c>
      <c r="M23" s="493">
        <f t="shared" si="2"/>
        <v>0</v>
      </c>
      <c r="N23" s="285">
        <f t="shared" si="2"/>
        <v>40</v>
      </c>
      <c r="O23" s="493">
        <f t="shared" si="2"/>
        <v>5</v>
      </c>
      <c r="P23" s="285">
        <f t="shared" si="2"/>
        <v>13</v>
      </c>
      <c r="Q23" s="494">
        <f t="shared" si="2"/>
        <v>4</v>
      </c>
    </row>
    <row r="24" spans="1:20" ht="6" customHeight="1" x14ac:dyDescent="0.15">
      <c r="A24" s="60"/>
      <c r="B24" s="513"/>
      <c r="C24" s="496"/>
      <c r="D24" s="499"/>
      <c r="E24" s="514"/>
      <c r="F24" s="499"/>
      <c r="G24" s="515"/>
      <c r="H24" s="499"/>
      <c r="I24" s="496"/>
      <c r="J24" s="499"/>
      <c r="K24" s="498"/>
      <c r="L24" s="499"/>
      <c r="M24" s="498"/>
      <c r="N24" s="285"/>
      <c r="O24" s="496"/>
      <c r="P24" s="499"/>
      <c r="Q24" s="500"/>
    </row>
    <row r="25" spans="1:20" ht="12" customHeight="1" x14ac:dyDescent="0.15">
      <c r="A25" s="59" t="s">
        <v>266</v>
      </c>
      <c r="B25" s="65">
        <v>25</v>
      </c>
      <c r="C25" s="501">
        <f>E25+G25+I25+K25+M25+O25+Q25</f>
        <v>0</v>
      </c>
      <c r="D25" s="489">
        <v>1</v>
      </c>
      <c r="E25" s="501">
        <v>0</v>
      </c>
      <c r="F25" s="489">
        <v>11</v>
      </c>
      <c r="G25" s="501">
        <v>0</v>
      </c>
      <c r="H25" s="489">
        <v>3</v>
      </c>
      <c r="I25" s="501">
        <v>0</v>
      </c>
      <c r="J25" s="489">
        <v>4</v>
      </c>
      <c r="K25" s="501">
        <v>0</v>
      </c>
      <c r="L25" s="489">
        <v>1</v>
      </c>
      <c r="M25" s="501">
        <v>0</v>
      </c>
      <c r="N25" s="72">
        <v>4</v>
      </c>
      <c r="O25" s="501">
        <v>0</v>
      </c>
      <c r="P25" s="489">
        <v>1</v>
      </c>
      <c r="Q25" s="503">
        <v>0</v>
      </c>
    </row>
    <row r="26" spans="1:20" ht="12" customHeight="1" x14ac:dyDescent="0.15">
      <c r="A26" s="59" t="s">
        <v>7</v>
      </c>
      <c r="B26" s="65">
        <v>27</v>
      </c>
      <c r="C26" s="501">
        <f>E26+G26+I26+K26+M26+O26+Q26</f>
        <v>3</v>
      </c>
      <c r="D26" s="489">
        <v>1</v>
      </c>
      <c r="E26" s="501">
        <v>0</v>
      </c>
      <c r="F26" s="489">
        <v>16</v>
      </c>
      <c r="G26" s="501">
        <v>3</v>
      </c>
      <c r="H26" s="489">
        <v>4</v>
      </c>
      <c r="I26" s="501">
        <v>0</v>
      </c>
      <c r="J26" s="489">
        <v>2</v>
      </c>
      <c r="K26" s="501">
        <v>0</v>
      </c>
      <c r="L26" s="489">
        <v>1</v>
      </c>
      <c r="M26" s="501">
        <v>0</v>
      </c>
      <c r="N26" s="72">
        <v>2</v>
      </c>
      <c r="O26" s="501">
        <v>0</v>
      </c>
      <c r="P26" s="489">
        <v>1</v>
      </c>
      <c r="Q26" s="503">
        <v>0</v>
      </c>
    </row>
    <row r="27" spans="1:20" ht="12" customHeight="1" x14ac:dyDescent="0.15">
      <c r="A27" s="59" t="s">
        <v>8</v>
      </c>
      <c r="B27" s="65">
        <v>28</v>
      </c>
      <c r="C27" s="501">
        <f t="shared" ref="C27:C36" si="3">E27+G27+I27+K27+M27+O27+Q27</f>
        <v>0</v>
      </c>
      <c r="D27" s="489">
        <v>4</v>
      </c>
      <c r="E27" s="501">
        <v>0</v>
      </c>
      <c r="F27" s="489">
        <v>9</v>
      </c>
      <c r="G27" s="501">
        <v>0</v>
      </c>
      <c r="H27" s="489">
        <v>11</v>
      </c>
      <c r="I27" s="501">
        <v>0</v>
      </c>
      <c r="J27" s="489">
        <v>1</v>
      </c>
      <c r="K27" s="501">
        <v>0</v>
      </c>
      <c r="L27" s="489">
        <v>0</v>
      </c>
      <c r="M27" s="501">
        <v>0</v>
      </c>
      <c r="N27" s="72">
        <v>2</v>
      </c>
      <c r="O27" s="501">
        <v>0</v>
      </c>
      <c r="P27" s="489">
        <v>1</v>
      </c>
      <c r="Q27" s="503">
        <v>0</v>
      </c>
    </row>
    <row r="28" spans="1:20" ht="12" customHeight="1" x14ac:dyDescent="0.15">
      <c r="A28" s="59" t="s">
        <v>9</v>
      </c>
      <c r="B28" s="65">
        <v>29</v>
      </c>
      <c r="C28" s="501">
        <f t="shared" si="3"/>
        <v>3</v>
      </c>
      <c r="D28" s="489">
        <v>2</v>
      </c>
      <c r="E28" s="501">
        <v>0</v>
      </c>
      <c r="F28" s="489">
        <v>7</v>
      </c>
      <c r="G28" s="501">
        <v>0</v>
      </c>
      <c r="H28" s="489">
        <v>6</v>
      </c>
      <c r="I28" s="501">
        <v>0</v>
      </c>
      <c r="J28" s="489">
        <v>6</v>
      </c>
      <c r="K28" s="501">
        <v>0</v>
      </c>
      <c r="L28" s="489">
        <v>1</v>
      </c>
      <c r="M28" s="501">
        <v>0</v>
      </c>
      <c r="N28" s="72">
        <v>6</v>
      </c>
      <c r="O28" s="501">
        <v>3</v>
      </c>
      <c r="P28" s="489">
        <v>1</v>
      </c>
      <c r="Q28" s="503">
        <v>0</v>
      </c>
    </row>
    <row r="29" spans="1:20" ht="12" customHeight="1" x14ac:dyDescent="0.15">
      <c r="A29" s="59" t="s">
        <v>10</v>
      </c>
      <c r="B29" s="65">
        <v>29</v>
      </c>
      <c r="C29" s="501">
        <f t="shared" si="3"/>
        <v>0</v>
      </c>
      <c r="D29" s="489">
        <v>2</v>
      </c>
      <c r="E29" s="501">
        <v>0</v>
      </c>
      <c r="F29" s="489">
        <v>10</v>
      </c>
      <c r="G29" s="501">
        <v>0</v>
      </c>
      <c r="H29" s="489">
        <v>10</v>
      </c>
      <c r="I29" s="501">
        <v>0</v>
      </c>
      <c r="J29" s="489">
        <v>6</v>
      </c>
      <c r="K29" s="501">
        <v>0</v>
      </c>
      <c r="L29" s="489">
        <v>0</v>
      </c>
      <c r="M29" s="501">
        <v>0</v>
      </c>
      <c r="N29" s="72">
        <v>0</v>
      </c>
      <c r="O29" s="501">
        <v>0</v>
      </c>
      <c r="P29" s="489">
        <v>1</v>
      </c>
      <c r="Q29" s="503">
        <v>0</v>
      </c>
    </row>
    <row r="30" spans="1:20" ht="12" customHeight="1" x14ac:dyDescent="0.15">
      <c r="A30" s="59" t="s">
        <v>11</v>
      </c>
      <c r="B30" s="65">
        <v>29</v>
      </c>
      <c r="C30" s="501">
        <f t="shared" si="3"/>
        <v>1</v>
      </c>
      <c r="D30" s="489">
        <v>1</v>
      </c>
      <c r="E30" s="501">
        <v>0</v>
      </c>
      <c r="F30" s="489">
        <v>9</v>
      </c>
      <c r="G30" s="501">
        <v>0</v>
      </c>
      <c r="H30" s="489">
        <v>12</v>
      </c>
      <c r="I30" s="501">
        <v>0</v>
      </c>
      <c r="J30" s="489">
        <v>5</v>
      </c>
      <c r="K30" s="501">
        <v>0</v>
      </c>
      <c r="L30" s="489">
        <v>0</v>
      </c>
      <c r="M30" s="501">
        <v>0</v>
      </c>
      <c r="N30" s="72">
        <v>1</v>
      </c>
      <c r="O30" s="501">
        <v>0</v>
      </c>
      <c r="P30" s="489">
        <v>1</v>
      </c>
      <c r="Q30" s="503">
        <v>1</v>
      </c>
    </row>
    <row r="31" spans="1:20" ht="12" customHeight="1" x14ac:dyDescent="0.15">
      <c r="A31" s="59" t="s">
        <v>12</v>
      </c>
      <c r="B31" s="65">
        <v>32</v>
      </c>
      <c r="C31" s="501">
        <f t="shared" si="3"/>
        <v>2</v>
      </c>
      <c r="D31" s="489">
        <v>5</v>
      </c>
      <c r="E31" s="501">
        <v>0</v>
      </c>
      <c r="F31" s="489">
        <v>8</v>
      </c>
      <c r="G31" s="501">
        <v>1</v>
      </c>
      <c r="H31" s="489">
        <v>5</v>
      </c>
      <c r="I31" s="501">
        <v>0</v>
      </c>
      <c r="J31" s="489">
        <v>6</v>
      </c>
      <c r="K31" s="501">
        <v>0</v>
      </c>
      <c r="L31" s="489">
        <v>1</v>
      </c>
      <c r="M31" s="501">
        <v>0</v>
      </c>
      <c r="N31" s="72">
        <v>5</v>
      </c>
      <c r="O31" s="501">
        <v>0</v>
      </c>
      <c r="P31" s="489">
        <v>2</v>
      </c>
      <c r="Q31" s="503">
        <v>1</v>
      </c>
    </row>
    <row r="32" spans="1:20" ht="12" customHeight="1" x14ac:dyDescent="0.15">
      <c r="A32" s="59" t="s">
        <v>13</v>
      </c>
      <c r="B32" s="101">
        <v>35</v>
      </c>
      <c r="C32" s="501">
        <f t="shared" si="3"/>
        <v>3</v>
      </c>
      <c r="D32" s="489">
        <v>2</v>
      </c>
      <c r="E32" s="501">
        <v>0</v>
      </c>
      <c r="F32" s="489">
        <v>10</v>
      </c>
      <c r="G32" s="501">
        <v>2</v>
      </c>
      <c r="H32" s="489">
        <v>9</v>
      </c>
      <c r="I32" s="501">
        <v>0</v>
      </c>
      <c r="J32" s="489">
        <v>9</v>
      </c>
      <c r="K32" s="501">
        <v>1</v>
      </c>
      <c r="L32" s="489">
        <v>0</v>
      </c>
      <c r="M32" s="501">
        <v>0</v>
      </c>
      <c r="N32" s="72">
        <v>5</v>
      </c>
      <c r="O32" s="501">
        <v>0</v>
      </c>
      <c r="P32" s="489">
        <v>0</v>
      </c>
      <c r="Q32" s="503">
        <v>0</v>
      </c>
    </row>
    <row r="33" spans="1:25" ht="12" customHeight="1" x14ac:dyDescent="0.15">
      <c r="A33" s="59" t="s">
        <v>14</v>
      </c>
      <c r="B33" s="101">
        <v>27</v>
      </c>
      <c r="C33" s="501">
        <f t="shared" si="3"/>
        <v>2</v>
      </c>
      <c r="D33" s="489">
        <v>0</v>
      </c>
      <c r="E33" s="501">
        <v>0</v>
      </c>
      <c r="F33" s="489">
        <v>9</v>
      </c>
      <c r="G33" s="501">
        <v>2</v>
      </c>
      <c r="H33" s="489">
        <v>4</v>
      </c>
      <c r="I33" s="501">
        <v>0</v>
      </c>
      <c r="J33" s="489">
        <v>5</v>
      </c>
      <c r="K33" s="501">
        <v>0</v>
      </c>
      <c r="L33" s="489">
        <v>1</v>
      </c>
      <c r="M33" s="501">
        <v>0</v>
      </c>
      <c r="N33" s="72">
        <v>5</v>
      </c>
      <c r="O33" s="501">
        <v>0</v>
      </c>
      <c r="P33" s="489">
        <v>3</v>
      </c>
      <c r="Q33" s="503">
        <v>0</v>
      </c>
    </row>
    <row r="34" spans="1:25" ht="12" customHeight="1" x14ac:dyDescent="0.15">
      <c r="A34" s="59" t="s">
        <v>268</v>
      </c>
      <c r="B34" s="65">
        <v>24</v>
      </c>
      <c r="C34" s="501">
        <f t="shared" si="3"/>
        <v>2</v>
      </c>
      <c r="D34" s="489">
        <v>0</v>
      </c>
      <c r="E34" s="501">
        <v>0</v>
      </c>
      <c r="F34" s="489">
        <v>12</v>
      </c>
      <c r="G34" s="501">
        <v>2</v>
      </c>
      <c r="H34" s="489">
        <v>5</v>
      </c>
      <c r="I34" s="501">
        <v>0</v>
      </c>
      <c r="J34" s="489">
        <v>3</v>
      </c>
      <c r="K34" s="501">
        <v>0</v>
      </c>
      <c r="L34" s="489">
        <v>1</v>
      </c>
      <c r="M34" s="501">
        <v>0</v>
      </c>
      <c r="N34" s="72">
        <v>3</v>
      </c>
      <c r="O34" s="501">
        <v>0</v>
      </c>
      <c r="P34" s="489">
        <v>0</v>
      </c>
      <c r="Q34" s="503">
        <v>0</v>
      </c>
    </row>
    <row r="35" spans="1:25" ht="12" customHeight="1" x14ac:dyDescent="0.15">
      <c r="A35" s="59" t="s">
        <v>15</v>
      </c>
      <c r="B35" s="101">
        <v>29</v>
      </c>
      <c r="C35" s="501">
        <f t="shared" si="3"/>
        <v>6</v>
      </c>
      <c r="D35" s="489">
        <v>1</v>
      </c>
      <c r="E35" s="501">
        <v>0</v>
      </c>
      <c r="F35" s="489">
        <v>7</v>
      </c>
      <c r="G35" s="501">
        <v>1</v>
      </c>
      <c r="H35" s="489">
        <v>10</v>
      </c>
      <c r="I35" s="501">
        <v>1</v>
      </c>
      <c r="J35" s="489">
        <v>6</v>
      </c>
      <c r="K35" s="501">
        <v>0</v>
      </c>
      <c r="L35" s="489">
        <v>0</v>
      </c>
      <c r="M35" s="501">
        <v>0</v>
      </c>
      <c r="N35" s="72">
        <v>3</v>
      </c>
      <c r="O35" s="501">
        <v>2</v>
      </c>
      <c r="P35" s="489">
        <v>2</v>
      </c>
      <c r="Q35" s="503">
        <v>2</v>
      </c>
    </row>
    <row r="36" spans="1:25" ht="12" customHeight="1" thickBot="1" x14ac:dyDescent="0.2">
      <c r="A36" s="437" t="s">
        <v>16</v>
      </c>
      <c r="B36" s="506">
        <v>26</v>
      </c>
      <c r="C36" s="508">
        <f t="shared" si="3"/>
        <v>0</v>
      </c>
      <c r="D36" s="507">
        <v>2</v>
      </c>
      <c r="E36" s="508">
        <v>0</v>
      </c>
      <c r="F36" s="507">
        <v>7</v>
      </c>
      <c r="G36" s="508">
        <v>0</v>
      </c>
      <c r="H36" s="507">
        <v>6</v>
      </c>
      <c r="I36" s="508">
        <v>0</v>
      </c>
      <c r="J36" s="507">
        <v>6</v>
      </c>
      <c r="K36" s="508">
        <v>0</v>
      </c>
      <c r="L36" s="507">
        <v>1</v>
      </c>
      <c r="M36" s="508">
        <v>0</v>
      </c>
      <c r="N36" s="511">
        <v>4</v>
      </c>
      <c r="O36" s="508">
        <v>0</v>
      </c>
      <c r="P36" s="507">
        <v>0</v>
      </c>
      <c r="Q36" s="512">
        <v>0</v>
      </c>
    </row>
    <row r="37" spans="1:25" ht="8.1" customHeight="1" x14ac:dyDescent="0.15">
      <c r="A37" s="137"/>
      <c r="B37" s="489"/>
      <c r="C37" s="116"/>
      <c r="D37" s="516"/>
      <c r="E37" s="516"/>
      <c r="F37" s="116"/>
      <c r="G37" s="116"/>
      <c r="H37" s="516"/>
      <c r="I37" s="516"/>
      <c r="J37" s="489"/>
      <c r="K37" s="517"/>
      <c r="L37" s="518"/>
      <c r="M37" s="517"/>
      <c r="N37" s="517"/>
      <c r="O37" s="517"/>
      <c r="P37" s="519"/>
      <c r="Q37" s="517"/>
      <c r="R37" s="519"/>
      <c r="S37" s="517"/>
      <c r="T37" s="102"/>
      <c r="U37" s="102"/>
      <c r="V37" s="1"/>
      <c r="W37" s="1"/>
      <c r="X37" s="1"/>
      <c r="Y37" s="1"/>
    </row>
    <row r="38" spans="1:25" ht="14.1" customHeight="1" thickBot="1" x14ac:dyDescent="0.2">
      <c r="A38" s="137"/>
      <c r="B38" s="489"/>
      <c r="C38" s="116"/>
      <c r="D38" s="516"/>
      <c r="E38" s="516"/>
      <c r="F38" s="116"/>
      <c r="G38" s="116"/>
      <c r="H38" s="516" t="s">
        <v>19</v>
      </c>
      <c r="I38" s="516"/>
      <c r="J38" s="489"/>
      <c r="K38" s="517"/>
      <c r="L38" s="518"/>
      <c r="M38" s="517"/>
      <c r="N38" s="517"/>
      <c r="O38" s="517"/>
      <c r="P38" s="519"/>
      <c r="Q38" s="517"/>
      <c r="R38" s="519"/>
      <c r="S38" s="517"/>
      <c r="T38" s="102"/>
      <c r="U38" s="102"/>
      <c r="V38" s="1"/>
      <c r="W38" s="1"/>
      <c r="X38" s="1"/>
      <c r="Y38" s="1"/>
    </row>
    <row r="39" spans="1:25" ht="11.1" customHeight="1" x14ac:dyDescent="0.15">
      <c r="A39" s="145" t="s">
        <v>1</v>
      </c>
      <c r="B39" s="238" t="s">
        <v>2</v>
      </c>
      <c r="C39" s="194"/>
      <c r="D39" s="238" t="s">
        <v>181</v>
      </c>
      <c r="E39" s="194"/>
      <c r="F39" s="238" t="s">
        <v>182</v>
      </c>
      <c r="G39" s="194"/>
      <c r="H39" s="238" t="s">
        <v>183</v>
      </c>
      <c r="I39" s="194"/>
      <c r="J39" s="238" t="s">
        <v>184</v>
      </c>
      <c r="K39" s="194"/>
      <c r="L39" s="238" t="s">
        <v>225</v>
      </c>
      <c r="M39" s="194"/>
      <c r="N39" s="238" t="s">
        <v>187</v>
      </c>
      <c r="O39" s="194"/>
      <c r="P39" s="238" t="s">
        <v>188</v>
      </c>
      <c r="Q39" s="194"/>
      <c r="R39" s="238" t="s">
        <v>5</v>
      </c>
      <c r="S39" s="491"/>
      <c r="T39" s="102"/>
      <c r="U39" s="102"/>
      <c r="V39" s="1"/>
      <c r="W39" s="1"/>
      <c r="X39" s="1"/>
      <c r="Y39" s="1"/>
    </row>
    <row r="40" spans="1:25" ht="11.1" customHeight="1" x14ac:dyDescent="0.15">
      <c r="A40" s="146"/>
      <c r="B40" s="228"/>
      <c r="C40" s="197"/>
      <c r="D40" s="228"/>
      <c r="E40" s="197"/>
      <c r="F40" s="228"/>
      <c r="G40" s="197"/>
      <c r="H40" s="228"/>
      <c r="I40" s="197"/>
      <c r="J40" s="228"/>
      <c r="K40" s="197"/>
      <c r="L40" s="228"/>
      <c r="M40" s="197"/>
      <c r="N40" s="228"/>
      <c r="O40" s="197"/>
      <c r="P40" s="228"/>
      <c r="Q40" s="197"/>
      <c r="R40" s="228"/>
      <c r="S40" s="492"/>
      <c r="T40" s="102"/>
      <c r="U40" s="102"/>
      <c r="V40" s="1"/>
      <c r="W40" s="1"/>
      <c r="X40" s="1"/>
      <c r="Y40" s="1"/>
    </row>
    <row r="41" spans="1:25" ht="15" customHeight="1" x14ac:dyDescent="0.15">
      <c r="A41" s="60" t="s">
        <v>6</v>
      </c>
      <c r="B41" s="285">
        <f>SUM(B43:B54)</f>
        <v>262</v>
      </c>
      <c r="C41" s="493">
        <f>SUM(C43:C54)</f>
        <v>14</v>
      </c>
      <c r="D41" s="285">
        <f t="shared" ref="D41:H41" si="4">SUM(D43:D54)</f>
        <v>90</v>
      </c>
      <c r="E41" s="493">
        <f>SUM(E43:E54)</f>
        <v>1</v>
      </c>
      <c r="F41" s="285">
        <f t="shared" si="4"/>
        <v>15</v>
      </c>
      <c r="G41" s="493">
        <f>SUM(G43:G54)</f>
        <v>0</v>
      </c>
      <c r="H41" s="285">
        <f t="shared" si="4"/>
        <v>10</v>
      </c>
      <c r="I41" s="493">
        <f>SUM(I43:I54)</f>
        <v>0</v>
      </c>
      <c r="J41" s="285">
        <f t="shared" ref="J41:S41" si="5">SUM(J43:J54)</f>
        <v>2</v>
      </c>
      <c r="K41" s="493">
        <f t="shared" si="5"/>
        <v>0</v>
      </c>
      <c r="L41" s="520">
        <f>SUM(L43:L54)</f>
        <v>6</v>
      </c>
      <c r="M41" s="493">
        <f>SUM(M43:M54)</f>
        <v>0</v>
      </c>
      <c r="N41" s="285">
        <f>SUM(N43:N54)</f>
        <v>96</v>
      </c>
      <c r="O41" s="493">
        <f>SUM(O43:O54)</f>
        <v>6</v>
      </c>
      <c r="P41" s="285">
        <f t="shared" si="5"/>
        <v>42</v>
      </c>
      <c r="Q41" s="493">
        <f>SUM(Q43:Q54)</f>
        <v>7</v>
      </c>
      <c r="R41" s="285">
        <f t="shared" si="5"/>
        <v>1</v>
      </c>
      <c r="S41" s="494">
        <f t="shared" si="5"/>
        <v>0</v>
      </c>
      <c r="T41" s="102"/>
      <c r="U41" s="102"/>
      <c r="V41" s="1"/>
      <c r="W41" s="1"/>
      <c r="X41" s="1"/>
      <c r="Y41" s="1"/>
    </row>
    <row r="42" spans="1:25" ht="6" customHeight="1" x14ac:dyDescent="0.15">
      <c r="A42" s="60"/>
      <c r="B42" s="513"/>
      <c r="C42" s="515"/>
      <c r="D42" s="499"/>
      <c r="E42" s="515"/>
      <c r="F42" s="499"/>
      <c r="G42" s="498"/>
      <c r="H42" s="499"/>
      <c r="I42" s="496"/>
      <c r="J42" s="499"/>
      <c r="K42" s="498"/>
      <c r="L42" s="285"/>
      <c r="M42" s="498"/>
      <c r="N42" s="285"/>
      <c r="O42" s="498"/>
      <c r="P42" s="499"/>
      <c r="Q42" s="496"/>
      <c r="R42" s="499"/>
      <c r="S42" s="500"/>
      <c r="T42" s="102"/>
      <c r="U42" s="102"/>
      <c r="V42" s="1"/>
      <c r="W42" s="1"/>
      <c r="X42" s="1"/>
      <c r="Y42" s="1"/>
    </row>
    <row r="43" spans="1:25" ht="12" customHeight="1" x14ac:dyDescent="0.15">
      <c r="A43" s="59" t="s">
        <v>266</v>
      </c>
      <c r="B43" s="101">
        <v>21</v>
      </c>
      <c r="C43" s="501">
        <f>E43+G43+I43+K43+M43+O43+Q43+S43</f>
        <v>0</v>
      </c>
      <c r="D43" s="489">
        <v>7</v>
      </c>
      <c r="E43" s="501">
        <v>0</v>
      </c>
      <c r="F43" s="489">
        <v>0</v>
      </c>
      <c r="G43" s="501">
        <v>0</v>
      </c>
      <c r="H43" s="489">
        <v>4</v>
      </c>
      <c r="I43" s="501">
        <v>0</v>
      </c>
      <c r="J43" s="489">
        <v>0</v>
      </c>
      <c r="K43" s="502">
        <v>0</v>
      </c>
      <c r="L43" s="489">
        <v>0</v>
      </c>
      <c r="M43" s="501">
        <v>0</v>
      </c>
      <c r="N43" s="72">
        <v>10</v>
      </c>
      <c r="O43" s="501">
        <v>0</v>
      </c>
      <c r="P43" s="489">
        <v>0</v>
      </c>
      <c r="Q43" s="501">
        <v>0</v>
      </c>
      <c r="R43" s="489">
        <v>0</v>
      </c>
      <c r="S43" s="521">
        <v>0</v>
      </c>
      <c r="T43" s="102"/>
      <c r="U43" s="102"/>
      <c r="V43" s="1"/>
      <c r="W43" s="1"/>
      <c r="X43" s="1"/>
      <c r="Y43" s="1"/>
    </row>
    <row r="44" spans="1:25" ht="12" customHeight="1" x14ac:dyDescent="0.15">
      <c r="A44" s="59" t="s">
        <v>7</v>
      </c>
      <c r="B44" s="101">
        <v>20</v>
      </c>
      <c r="C44" s="501">
        <f t="shared" ref="C44:C54" si="6">E44+G44+I44+K44+M44+O44+Q44+S44</f>
        <v>1</v>
      </c>
      <c r="D44" s="489">
        <v>2</v>
      </c>
      <c r="E44" s="501">
        <v>0</v>
      </c>
      <c r="F44" s="489">
        <v>5</v>
      </c>
      <c r="G44" s="501">
        <v>0</v>
      </c>
      <c r="H44" s="489">
        <v>0</v>
      </c>
      <c r="I44" s="501">
        <v>0</v>
      </c>
      <c r="J44" s="489">
        <v>0</v>
      </c>
      <c r="K44" s="502">
        <v>0</v>
      </c>
      <c r="L44" s="489">
        <v>1</v>
      </c>
      <c r="M44" s="501">
        <v>0</v>
      </c>
      <c r="N44" s="72">
        <v>12</v>
      </c>
      <c r="O44" s="501">
        <v>1</v>
      </c>
      <c r="P44" s="489">
        <v>0</v>
      </c>
      <c r="Q44" s="501">
        <v>0</v>
      </c>
      <c r="R44" s="489">
        <v>0</v>
      </c>
      <c r="S44" s="521">
        <v>0</v>
      </c>
      <c r="T44" s="102"/>
      <c r="U44" s="102"/>
      <c r="V44" s="1"/>
      <c r="W44" s="1"/>
      <c r="X44" s="1"/>
      <c r="Y44" s="1"/>
    </row>
    <row r="45" spans="1:25" ht="12" customHeight="1" x14ac:dyDescent="0.15">
      <c r="A45" s="59" t="s">
        <v>8</v>
      </c>
      <c r="B45" s="101">
        <v>19</v>
      </c>
      <c r="C45" s="501">
        <f t="shared" si="6"/>
        <v>0</v>
      </c>
      <c r="D45" s="489">
        <v>5</v>
      </c>
      <c r="E45" s="501">
        <v>0</v>
      </c>
      <c r="F45" s="489">
        <v>2</v>
      </c>
      <c r="G45" s="501">
        <v>0</v>
      </c>
      <c r="H45" s="489">
        <v>1</v>
      </c>
      <c r="I45" s="501">
        <v>0</v>
      </c>
      <c r="J45" s="489">
        <v>1</v>
      </c>
      <c r="K45" s="502">
        <v>0</v>
      </c>
      <c r="L45" s="489">
        <v>0</v>
      </c>
      <c r="M45" s="501">
        <v>0</v>
      </c>
      <c r="N45" s="72">
        <v>10</v>
      </c>
      <c r="O45" s="501">
        <v>0</v>
      </c>
      <c r="P45" s="489">
        <v>0</v>
      </c>
      <c r="Q45" s="501">
        <v>0</v>
      </c>
      <c r="R45" s="489">
        <v>0</v>
      </c>
      <c r="S45" s="521">
        <v>0</v>
      </c>
      <c r="T45" s="102"/>
      <c r="U45" s="102"/>
      <c r="V45" s="1"/>
      <c r="W45" s="1"/>
      <c r="X45" s="1"/>
      <c r="Y45" s="1"/>
    </row>
    <row r="46" spans="1:25" ht="12" customHeight="1" x14ac:dyDescent="0.15">
      <c r="A46" s="59" t="s">
        <v>9</v>
      </c>
      <c r="B46" s="101">
        <v>21</v>
      </c>
      <c r="C46" s="501">
        <f t="shared" si="6"/>
        <v>3</v>
      </c>
      <c r="D46" s="489">
        <v>8</v>
      </c>
      <c r="E46" s="501">
        <v>0</v>
      </c>
      <c r="F46" s="489">
        <v>0</v>
      </c>
      <c r="G46" s="501">
        <v>0</v>
      </c>
      <c r="H46" s="489">
        <v>0</v>
      </c>
      <c r="I46" s="501">
        <v>0</v>
      </c>
      <c r="J46" s="489">
        <v>0</v>
      </c>
      <c r="K46" s="502">
        <v>0</v>
      </c>
      <c r="L46" s="489">
        <v>0</v>
      </c>
      <c r="M46" s="501">
        <v>0</v>
      </c>
      <c r="N46" s="72">
        <v>10</v>
      </c>
      <c r="O46" s="501">
        <v>0</v>
      </c>
      <c r="P46" s="489">
        <v>3</v>
      </c>
      <c r="Q46" s="501">
        <v>3</v>
      </c>
      <c r="R46" s="489">
        <v>0</v>
      </c>
      <c r="S46" s="521">
        <v>0</v>
      </c>
      <c r="T46" s="102"/>
      <c r="U46" s="102"/>
      <c r="V46" s="1"/>
      <c r="W46" s="1"/>
      <c r="X46" s="1"/>
      <c r="Y46" s="1"/>
    </row>
    <row r="47" spans="1:25" ht="12" customHeight="1" x14ac:dyDescent="0.15">
      <c r="A47" s="59" t="s">
        <v>10</v>
      </c>
      <c r="B47" s="77">
        <v>20</v>
      </c>
      <c r="C47" s="501">
        <f t="shared" si="6"/>
        <v>0</v>
      </c>
      <c r="D47" s="489">
        <v>7</v>
      </c>
      <c r="E47" s="501">
        <v>0</v>
      </c>
      <c r="F47" s="489">
        <v>4</v>
      </c>
      <c r="G47" s="501">
        <v>0</v>
      </c>
      <c r="H47" s="489">
        <v>0</v>
      </c>
      <c r="I47" s="501">
        <v>0</v>
      </c>
      <c r="J47" s="489">
        <v>1</v>
      </c>
      <c r="K47" s="502">
        <v>0</v>
      </c>
      <c r="L47" s="489">
        <v>1</v>
      </c>
      <c r="M47" s="501">
        <v>0</v>
      </c>
      <c r="N47" s="72">
        <v>6</v>
      </c>
      <c r="O47" s="501">
        <v>0</v>
      </c>
      <c r="P47" s="489">
        <v>0</v>
      </c>
      <c r="Q47" s="501">
        <v>0</v>
      </c>
      <c r="R47" s="489">
        <v>1</v>
      </c>
      <c r="S47" s="521">
        <v>0</v>
      </c>
      <c r="T47" s="102"/>
      <c r="U47" s="102"/>
      <c r="V47" s="1"/>
      <c r="W47" s="1"/>
      <c r="X47" s="1"/>
      <c r="Y47" s="1"/>
    </row>
    <row r="48" spans="1:25" ht="12" customHeight="1" x14ac:dyDescent="0.15">
      <c r="A48" s="59" t="s">
        <v>11</v>
      </c>
      <c r="B48" s="77">
        <v>22</v>
      </c>
      <c r="C48" s="501">
        <f t="shared" si="6"/>
        <v>0</v>
      </c>
      <c r="D48" s="489">
        <v>13</v>
      </c>
      <c r="E48" s="501">
        <v>0</v>
      </c>
      <c r="F48" s="489">
        <v>0</v>
      </c>
      <c r="G48" s="501">
        <v>0</v>
      </c>
      <c r="H48" s="489">
        <v>0</v>
      </c>
      <c r="I48" s="501">
        <v>0</v>
      </c>
      <c r="J48" s="489">
        <v>0</v>
      </c>
      <c r="K48" s="502">
        <v>0</v>
      </c>
      <c r="L48" s="489">
        <v>0</v>
      </c>
      <c r="M48" s="501">
        <v>0</v>
      </c>
      <c r="N48" s="72">
        <v>9</v>
      </c>
      <c r="O48" s="501">
        <v>0</v>
      </c>
      <c r="P48" s="489">
        <v>0</v>
      </c>
      <c r="Q48" s="501">
        <v>0</v>
      </c>
      <c r="R48" s="489">
        <v>0</v>
      </c>
      <c r="S48" s="521">
        <v>0</v>
      </c>
      <c r="T48" s="102"/>
      <c r="U48" s="102"/>
      <c r="V48" s="1"/>
      <c r="W48" s="1"/>
      <c r="X48" s="1"/>
      <c r="Y48" s="1"/>
    </row>
    <row r="49" spans="1:25" ht="12" customHeight="1" x14ac:dyDescent="0.15">
      <c r="A49" s="59" t="s">
        <v>12</v>
      </c>
      <c r="B49" s="77">
        <v>25</v>
      </c>
      <c r="C49" s="501">
        <f t="shared" si="6"/>
        <v>1</v>
      </c>
      <c r="D49" s="489">
        <v>11</v>
      </c>
      <c r="E49" s="501">
        <v>1</v>
      </c>
      <c r="F49" s="489">
        <v>0</v>
      </c>
      <c r="G49" s="501">
        <v>0</v>
      </c>
      <c r="H49" s="489">
        <v>2</v>
      </c>
      <c r="I49" s="501">
        <v>0</v>
      </c>
      <c r="J49" s="489">
        <v>0</v>
      </c>
      <c r="K49" s="502">
        <v>0</v>
      </c>
      <c r="L49" s="489">
        <v>0</v>
      </c>
      <c r="M49" s="501">
        <v>0</v>
      </c>
      <c r="N49" s="72">
        <v>11</v>
      </c>
      <c r="O49" s="501">
        <v>0</v>
      </c>
      <c r="P49" s="489">
        <v>1</v>
      </c>
      <c r="Q49" s="501">
        <v>0</v>
      </c>
      <c r="R49" s="489">
        <v>0</v>
      </c>
      <c r="S49" s="521">
        <v>0</v>
      </c>
      <c r="T49" s="102"/>
      <c r="U49" s="102"/>
      <c r="V49" s="1"/>
      <c r="W49" s="1"/>
      <c r="X49" s="1"/>
      <c r="Y49" s="1"/>
    </row>
    <row r="50" spans="1:25" ht="12" customHeight="1" x14ac:dyDescent="0.15">
      <c r="A50" s="59" t="s">
        <v>13</v>
      </c>
      <c r="B50" s="101">
        <v>27</v>
      </c>
      <c r="C50" s="501">
        <f t="shared" si="6"/>
        <v>5</v>
      </c>
      <c r="D50" s="489">
        <v>9</v>
      </c>
      <c r="E50" s="501">
        <v>0</v>
      </c>
      <c r="F50" s="489">
        <v>0</v>
      </c>
      <c r="G50" s="501">
        <v>0</v>
      </c>
      <c r="H50" s="489">
        <v>0</v>
      </c>
      <c r="I50" s="501">
        <v>0</v>
      </c>
      <c r="J50" s="489">
        <v>0</v>
      </c>
      <c r="K50" s="502">
        <v>0</v>
      </c>
      <c r="L50" s="489">
        <v>0</v>
      </c>
      <c r="M50" s="501">
        <v>0</v>
      </c>
      <c r="N50" s="72">
        <v>9</v>
      </c>
      <c r="O50" s="501">
        <v>3</v>
      </c>
      <c r="P50" s="489">
        <v>9</v>
      </c>
      <c r="Q50" s="501">
        <v>2</v>
      </c>
      <c r="R50" s="489">
        <v>0</v>
      </c>
      <c r="S50" s="521">
        <v>0</v>
      </c>
      <c r="T50" s="102"/>
      <c r="U50" s="102"/>
      <c r="V50" s="1"/>
      <c r="W50" s="1"/>
      <c r="X50" s="1"/>
      <c r="Y50" s="1"/>
    </row>
    <row r="51" spans="1:25" ht="12" customHeight="1" x14ac:dyDescent="0.15">
      <c r="A51" s="59" t="s">
        <v>14</v>
      </c>
      <c r="B51" s="101">
        <v>21</v>
      </c>
      <c r="C51" s="501">
        <f t="shared" si="6"/>
        <v>0</v>
      </c>
      <c r="D51" s="489">
        <v>5</v>
      </c>
      <c r="E51" s="501">
        <v>0</v>
      </c>
      <c r="F51" s="489">
        <v>4</v>
      </c>
      <c r="G51" s="501">
        <v>0</v>
      </c>
      <c r="H51" s="489">
        <v>0</v>
      </c>
      <c r="I51" s="501">
        <v>0</v>
      </c>
      <c r="J51" s="489">
        <v>0</v>
      </c>
      <c r="K51" s="502">
        <v>0</v>
      </c>
      <c r="L51" s="489">
        <v>0</v>
      </c>
      <c r="M51" s="501">
        <v>0</v>
      </c>
      <c r="N51" s="72">
        <v>2</v>
      </c>
      <c r="O51" s="501">
        <v>0</v>
      </c>
      <c r="P51" s="489">
        <v>10</v>
      </c>
      <c r="Q51" s="501">
        <v>0</v>
      </c>
      <c r="R51" s="489">
        <v>0</v>
      </c>
      <c r="S51" s="521">
        <v>0</v>
      </c>
      <c r="T51" s="102"/>
      <c r="U51" s="102"/>
      <c r="V51" s="1"/>
      <c r="W51" s="1"/>
      <c r="X51" s="1"/>
      <c r="Y51" s="1"/>
    </row>
    <row r="52" spans="1:25" ht="12" customHeight="1" x14ac:dyDescent="0.15">
      <c r="A52" s="59" t="s">
        <v>268</v>
      </c>
      <c r="B52" s="77">
        <v>20</v>
      </c>
      <c r="C52" s="501">
        <f t="shared" si="6"/>
        <v>1</v>
      </c>
      <c r="D52" s="489">
        <v>8</v>
      </c>
      <c r="E52" s="501">
        <v>0</v>
      </c>
      <c r="F52" s="489">
        <v>0</v>
      </c>
      <c r="G52" s="501">
        <v>0</v>
      </c>
      <c r="H52" s="489">
        <v>0</v>
      </c>
      <c r="I52" s="501">
        <v>0</v>
      </c>
      <c r="J52" s="489">
        <v>0</v>
      </c>
      <c r="K52" s="502">
        <v>0</v>
      </c>
      <c r="L52" s="489">
        <v>0</v>
      </c>
      <c r="M52" s="501">
        <v>0</v>
      </c>
      <c r="N52" s="72">
        <v>6</v>
      </c>
      <c r="O52" s="501">
        <v>1</v>
      </c>
      <c r="P52" s="489">
        <v>6</v>
      </c>
      <c r="Q52" s="501">
        <v>0</v>
      </c>
      <c r="R52" s="489">
        <v>0</v>
      </c>
      <c r="S52" s="521">
        <v>0</v>
      </c>
      <c r="T52" s="102"/>
      <c r="U52" s="102"/>
      <c r="V52" s="1"/>
      <c r="W52" s="1"/>
      <c r="X52" s="1"/>
      <c r="Y52" s="1"/>
    </row>
    <row r="53" spans="1:25" ht="12" customHeight="1" x14ac:dyDescent="0.15">
      <c r="A53" s="59" t="s">
        <v>15</v>
      </c>
      <c r="B53" s="101">
        <v>23</v>
      </c>
      <c r="C53" s="501">
        <f t="shared" si="6"/>
        <v>3</v>
      </c>
      <c r="D53" s="489">
        <v>6</v>
      </c>
      <c r="E53" s="501">
        <v>0</v>
      </c>
      <c r="F53" s="489">
        <v>0</v>
      </c>
      <c r="G53" s="501">
        <v>0</v>
      </c>
      <c r="H53" s="489">
        <v>0</v>
      </c>
      <c r="I53" s="501">
        <v>0</v>
      </c>
      <c r="J53" s="489">
        <v>0</v>
      </c>
      <c r="K53" s="502">
        <v>0</v>
      </c>
      <c r="L53" s="489">
        <v>0</v>
      </c>
      <c r="M53" s="501">
        <v>0</v>
      </c>
      <c r="N53" s="72">
        <v>6</v>
      </c>
      <c r="O53" s="501">
        <v>1</v>
      </c>
      <c r="P53" s="489">
        <v>11</v>
      </c>
      <c r="Q53" s="501">
        <v>2</v>
      </c>
      <c r="R53" s="489">
        <v>0</v>
      </c>
      <c r="S53" s="521">
        <v>0</v>
      </c>
      <c r="T53" s="102"/>
      <c r="U53" s="102"/>
      <c r="V53" s="1"/>
      <c r="W53" s="1"/>
      <c r="X53" s="1"/>
      <c r="Y53" s="1"/>
    </row>
    <row r="54" spans="1:25" ht="12" customHeight="1" thickBot="1" x14ac:dyDescent="0.2">
      <c r="A54" s="437" t="s">
        <v>16</v>
      </c>
      <c r="B54" s="506">
        <v>23</v>
      </c>
      <c r="C54" s="508">
        <f t="shared" si="6"/>
        <v>0</v>
      </c>
      <c r="D54" s="507">
        <v>9</v>
      </c>
      <c r="E54" s="508">
        <v>0</v>
      </c>
      <c r="F54" s="507">
        <v>0</v>
      </c>
      <c r="G54" s="508">
        <v>0</v>
      </c>
      <c r="H54" s="507">
        <v>3</v>
      </c>
      <c r="I54" s="508">
        <v>0</v>
      </c>
      <c r="J54" s="507">
        <v>0</v>
      </c>
      <c r="K54" s="510">
        <v>0</v>
      </c>
      <c r="L54" s="507">
        <v>4</v>
      </c>
      <c r="M54" s="508">
        <v>0</v>
      </c>
      <c r="N54" s="511">
        <v>5</v>
      </c>
      <c r="O54" s="508">
        <v>0</v>
      </c>
      <c r="P54" s="507">
        <v>2</v>
      </c>
      <c r="Q54" s="508">
        <v>0</v>
      </c>
      <c r="R54" s="507">
        <v>0</v>
      </c>
      <c r="S54" s="522">
        <v>0</v>
      </c>
      <c r="T54" s="102"/>
      <c r="U54" s="102"/>
      <c r="V54" s="1"/>
      <c r="W54" s="1"/>
      <c r="X54" s="1"/>
      <c r="Y54" s="1"/>
    </row>
    <row r="55" spans="1:25" ht="12" customHeight="1" x14ac:dyDescent="0.15">
      <c r="A55" s="1" t="s">
        <v>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84" t="s">
        <v>21</v>
      </c>
      <c r="Q55" s="184"/>
      <c r="R55" s="184"/>
      <c r="S55" s="184"/>
      <c r="T55" s="1"/>
      <c r="U55" s="1"/>
    </row>
    <row r="56" spans="1:25" ht="8.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5" ht="12" customHeight="1" x14ac:dyDescent="0.15">
      <c r="A57" s="1" t="s">
        <v>333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5" ht="12" customHeight="1" x14ac:dyDescent="0.15">
      <c r="A58" s="2" t="s">
        <v>246</v>
      </c>
    </row>
    <row r="59" spans="1:25" ht="12" customHeight="1" x14ac:dyDescent="0.15">
      <c r="A59" s="34" t="s">
        <v>247</v>
      </c>
    </row>
    <row r="60" spans="1:25" ht="12" customHeight="1" x14ac:dyDescent="0.15">
      <c r="A60" s="34" t="s">
        <v>248</v>
      </c>
    </row>
    <row r="61" spans="1:25" ht="12" customHeight="1" x14ac:dyDescent="0.15">
      <c r="A61" s="34" t="s">
        <v>245</v>
      </c>
    </row>
    <row r="62" spans="1:25" ht="12" customHeight="1" x14ac:dyDescent="0.15">
      <c r="A62" s="2" t="s">
        <v>249</v>
      </c>
    </row>
    <row r="63" spans="1:25" ht="12" customHeight="1" x14ac:dyDescent="0.15">
      <c r="A63" s="2" t="s">
        <v>189</v>
      </c>
    </row>
    <row r="64" spans="1:25" ht="12" customHeight="1" x14ac:dyDescent="0.15">
      <c r="A64" s="2" t="s">
        <v>316</v>
      </c>
    </row>
  </sheetData>
  <sheetProtection sheet="1" objects="1" scenarios="1"/>
  <mergeCells count="33">
    <mergeCell ref="H1:J1"/>
    <mergeCell ref="H2:J2"/>
    <mergeCell ref="F21:G22"/>
    <mergeCell ref="F3:G4"/>
    <mergeCell ref="H3:I4"/>
    <mergeCell ref="J3:K4"/>
    <mergeCell ref="H20:J20"/>
    <mergeCell ref="A3:A4"/>
    <mergeCell ref="B3:C4"/>
    <mergeCell ref="D3:E4"/>
    <mergeCell ref="A21:A22"/>
    <mergeCell ref="B21:C22"/>
    <mergeCell ref="D21:E22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65"/>
  <sheetViews>
    <sheetView view="pageBreakPreview" topLeftCell="D1" zoomScaleNormal="100" zoomScaleSheetLayoutView="100" workbookViewId="0">
      <selection activeCell="N14" sqref="N14"/>
    </sheetView>
  </sheetViews>
  <sheetFormatPr defaultRowHeight="15.6" customHeight="1" x14ac:dyDescent="0.15"/>
  <cols>
    <col min="1" max="1" width="9.7109375" style="2" customWidth="1"/>
    <col min="2" max="9" width="10.7109375" style="2" customWidth="1"/>
    <col min="10" max="19" width="9.42578125" style="2" customWidth="1"/>
    <col min="20" max="16384" width="9.140625" style="2"/>
  </cols>
  <sheetData>
    <row r="1" spans="1:21" ht="5.0999999999999996" customHeight="1" x14ac:dyDescent="0.15">
      <c r="A1" s="1"/>
      <c r="B1" s="1"/>
      <c r="C1" s="1"/>
      <c r="D1" s="1"/>
      <c r="E1" s="1"/>
      <c r="F1" s="1"/>
      <c r="G1" s="1"/>
      <c r="H1" s="150"/>
      <c r="I1" s="150"/>
      <c r="J1" s="150"/>
      <c r="K1" s="1"/>
      <c r="L1" s="1"/>
      <c r="M1" s="1"/>
      <c r="N1" s="1"/>
      <c r="O1" s="1"/>
      <c r="P1" s="1"/>
      <c r="Q1" s="1"/>
      <c r="R1" s="1"/>
      <c r="S1" s="3"/>
      <c r="T1" s="1"/>
      <c r="U1" s="1"/>
    </row>
    <row r="2" spans="1:21" ht="14.1" customHeight="1" thickBot="1" x14ac:dyDescent="0.2">
      <c r="A2" s="1" t="s">
        <v>239</v>
      </c>
      <c r="B2" s="1"/>
      <c r="C2" s="1"/>
      <c r="D2" s="1"/>
      <c r="E2" s="1"/>
      <c r="F2" s="1"/>
      <c r="G2" s="1"/>
      <c r="H2" s="490" t="s">
        <v>0</v>
      </c>
      <c r="I2" s="490"/>
      <c r="J2" s="490"/>
      <c r="K2" s="1"/>
      <c r="L2" s="1"/>
      <c r="M2" s="1"/>
      <c r="N2" s="1"/>
      <c r="O2" s="1"/>
      <c r="P2" s="1"/>
      <c r="Q2" s="1"/>
      <c r="R2" s="1"/>
      <c r="S2" s="3" t="s">
        <v>270</v>
      </c>
      <c r="T2" s="1"/>
      <c r="U2" s="1"/>
    </row>
    <row r="3" spans="1:21" ht="11.1" customHeight="1" x14ac:dyDescent="0.15">
      <c r="A3" s="145" t="s">
        <v>1</v>
      </c>
      <c r="B3" s="238" t="s">
        <v>2</v>
      </c>
      <c r="C3" s="194"/>
      <c r="D3" s="238" t="s">
        <v>181</v>
      </c>
      <c r="E3" s="194"/>
      <c r="F3" s="238" t="s">
        <v>182</v>
      </c>
      <c r="G3" s="194"/>
      <c r="H3" s="238" t="s">
        <v>183</v>
      </c>
      <c r="I3" s="194"/>
      <c r="J3" s="238" t="s">
        <v>184</v>
      </c>
      <c r="K3" s="194"/>
      <c r="L3" s="238" t="s">
        <v>180</v>
      </c>
      <c r="M3" s="194"/>
      <c r="N3" s="238" t="s">
        <v>187</v>
      </c>
      <c r="O3" s="194"/>
      <c r="P3" s="238" t="s">
        <v>188</v>
      </c>
      <c r="Q3" s="194"/>
      <c r="R3" s="238" t="s">
        <v>5</v>
      </c>
      <c r="S3" s="491"/>
    </row>
    <row r="4" spans="1:21" ht="11.1" customHeight="1" x14ac:dyDescent="0.15">
      <c r="A4" s="146"/>
      <c r="B4" s="228"/>
      <c r="C4" s="197"/>
      <c r="D4" s="228"/>
      <c r="E4" s="197"/>
      <c r="F4" s="228"/>
      <c r="G4" s="197"/>
      <c r="H4" s="228"/>
      <c r="I4" s="197"/>
      <c r="J4" s="228"/>
      <c r="K4" s="197"/>
      <c r="L4" s="228"/>
      <c r="M4" s="197"/>
      <c r="N4" s="228"/>
      <c r="O4" s="197"/>
      <c r="P4" s="228"/>
      <c r="Q4" s="197"/>
      <c r="R4" s="228"/>
      <c r="S4" s="492"/>
    </row>
    <row r="5" spans="1:21" ht="15" customHeight="1" x14ac:dyDescent="0.15">
      <c r="A5" s="60" t="s">
        <v>6</v>
      </c>
      <c r="B5" s="285">
        <f>SUM(B7:B18)</f>
        <v>264</v>
      </c>
      <c r="C5" s="493">
        <f>SUM(C7:C18)</f>
        <v>29</v>
      </c>
      <c r="D5" s="285">
        <f t="shared" ref="D5:I5" si="0">SUM(D7:D18)</f>
        <v>69</v>
      </c>
      <c r="E5" s="493">
        <f>SUM(E7:E18)</f>
        <v>10</v>
      </c>
      <c r="F5" s="285">
        <f t="shared" si="0"/>
        <v>26</v>
      </c>
      <c r="G5" s="493">
        <f>SUM(G7:G18)</f>
        <v>4</v>
      </c>
      <c r="H5" s="285">
        <f t="shared" si="0"/>
        <v>20</v>
      </c>
      <c r="I5" s="493">
        <f t="shared" si="0"/>
        <v>0</v>
      </c>
      <c r="J5" s="285">
        <f t="shared" ref="J5:R5" si="1">SUM(J7:J18)</f>
        <v>8</v>
      </c>
      <c r="K5" s="493">
        <f t="shared" si="1"/>
        <v>0</v>
      </c>
      <c r="L5" s="285">
        <f t="shared" si="1"/>
        <v>0</v>
      </c>
      <c r="M5" s="493">
        <f>SUM(M7:M18)</f>
        <v>0</v>
      </c>
      <c r="N5" s="285">
        <f>SUM(N7:N18)</f>
        <v>72</v>
      </c>
      <c r="O5" s="493">
        <f>SUM(O7:O18)</f>
        <v>7</v>
      </c>
      <c r="P5" s="285">
        <f>SUM(P7:P18)</f>
        <v>69</v>
      </c>
      <c r="Q5" s="493">
        <f>SUM(Q7:Q18)</f>
        <v>8</v>
      </c>
      <c r="R5" s="285">
        <f t="shared" si="1"/>
        <v>0</v>
      </c>
      <c r="S5" s="494">
        <f>SUM(S7:S18)</f>
        <v>0</v>
      </c>
    </row>
    <row r="6" spans="1:21" ht="6" customHeight="1" x14ac:dyDescent="0.15">
      <c r="A6" s="60"/>
      <c r="B6" s="495"/>
      <c r="C6" s="496"/>
      <c r="D6" s="497"/>
      <c r="E6" s="496"/>
      <c r="F6" s="497"/>
      <c r="G6" s="498"/>
      <c r="H6" s="497"/>
      <c r="I6" s="498"/>
      <c r="J6" s="499"/>
      <c r="K6" s="496"/>
      <c r="L6" s="497"/>
      <c r="M6" s="498"/>
      <c r="N6" s="285"/>
      <c r="O6" s="496"/>
      <c r="P6" s="499"/>
      <c r="Q6" s="496"/>
      <c r="R6" s="499"/>
      <c r="S6" s="500"/>
    </row>
    <row r="7" spans="1:21" ht="12" customHeight="1" x14ac:dyDescent="0.15">
      <c r="A7" s="59" t="s">
        <v>267</v>
      </c>
      <c r="B7" s="65">
        <v>17</v>
      </c>
      <c r="C7" s="501">
        <f>E7+G7+I7+K7+M7+O7+Q7+S7</f>
        <v>0</v>
      </c>
      <c r="D7" s="489">
        <v>2</v>
      </c>
      <c r="E7" s="501">
        <v>0</v>
      </c>
      <c r="F7" s="489">
        <v>0</v>
      </c>
      <c r="G7" s="501">
        <v>0</v>
      </c>
      <c r="H7" s="489">
        <v>4</v>
      </c>
      <c r="I7" s="502">
        <v>0</v>
      </c>
      <c r="J7" s="489">
        <v>2</v>
      </c>
      <c r="K7" s="502">
        <v>0</v>
      </c>
      <c r="L7" s="489">
        <v>0</v>
      </c>
      <c r="M7" s="502">
        <v>0</v>
      </c>
      <c r="N7" s="72">
        <v>5</v>
      </c>
      <c r="O7" s="501">
        <v>0</v>
      </c>
      <c r="P7" s="489">
        <v>4</v>
      </c>
      <c r="Q7" s="501">
        <v>0</v>
      </c>
      <c r="R7" s="489">
        <v>0</v>
      </c>
      <c r="S7" s="503">
        <v>0</v>
      </c>
      <c r="T7" s="489"/>
      <c r="U7" s="504"/>
    </row>
    <row r="8" spans="1:21" ht="12" customHeight="1" x14ac:dyDescent="0.15">
      <c r="A8" s="59" t="s">
        <v>7</v>
      </c>
      <c r="B8" s="65">
        <v>18</v>
      </c>
      <c r="C8" s="501">
        <f t="shared" ref="C8:C18" si="2">E8+G8+I8+K8+M8+O8+Q8+S8</f>
        <v>2</v>
      </c>
      <c r="D8" s="489">
        <v>4</v>
      </c>
      <c r="E8" s="501">
        <v>0</v>
      </c>
      <c r="F8" s="505">
        <v>2</v>
      </c>
      <c r="G8" s="501">
        <v>0</v>
      </c>
      <c r="H8" s="489">
        <v>3</v>
      </c>
      <c r="I8" s="502">
        <v>0</v>
      </c>
      <c r="J8" s="489">
        <v>0</v>
      </c>
      <c r="K8" s="502">
        <v>0</v>
      </c>
      <c r="L8" s="489">
        <v>0</v>
      </c>
      <c r="M8" s="502">
        <v>0</v>
      </c>
      <c r="N8" s="72">
        <v>8</v>
      </c>
      <c r="O8" s="501">
        <v>2</v>
      </c>
      <c r="P8" s="489">
        <v>1</v>
      </c>
      <c r="Q8" s="501">
        <v>0</v>
      </c>
      <c r="R8" s="489">
        <v>0</v>
      </c>
      <c r="S8" s="503">
        <v>0</v>
      </c>
    </row>
    <row r="9" spans="1:21" ht="12" customHeight="1" x14ac:dyDescent="0.15">
      <c r="A9" s="59" t="s">
        <v>8</v>
      </c>
      <c r="B9" s="65">
        <v>13</v>
      </c>
      <c r="C9" s="501">
        <f t="shared" si="2"/>
        <v>0</v>
      </c>
      <c r="D9" s="489">
        <v>2</v>
      </c>
      <c r="E9" s="501">
        <v>0</v>
      </c>
      <c r="F9" s="505">
        <v>0</v>
      </c>
      <c r="G9" s="501">
        <v>0</v>
      </c>
      <c r="H9" s="489">
        <v>4</v>
      </c>
      <c r="I9" s="502">
        <v>0</v>
      </c>
      <c r="J9" s="489">
        <v>0</v>
      </c>
      <c r="K9" s="502">
        <v>0</v>
      </c>
      <c r="L9" s="489">
        <v>0</v>
      </c>
      <c r="M9" s="502">
        <v>0</v>
      </c>
      <c r="N9" s="72">
        <v>7</v>
      </c>
      <c r="O9" s="501">
        <v>0</v>
      </c>
      <c r="P9" s="489">
        <v>0</v>
      </c>
      <c r="Q9" s="501">
        <v>0</v>
      </c>
      <c r="R9" s="489">
        <v>0</v>
      </c>
      <c r="S9" s="503">
        <v>0</v>
      </c>
    </row>
    <row r="10" spans="1:21" ht="12" customHeight="1" x14ac:dyDescent="0.15">
      <c r="A10" s="59" t="s">
        <v>9</v>
      </c>
      <c r="B10" s="65">
        <v>23</v>
      </c>
      <c r="C10" s="501">
        <f t="shared" si="2"/>
        <v>4</v>
      </c>
      <c r="D10" s="489">
        <v>6</v>
      </c>
      <c r="E10" s="501">
        <v>0</v>
      </c>
      <c r="F10" s="505">
        <v>0</v>
      </c>
      <c r="G10" s="501">
        <v>0</v>
      </c>
      <c r="H10" s="489">
        <v>2</v>
      </c>
      <c r="I10" s="501">
        <v>0</v>
      </c>
      <c r="J10" s="489">
        <v>0</v>
      </c>
      <c r="K10" s="502">
        <v>0</v>
      </c>
      <c r="L10" s="489">
        <v>0</v>
      </c>
      <c r="M10" s="502">
        <v>0</v>
      </c>
      <c r="N10" s="72">
        <v>12</v>
      </c>
      <c r="O10" s="501">
        <v>1</v>
      </c>
      <c r="P10" s="489">
        <v>3</v>
      </c>
      <c r="Q10" s="501">
        <v>3</v>
      </c>
      <c r="R10" s="489">
        <v>0</v>
      </c>
      <c r="S10" s="503">
        <v>0</v>
      </c>
    </row>
    <row r="11" spans="1:21" ht="12" customHeight="1" x14ac:dyDescent="0.15">
      <c r="A11" s="59" t="s">
        <v>10</v>
      </c>
      <c r="B11" s="65">
        <v>19</v>
      </c>
      <c r="C11" s="501">
        <f t="shared" si="2"/>
        <v>1</v>
      </c>
      <c r="D11" s="489">
        <v>11</v>
      </c>
      <c r="E11" s="501">
        <v>0</v>
      </c>
      <c r="F11" s="505">
        <v>0</v>
      </c>
      <c r="G11" s="501">
        <v>0</v>
      </c>
      <c r="H11" s="489">
        <v>2</v>
      </c>
      <c r="I11" s="502">
        <v>0</v>
      </c>
      <c r="J11" s="489">
        <v>0</v>
      </c>
      <c r="K11" s="502">
        <v>0</v>
      </c>
      <c r="L11" s="489">
        <v>0</v>
      </c>
      <c r="M11" s="502">
        <v>0</v>
      </c>
      <c r="N11" s="72">
        <v>5</v>
      </c>
      <c r="O11" s="501">
        <v>0</v>
      </c>
      <c r="P11" s="489">
        <v>1</v>
      </c>
      <c r="Q11" s="501">
        <v>1</v>
      </c>
      <c r="R11" s="489">
        <v>0</v>
      </c>
      <c r="S11" s="503">
        <v>0</v>
      </c>
    </row>
    <row r="12" spans="1:21" ht="12" customHeight="1" x14ac:dyDescent="0.15">
      <c r="A12" s="59" t="s">
        <v>11</v>
      </c>
      <c r="B12" s="65">
        <v>17</v>
      </c>
      <c r="C12" s="501">
        <f t="shared" si="2"/>
        <v>0</v>
      </c>
      <c r="D12" s="489">
        <v>5</v>
      </c>
      <c r="E12" s="501">
        <v>0</v>
      </c>
      <c r="F12" s="489">
        <v>2</v>
      </c>
      <c r="G12" s="501">
        <v>0</v>
      </c>
      <c r="H12" s="489">
        <v>3</v>
      </c>
      <c r="I12" s="502">
        <v>0</v>
      </c>
      <c r="J12" s="489">
        <v>1</v>
      </c>
      <c r="K12" s="501">
        <v>0</v>
      </c>
      <c r="L12" s="489">
        <v>0</v>
      </c>
      <c r="M12" s="502">
        <v>0</v>
      </c>
      <c r="N12" s="72">
        <v>6</v>
      </c>
      <c r="O12" s="501">
        <v>0</v>
      </c>
      <c r="P12" s="489">
        <v>0</v>
      </c>
      <c r="Q12" s="501">
        <v>0</v>
      </c>
      <c r="R12" s="489">
        <v>0</v>
      </c>
      <c r="S12" s="503">
        <v>0</v>
      </c>
    </row>
    <row r="13" spans="1:21" ht="12" customHeight="1" x14ac:dyDescent="0.15">
      <c r="A13" s="59" t="s">
        <v>12</v>
      </c>
      <c r="B13" s="65">
        <v>29</v>
      </c>
      <c r="C13" s="501">
        <f t="shared" si="2"/>
        <v>4</v>
      </c>
      <c r="D13" s="489">
        <v>12</v>
      </c>
      <c r="E13" s="501">
        <v>2</v>
      </c>
      <c r="F13" s="505">
        <v>7</v>
      </c>
      <c r="G13" s="501">
        <v>0</v>
      </c>
      <c r="H13" s="489">
        <v>0</v>
      </c>
      <c r="I13" s="502">
        <v>0</v>
      </c>
      <c r="J13" s="489">
        <v>0</v>
      </c>
      <c r="K13" s="502">
        <v>0</v>
      </c>
      <c r="L13" s="489">
        <v>0</v>
      </c>
      <c r="M13" s="502">
        <v>0</v>
      </c>
      <c r="N13" s="72">
        <v>5</v>
      </c>
      <c r="O13" s="501">
        <v>0</v>
      </c>
      <c r="P13" s="489">
        <v>5</v>
      </c>
      <c r="Q13" s="501">
        <v>2</v>
      </c>
      <c r="R13" s="489">
        <v>0</v>
      </c>
      <c r="S13" s="503">
        <v>0</v>
      </c>
    </row>
    <row r="14" spans="1:21" ht="12" customHeight="1" x14ac:dyDescent="0.15">
      <c r="A14" s="59" t="s">
        <v>13</v>
      </c>
      <c r="B14" s="101">
        <v>30</v>
      </c>
      <c r="C14" s="501">
        <f t="shared" si="2"/>
        <v>8</v>
      </c>
      <c r="D14" s="489">
        <v>11</v>
      </c>
      <c r="E14" s="501">
        <v>6</v>
      </c>
      <c r="F14" s="505">
        <v>0</v>
      </c>
      <c r="G14" s="501">
        <v>0</v>
      </c>
      <c r="H14" s="489">
        <v>0</v>
      </c>
      <c r="I14" s="502">
        <v>0</v>
      </c>
      <c r="J14" s="489">
        <v>0</v>
      </c>
      <c r="K14" s="502">
        <v>0</v>
      </c>
      <c r="L14" s="489">
        <v>0</v>
      </c>
      <c r="M14" s="502">
        <v>0</v>
      </c>
      <c r="N14" s="72">
        <v>7</v>
      </c>
      <c r="O14" s="501">
        <v>2</v>
      </c>
      <c r="P14" s="489">
        <v>12</v>
      </c>
      <c r="Q14" s="501">
        <v>0</v>
      </c>
      <c r="R14" s="489">
        <v>0</v>
      </c>
      <c r="S14" s="503">
        <v>0</v>
      </c>
    </row>
    <row r="15" spans="1:21" ht="12" customHeight="1" x14ac:dyDescent="0.15">
      <c r="A15" s="59" t="s">
        <v>14</v>
      </c>
      <c r="B15" s="101">
        <v>27</v>
      </c>
      <c r="C15" s="501">
        <f t="shared" si="2"/>
        <v>2</v>
      </c>
      <c r="D15" s="489">
        <v>4</v>
      </c>
      <c r="E15" s="501">
        <v>0</v>
      </c>
      <c r="F15" s="489">
        <v>9</v>
      </c>
      <c r="G15" s="501">
        <v>2</v>
      </c>
      <c r="H15" s="489">
        <v>0</v>
      </c>
      <c r="I15" s="502">
        <v>0</v>
      </c>
      <c r="J15" s="489">
        <v>0</v>
      </c>
      <c r="K15" s="502">
        <v>0</v>
      </c>
      <c r="L15" s="489">
        <v>0</v>
      </c>
      <c r="M15" s="502">
        <v>0</v>
      </c>
      <c r="N15" s="72">
        <v>3</v>
      </c>
      <c r="O15" s="501">
        <v>0</v>
      </c>
      <c r="P15" s="489">
        <v>11</v>
      </c>
      <c r="Q15" s="501">
        <v>0</v>
      </c>
      <c r="R15" s="489">
        <v>0</v>
      </c>
      <c r="S15" s="503">
        <v>0</v>
      </c>
    </row>
    <row r="16" spans="1:21" ht="12" customHeight="1" x14ac:dyDescent="0.15">
      <c r="A16" s="59" t="s">
        <v>269</v>
      </c>
      <c r="B16" s="65">
        <v>26</v>
      </c>
      <c r="C16" s="501">
        <f t="shared" si="2"/>
        <v>1</v>
      </c>
      <c r="D16" s="489">
        <v>2</v>
      </c>
      <c r="E16" s="501">
        <v>0</v>
      </c>
      <c r="F16" s="505">
        <v>4</v>
      </c>
      <c r="G16" s="501">
        <v>0</v>
      </c>
      <c r="H16" s="489">
        <v>0</v>
      </c>
      <c r="I16" s="502">
        <v>0</v>
      </c>
      <c r="J16" s="489">
        <v>0</v>
      </c>
      <c r="K16" s="502">
        <v>0</v>
      </c>
      <c r="L16" s="489">
        <v>0</v>
      </c>
      <c r="M16" s="502">
        <v>0</v>
      </c>
      <c r="N16" s="72">
        <v>7</v>
      </c>
      <c r="O16" s="501">
        <v>1</v>
      </c>
      <c r="P16" s="489">
        <v>13</v>
      </c>
      <c r="Q16" s="501">
        <v>0</v>
      </c>
      <c r="R16" s="489">
        <v>0</v>
      </c>
      <c r="S16" s="503">
        <v>0</v>
      </c>
    </row>
    <row r="17" spans="1:20" ht="12" customHeight="1" x14ac:dyDescent="0.15">
      <c r="A17" s="59" t="s">
        <v>15</v>
      </c>
      <c r="B17" s="101">
        <v>22</v>
      </c>
      <c r="C17" s="501">
        <f t="shared" si="2"/>
        <v>5</v>
      </c>
      <c r="D17" s="489">
        <v>2</v>
      </c>
      <c r="E17" s="501">
        <v>2</v>
      </c>
      <c r="F17" s="505">
        <v>0</v>
      </c>
      <c r="G17" s="501">
        <v>0</v>
      </c>
      <c r="H17" s="489">
        <v>0</v>
      </c>
      <c r="I17" s="502">
        <v>0</v>
      </c>
      <c r="J17" s="489">
        <v>1</v>
      </c>
      <c r="K17" s="502">
        <v>0</v>
      </c>
      <c r="L17" s="489">
        <v>0</v>
      </c>
      <c r="M17" s="502">
        <v>0</v>
      </c>
      <c r="N17" s="72">
        <v>4</v>
      </c>
      <c r="O17" s="501">
        <v>1</v>
      </c>
      <c r="P17" s="489">
        <v>15</v>
      </c>
      <c r="Q17" s="501">
        <v>2</v>
      </c>
      <c r="R17" s="489">
        <v>0</v>
      </c>
      <c r="S17" s="503">
        <v>0</v>
      </c>
    </row>
    <row r="18" spans="1:20" ht="12" customHeight="1" thickBot="1" x14ac:dyDescent="0.2">
      <c r="A18" s="437" t="s">
        <v>16</v>
      </c>
      <c r="B18" s="506">
        <v>23</v>
      </c>
      <c r="C18" s="501">
        <f t="shared" si="2"/>
        <v>2</v>
      </c>
      <c r="D18" s="507">
        <v>8</v>
      </c>
      <c r="E18" s="508">
        <v>0</v>
      </c>
      <c r="F18" s="509">
        <v>2</v>
      </c>
      <c r="G18" s="508">
        <v>2</v>
      </c>
      <c r="H18" s="507">
        <v>2</v>
      </c>
      <c r="I18" s="510">
        <v>0</v>
      </c>
      <c r="J18" s="507">
        <v>4</v>
      </c>
      <c r="K18" s="510">
        <v>0</v>
      </c>
      <c r="L18" s="507">
        <v>0</v>
      </c>
      <c r="M18" s="510">
        <v>0</v>
      </c>
      <c r="N18" s="511">
        <v>3</v>
      </c>
      <c r="O18" s="508">
        <v>0</v>
      </c>
      <c r="P18" s="507">
        <v>4</v>
      </c>
      <c r="Q18" s="508">
        <v>0</v>
      </c>
      <c r="R18" s="507">
        <v>0</v>
      </c>
      <c r="S18" s="512">
        <v>0</v>
      </c>
    </row>
    <row r="19" spans="1:20" ht="8.1" customHeight="1" x14ac:dyDescent="0.15">
      <c r="A19" s="1"/>
      <c r="B19" s="9"/>
      <c r="C19" s="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4.1" customHeight="1" thickBot="1" x14ac:dyDescent="0.2">
      <c r="A20" s="1"/>
      <c r="B20" s="1"/>
      <c r="C20" s="1"/>
      <c r="D20" s="1"/>
      <c r="E20" s="1"/>
      <c r="F20" s="1"/>
      <c r="G20" s="1"/>
      <c r="H20" s="490" t="s">
        <v>17</v>
      </c>
      <c r="I20" s="490"/>
      <c r="J20" s="490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1" customHeight="1" x14ac:dyDescent="0.15">
      <c r="A21" s="145" t="s">
        <v>1</v>
      </c>
      <c r="B21" s="238" t="s">
        <v>2</v>
      </c>
      <c r="C21" s="194"/>
      <c r="D21" s="238" t="s">
        <v>3</v>
      </c>
      <c r="E21" s="194"/>
      <c r="F21" s="238" t="s">
        <v>18</v>
      </c>
      <c r="G21" s="194"/>
      <c r="H21" s="238" t="s">
        <v>4</v>
      </c>
      <c r="I21" s="194"/>
      <c r="J21" s="238" t="s">
        <v>185</v>
      </c>
      <c r="K21" s="194"/>
      <c r="L21" s="238" t="s">
        <v>181</v>
      </c>
      <c r="M21" s="194"/>
      <c r="N21" s="238" t="s">
        <v>186</v>
      </c>
      <c r="O21" s="194"/>
      <c r="P21" s="238" t="s">
        <v>5</v>
      </c>
      <c r="Q21" s="491"/>
    </row>
    <row r="22" spans="1:20" ht="11.1" customHeight="1" x14ac:dyDescent="0.15">
      <c r="A22" s="146"/>
      <c r="B22" s="228"/>
      <c r="C22" s="197"/>
      <c r="D22" s="228"/>
      <c r="E22" s="197"/>
      <c r="F22" s="228"/>
      <c r="G22" s="197"/>
      <c r="H22" s="228"/>
      <c r="I22" s="197"/>
      <c r="J22" s="228"/>
      <c r="K22" s="197"/>
      <c r="L22" s="228"/>
      <c r="M22" s="197"/>
      <c r="N22" s="228"/>
      <c r="O22" s="197"/>
      <c r="P22" s="228"/>
      <c r="Q22" s="492"/>
    </row>
    <row r="23" spans="1:20" ht="15" customHeight="1" x14ac:dyDescent="0.15">
      <c r="A23" s="60" t="s">
        <v>6</v>
      </c>
      <c r="B23" s="285">
        <f t="shared" ref="B23:I23" si="3">SUM(B25:B36)</f>
        <v>340</v>
      </c>
      <c r="C23" s="493">
        <f t="shared" si="3"/>
        <v>22</v>
      </c>
      <c r="D23" s="285">
        <f t="shared" si="3"/>
        <v>21</v>
      </c>
      <c r="E23" s="493">
        <f t="shared" si="3"/>
        <v>0</v>
      </c>
      <c r="F23" s="285">
        <f t="shared" si="3"/>
        <v>115</v>
      </c>
      <c r="G23" s="493">
        <f t="shared" si="3"/>
        <v>11</v>
      </c>
      <c r="H23" s="285">
        <f t="shared" si="3"/>
        <v>85</v>
      </c>
      <c r="I23" s="493">
        <f t="shared" si="3"/>
        <v>1</v>
      </c>
      <c r="J23" s="285">
        <f t="shared" ref="J23:Q23" si="4">SUM(J25:J36)</f>
        <v>59</v>
      </c>
      <c r="K23" s="493">
        <f t="shared" si="4"/>
        <v>1</v>
      </c>
      <c r="L23" s="285">
        <f t="shared" si="4"/>
        <v>7</v>
      </c>
      <c r="M23" s="493">
        <f t="shared" si="4"/>
        <v>0</v>
      </c>
      <c r="N23" s="285">
        <f t="shared" si="4"/>
        <v>40</v>
      </c>
      <c r="O23" s="493">
        <f t="shared" si="4"/>
        <v>5</v>
      </c>
      <c r="P23" s="285">
        <f t="shared" si="4"/>
        <v>13</v>
      </c>
      <c r="Q23" s="494">
        <f t="shared" si="4"/>
        <v>4</v>
      </c>
    </row>
    <row r="24" spans="1:20" ht="6" customHeight="1" x14ac:dyDescent="0.15">
      <c r="A24" s="60"/>
      <c r="B24" s="513"/>
      <c r="C24" s="496"/>
      <c r="D24" s="499"/>
      <c r="E24" s="514"/>
      <c r="F24" s="499"/>
      <c r="G24" s="515"/>
      <c r="H24" s="499"/>
      <c r="I24" s="496"/>
      <c r="J24" s="499"/>
      <c r="K24" s="498"/>
      <c r="L24" s="499"/>
      <c r="M24" s="498"/>
      <c r="N24" s="285"/>
      <c r="O24" s="496"/>
      <c r="P24" s="499"/>
      <c r="Q24" s="500"/>
    </row>
    <row r="25" spans="1:20" ht="12" customHeight="1" x14ac:dyDescent="0.15">
      <c r="A25" s="59" t="s">
        <v>266</v>
      </c>
      <c r="B25" s="65">
        <v>25</v>
      </c>
      <c r="C25" s="501">
        <f>E25+G25+I25+K25+M25+O25+Q25</f>
        <v>0</v>
      </c>
      <c r="D25" s="489">
        <v>1</v>
      </c>
      <c r="E25" s="501">
        <v>0</v>
      </c>
      <c r="F25" s="489">
        <v>11</v>
      </c>
      <c r="G25" s="501">
        <v>0</v>
      </c>
      <c r="H25" s="489">
        <v>3</v>
      </c>
      <c r="I25" s="501">
        <v>0</v>
      </c>
      <c r="J25" s="489">
        <v>4</v>
      </c>
      <c r="K25" s="501">
        <v>0</v>
      </c>
      <c r="L25" s="489">
        <v>1</v>
      </c>
      <c r="M25" s="501">
        <v>0</v>
      </c>
      <c r="N25" s="72">
        <v>4</v>
      </c>
      <c r="O25" s="501">
        <v>0</v>
      </c>
      <c r="P25" s="489">
        <v>1</v>
      </c>
      <c r="Q25" s="503">
        <v>0</v>
      </c>
    </row>
    <row r="26" spans="1:20" ht="12" customHeight="1" x14ac:dyDescent="0.15">
      <c r="A26" s="59" t="s">
        <v>7</v>
      </c>
      <c r="B26" s="65">
        <v>27</v>
      </c>
      <c r="C26" s="501">
        <f>E26+G26+I26+K26+M26+O26+Q26</f>
        <v>3</v>
      </c>
      <c r="D26" s="489">
        <v>1</v>
      </c>
      <c r="E26" s="501">
        <v>0</v>
      </c>
      <c r="F26" s="489">
        <v>16</v>
      </c>
      <c r="G26" s="501">
        <v>3</v>
      </c>
      <c r="H26" s="489">
        <v>4</v>
      </c>
      <c r="I26" s="501">
        <v>0</v>
      </c>
      <c r="J26" s="489">
        <v>2</v>
      </c>
      <c r="K26" s="501">
        <v>0</v>
      </c>
      <c r="L26" s="489">
        <v>1</v>
      </c>
      <c r="M26" s="501">
        <v>0</v>
      </c>
      <c r="N26" s="72">
        <v>2</v>
      </c>
      <c r="O26" s="501">
        <v>0</v>
      </c>
      <c r="P26" s="489">
        <v>1</v>
      </c>
      <c r="Q26" s="503">
        <v>0</v>
      </c>
    </row>
    <row r="27" spans="1:20" ht="12" customHeight="1" x14ac:dyDescent="0.15">
      <c r="A27" s="59" t="s">
        <v>8</v>
      </c>
      <c r="B27" s="65">
        <v>28</v>
      </c>
      <c r="C27" s="501">
        <f t="shared" ref="C27:C36" si="5">E27+G27+I27+K27+M27+O27+Q27</f>
        <v>0</v>
      </c>
      <c r="D27" s="489">
        <v>4</v>
      </c>
      <c r="E27" s="501">
        <v>0</v>
      </c>
      <c r="F27" s="489">
        <v>9</v>
      </c>
      <c r="G27" s="501">
        <v>0</v>
      </c>
      <c r="H27" s="489">
        <v>11</v>
      </c>
      <c r="I27" s="501">
        <v>0</v>
      </c>
      <c r="J27" s="489">
        <v>1</v>
      </c>
      <c r="K27" s="501">
        <v>0</v>
      </c>
      <c r="L27" s="489">
        <v>0</v>
      </c>
      <c r="M27" s="501">
        <v>0</v>
      </c>
      <c r="N27" s="72">
        <v>2</v>
      </c>
      <c r="O27" s="501">
        <v>0</v>
      </c>
      <c r="P27" s="489">
        <v>1</v>
      </c>
      <c r="Q27" s="503">
        <v>0</v>
      </c>
    </row>
    <row r="28" spans="1:20" ht="12" customHeight="1" x14ac:dyDescent="0.15">
      <c r="A28" s="59" t="s">
        <v>9</v>
      </c>
      <c r="B28" s="65">
        <v>29</v>
      </c>
      <c r="C28" s="501">
        <f t="shared" si="5"/>
        <v>3</v>
      </c>
      <c r="D28" s="489">
        <v>2</v>
      </c>
      <c r="E28" s="501">
        <v>0</v>
      </c>
      <c r="F28" s="489">
        <v>7</v>
      </c>
      <c r="G28" s="501">
        <v>0</v>
      </c>
      <c r="H28" s="489">
        <v>6</v>
      </c>
      <c r="I28" s="501">
        <v>0</v>
      </c>
      <c r="J28" s="489">
        <v>6</v>
      </c>
      <c r="K28" s="501">
        <v>0</v>
      </c>
      <c r="L28" s="489">
        <v>1</v>
      </c>
      <c r="M28" s="501">
        <v>0</v>
      </c>
      <c r="N28" s="72">
        <v>6</v>
      </c>
      <c r="O28" s="501">
        <v>3</v>
      </c>
      <c r="P28" s="489">
        <v>1</v>
      </c>
      <c r="Q28" s="503">
        <v>0</v>
      </c>
    </row>
    <row r="29" spans="1:20" ht="12" customHeight="1" x14ac:dyDescent="0.15">
      <c r="A29" s="59" t="s">
        <v>10</v>
      </c>
      <c r="B29" s="65">
        <v>29</v>
      </c>
      <c r="C29" s="501">
        <f t="shared" si="5"/>
        <v>0</v>
      </c>
      <c r="D29" s="489">
        <v>2</v>
      </c>
      <c r="E29" s="501">
        <v>0</v>
      </c>
      <c r="F29" s="489">
        <v>10</v>
      </c>
      <c r="G29" s="501">
        <v>0</v>
      </c>
      <c r="H29" s="489">
        <v>10</v>
      </c>
      <c r="I29" s="501">
        <v>0</v>
      </c>
      <c r="J29" s="489">
        <v>6</v>
      </c>
      <c r="K29" s="501">
        <v>0</v>
      </c>
      <c r="L29" s="489">
        <v>0</v>
      </c>
      <c r="M29" s="501">
        <v>0</v>
      </c>
      <c r="N29" s="72">
        <v>0</v>
      </c>
      <c r="O29" s="501">
        <v>0</v>
      </c>
      <c r="P29" s="489">
        <v>1</v>
      </c>
      <c r="Q29" s="503">
        <v>0</v>
      </c>
    </row>
    <row r="30" spans="1:20" ht="12" customHeight="1" x14ac:dyDescent="0.15">
      <c r="A30" s="59" t="s">
        <v>11</v>
      </c>
      <c r="B30" s="65">
        <v>29</v>
      </c>
      <c r="C30" s="501">
        <f t="shared" si="5"/>
        <v>1</v>
      </c>
      <c r="D30" s="489">
        <v>1</v>
      </c>
      <c r="E30" s="501">
        <v>0</v>
      </c>
      <c r="F30" s="489">
        <v>9</v>
      </c>
      <c r="G30" s="501">
        <v>0</v>
      </c>
      <c r="H30" s="489">
        <v>12</v>
      </c>
      <c r="I30" s="501">
        <v>0</v>
      </c>
      <c r="J30" s="489">
        <v>5</v>
      </c>
      <c r="K30" s="501">
        <v>0</v>
      </c>
      <c r="L30" s="489">
        <v>0</v>
      </c>
      <c r="M30" s="501">
        <v>0</v>
      </c>
      <c r="N30" s="72">
        <v>1</v>
      </c>
      <c r="O30" s="501">
        <v>0</v>
      </c>
      <c r="P30" s="489">
        <v>1</v>
      </c>
      <c r="Q30" s="503">
        <v>1</v>
      </c>
    </row>
    <row r="31" spans="1:20" ht="12" customHeight="1" x14ac:dyDescent="0.15">
      <c r="A31" s="59" t="s">
        <v>12</v>
      </c>
      <c r="B31" s="65">
        <v>32</v>
      </c>
      <c r="C31" s="501">
        <f t="shared" si="5"/>
        <v>2</v>
      </c>
      <c r="D31" s="489">
        <v>5</v>
      </c>
      <c r="E31" s="501">
        <v>0</v>
      </c>
      <c r="F31" s="489">
        <v>8</v>
      </c>
      <c r="G31" s="501">
        <v>1</v>
      </c>
      <c r="H31" s="489">
        <v>5</v>
      </c>
      <c r="I31" s="501">
        <v>0</v>
      </c>
      <c r="J31" s="489">
        <v>6</v>
      </c>
      <c r="K31" s="501">
        <v>0</v>
      </c>
      <c r="L31" s="489">
        <v>1</v>
      </c>
      <c r="M31" s="501">
        <v>0</v>
      </c>
      <c r="N31" s="72">
        <v>5</v>
      </c>
      <c r="O31" s="501">
        <v>0</v>
      </c>
      <c r="P31" s="489">
        <v>2</v>
      </c>
      <c r="Q31" s="503">
        <v>1</v>
      </c>
    </row>
    <row r="32" spans="1:20" ht="12" customHeight="1" x14ac:dyDescent="0.15">
      <c r="A32" s="59" t="s">
        <v>13</v>
      </c>
      <c r="B32" s="101">
        <v>35</v>
      </c>
      <c r="C32" s="501">
        <f t="shared" si="5"/>
        <v>3</v>
      </c>
      <c r="D32" s="489">
        <v>2</v>
      </c>
      <c r="E32" s="501">
        <v>0</v>
      </c>
      <c r="F32" s="489">
        <v>10</v>
      </c>
      <c r="G32" s="501">
        <v>2</v>
      </c>
      <c r="H32" s="489">
        <v>9</v>
      </c>
      <c r="I32" s="501">
        <v>0</v>
      </c>
      <c r="J32" s="489">
        <v>9</v>
      </c>
      <c r="K32" s="501">
        <v>1</v>
      </c>
      <c r="L32" s="489">
        <v>0</v>
      </c>
      <c r="M32" s="501">
        <v>0</v>
      </c>
      <c r="N32" s="72">
        <v>5</v>
      </c>
      <c r="O32" s="501">
        <v>0</v>
      </c>
      <c r="P32" s="489">
        <v>0</v>
      </c>
      <c r="Q32" s="503">
        <v>0</v>
      </c>
    </row>
    <row r="33" spans="1:25" ht="12" customHeight="1" x14ac:dyDescent="0.15">
      <c r="A33" s="59" t="s">
        <v>14</v>
      </c>
      <c r="B33" s="101">
        <v>27</v>
      </c>
      <c r="C33" s="501">
        <f t="shared" si="5"/>
        <v>2</v>
      </c>
      <c r="D33" s="489">
        <v>0</v>
      </c>
      <c r="E33" s="501">
        <v>0</v>
      </c>
      <c r="F33" s="489">
        <v>9</v>
      </c>
      <c r="G33" s="501">
        <v>2</v>
      </c>
      <c r="H33" s="489">
        <v>4</v>
      </c>
      <c r="I33" s="501">
        <v>0</v>
      </c>
      <c r="J33" s="489">
        <v>5</v>
      </c>
      <c r="K33" s="501">
        <v>0</v>
      </c>
      <c r="L33" s="489">
        <v>1</v>
      </c>
      <c r="M33" s="501">
        <v>0</v>
      </c>
      <c r="N33" s="72">
        <v>5</v>
      </c>
      <c r="O33" s="501">
        <v>0</v>
      </c>
      <c r="P33" s="489">
        <v>3</v>
      </c>
      <c r="Q33" s="503">
        <v>0</v>
      </c>
    </row>
    <row r="34" spans="1:25" ht="12" customHeight="1" x14ac:dyDescent="0.15">
      <c r="A34" s="59" t="s">
        <v>268</v>
      </c>
      <c r="B34" s="65">
        <v>24</v>
      </c>
      <c r="C34" s="501">
        <f t="shared" si="5"/>
        <v>2</v>
      </c>
      <c r="D34" s="489">
        <v>0</v>
      </c>
      <c r="E34" s="501">
        <v>0</v>
      </c>
      <c r="F34" s="489">
        <v>12</v>
      </c>
      <c r="G34" s="501">
        <v>2</v>
      </c>
      <c r="H34" s="489">
        <v>5</v>
      </c>
      <c r="I34" s="501">
        <v>0</v>
      </c>
      <c r="J34" s="489">
        <v>3</v>
      </c>
      <c r="K34" s="501">
        <v>0</v>
      </c>
      <c r="L34" s="489">
        <v>1</v>
      </c>
      <c r="M34" s="501">
        <v>0</v>
      </c>
      <c r="N34" s="72">
        <v>3</v>
      </c>
      <c r="O34" s="501">
        <v>0</v>
      </c>
      <c r="P34" s="489">
        <v>0</v>
      </c>
      <c r="Q34" s="503">
        <v>0</v>
      </c>
    </row>
    <row r="35" spans="1:25" ht="12" customHeight="1" x14ac:dyDescent="0.15">
      <c r="A35" s="59" t="s">
        <v>15</v>
      </c>
      <c r="B35" s="101">
        <v>29</v>
      </c>
      <c r="C35" s="501">
        <f t="shared" si="5"/>
        <v>6</v>
      </c>
      <c r="D35" s="489">
        <v>1</v>
      </c>
      <c r="E35" s="501">
        <v>0</v>
      </c>
      <c r="F35" s="489">
        <v>7</v>
      </c>
      <c r="G35" s="501">
        <v>1</v>
      </c>
      <c r="H35" s="489">
        <v>10</v>
      </c>
      <c r="I35" s="501">
        <v>1</v>
      </c>
      <c r="J35" s="489">
        <v>6</v>
      </c>
      <c r="K35" s="501">
        <v>0</v>
      </c>
      <c r="L35" s="489">
        <v>0</v>
      </c>
      <c r="M35" s="501">
        <v>0</v>
      </c>
      <c r="N35" s="72">
        <v>3</v>
      </c>
      <c r="O35" s="501">
        <v>2</v>
      </c>
      <c r="P35" s="489">
        <v>2</v>
      </c>
      <c r="Q35" s="503">
        <v>2</v>
      </c>
    </row>
    <row r="36" spans="1:25" ht="12" customHeight="1" thickBot="1" x14ac:dyDescent="0.2">
      <c r="A36" s="437" t="s">
        <v>16</v>
      </c>
      <c r="B36" s="506">
        <v>26</v>
      </c>
      <c r="C36" s="508">
        <f t="shared" si="5"/>
        <v>0</v>
      </c>
      <c r="D36" s="507">
        <v>2</v>
      </c>
      <c r="E36" s="508">
        <v>0</v>
      </c>
      <c r="F36" s="507">
        <v>7</v>
      </c>
      <c r="G36" s="508">
        <v>0</v>
      </c>
      <c r="H36" s="507">
        <v>6</v>
      </c>
      <c r="I36" s="508">
        <v>0</v>
      </c>
      <c r="J36" s="507">
        <v>6</v>
      </c>
      <c r="K36" s="508">
        <v>0</v>
      </c>
      <c r="L36" s="507">
        <v>1</v>
      </c>
      <c r="M36" s="508">
        <v>0</v>
      </c>
      <c r="N36" s="511">
        <v>4</v>
      </c>
      <c r="O36" s="508">
        <v>0</v>
      </c>
      <c r="P36" s="507">
        <v>0</v>
      </c>
      <c r="Q36" s="512">
        <v>0</v>
      </c>
    </row>
    <row r="37" spans="1:25" ht="8.1" customHeight="1" x14ac:dyDescent="0.15">
      <c r="A37" s="137"/>
      <c r="B37" s="489"/>
      <c r="C37" s="116"/>
      <c r="D37" s="516"/>
      <c r="E37" s="516"/>
      <c r="F37" s="116"/>
      <c r="G37" s="116"/>
      <c r="H37" s="516"/>
      <c r="I37" s="516"/>
      <c r="J37" s="489"/>
      <c r="K37" s="517"/>
      <c r="L37" s="518"/>
      <c r="M37" s="517"/>
      <c r="N37" s="517"/>
      <c r="O37" s="517"/>
      <c r="P37" s="519"/>
      <c r="Q37" s="517"/>
      <c r="R37" s="519"/>
      <c r="S37" s="517"/>
      <c r="T37" s="102"/>
      <c r="U37" s="102"/>
      <c r="V37" s="1"/>
      <c r="W37" s="1"/>
      <c r="X37" s="1"/>
      <c r="Y37" s="1"/>
    </row>
    <row r="38" spans="1:25" ht="14.1" customHeight="1" thickBot="1" x14ac:dyDescent="0.2">
      <c r="A38" s="137"/>
      <c r="B38" s="489"/>
      <c r="C38" s="116"/>
      <c r="D38" s="516"/>
      <c r="E38" s="516"/>
      <c r="F38" s="116"/>
      <c r="G38" s="116"/>
      <c r="H38" s="516" t="s">
        <v>19</v>
      </c>
      <c r="I38" s="516"/>
      <c r="J38" s="489"/>
      <c r="K38" s="517"/>
      <c r="L38" s="518"/>
      <c r="M38" s="517"/>
      <c r="N38" s="517"/>
      <c r="O38" s="517"/>
      <c r="P38" s="519"/>
      <c r="Q38" s="517"/>
      <c r="R38" s="519"/>
      <c r="S38" s="517"/>
      <c r="T38" s="102"/>
      <c r="U38" s="102"/>
      <c r="V38" s="1"/>
      <c r="W38" s="1"/>
      <c r="X38" s="1"/>
      <c r="Y38" s="1"/>
    </row>
    <row r="39" spans="1:25" ht="11.1" customHeight="1" x14ac:dyDescent="0.15">
      <c r="A39" s="145" t="s">
        <v>1</v>
      </c>
      <c r="B39" s="238" t="s">
        <v>2</v>
      </c>
      <c r="C39" s="194"/>
      <c r="D39" s="238" t="s">
        <v>181</v>
      </c>
      <c r="E39" s="194"/>
      <c r="F39" s="238" t="s">
        <v>182</v>
      </c>
      <c r="G39" s="194"/>
      <c r="H39" s="238" t="s">
        <v>183</v>
      </c>
      <c r="I39" s="194"/>
      <c r="J39" s="238" t="s">
        <v>184</v>
      </c>
      <c r="K39" s="194"/>
      <c r="L39" s="238" t="s">
        <v>225</v>
      </c>
      <c r="M39" s="194"/>
      <c r="N39" s="238" t="s">
        <v>187</v>
      </c>
      <c r="O39" s="194"/>
      <c r="P39" s="238" t="s">
        <v>188</v>
      </c>
      <c r="Q39" s="194"/>
      <c r="R39" s="238" t="s">
        <v>5</v>
      </c>
      <c r="S39" s="491"/>
      <c r="T39" s="102"/>
      <c r="U39" s="102"/>
      <c r="V39" s="1"/>
      <c r="W39" s="1"/>
      <c r="X39" s="1"/>
      <c r="Y39" s="1"/>
    </row>
    <row r="40" spans="1:25" ht="11.1" customHeight="1" x14ac:dyDescent="0.15">
      <c r="A40" s="146"/>
      <c r="B40" s="228"/>
      <c r="C40" s="197"/>
      <c r="D40" s="228"/>
      <c r="E40" s="197"/>
      <c r="F40" s="228"/>
      <c r="G40" s="197"/>
      <c r="H40" s="228"/>
      <c r="I40" s="197"/>
      <c r="J40" s="228"/>
      <c r="K40" s="197"/>
      <c r="L40" s="228"/>
      <c r="M40" s="197"/>
      <c r="N40" s="228"/>
      <c r="O40" s="197"/>
      <c r="P40" s="228"/>
      <c r="Q40" s="197"/>
      <c r="R40" s="228"/>
      <c r="S40" s="492"/>
      <c r="T40" s="102"/>
      <c r="U40" s="102"/>
      <c r="V40" s="1"/>
      <c r="W40" s="1"/>
      <c r="X40" s="1"/>
      <c r="Y40" s="1"/>
    </row>
    <row r="41" spans="1:25" ht="15" customHeight="1" x14ac:dyDescent="0.15">
      <c r="A41" s="60" t="s">
        <v>6</v>
      </c>
      <c r="B41" s="285">
        <f>SUM(B43:B54)</f>
        <v>262</v>
      </c>
      <c r="C41" s="493">
        <f>SUM(C43:C54)</f>
        <v>14</v>
      </c>
      <c r="D41" s="285">
        <f t="shared" ref="D41:H41" si="6">SUM(D43:D54)</f>
        <v>90</v>
      </c>
      <c r="E41" s="493">
        <f>SUM(E43:E54)</f>
        <v>1</v>
      </c>
      <c r="F41" s="285">
        <f t="shared" si="6"/>
        <v>15</v>
      </c>
      <c r="G41" s="493">
        <f>SUM(G43:G54)</f>
        <v>0</v>
      </c>
      <c r="H41" s="285">
        <f t="shared" si="6"/>
        <v>10</v>
      </c>
      <c r="I41" s="493">
        <f>SUM(I43:I54)</f>
        <v>0</v>
      </c>
      <c r="J41" s="285">
        <f t="shared" ref="J41:S41" si="7">SUM(J43:J54)</f>
        <v>2</v>
      </c>
      <c r="K41" s="493">
        <f t="shared" si="7"/>
        <v>0</v>
      </c>
      <c r="L41" s="520">
        <f>SUM(L43:L54)</f>
        <v>6</v>
      </c>
      <c r="M41" s="493">
        <f>SUM(M43:M54)</f>
        <v>0</v>
      </c>
      <c r="N41" s="285">
        <f>SUM(N43:N54)</f>
        <v>96</v>
      </c>
      <c r="O41" s="493">
        <f>SUM(O43:O54)</f>
        <v>6</v>
      </c>
      <c r="P41" s="285">
        <f t="shared" si="7"/>
        <v>42</v>
      </c>
      <c r="Q41" s="493">
        <f>SUM(Q43:Q54)</f>
        <v>7</v>
      </c>
      <c r="R41" s="285">
        <f t="shared" si="7"/>
        <v>1</v>
      </c>
      <c r="S41" s="494">
        <f t="shared" si="7"/>
        <v>0</v>
      </c>
      <c r="T41" s="102"/>
      <c r="U41" s="102"/>
      <c r="V41" s="1"/>
      <c r="W41" s="1"/>
      <c r="X41" s="1"/>
      <c r="Y41" s="1"/>
    </row>
    <row r="42" spans="1:25" ht="6" customHeight="1" x14ac:dyDescent="0.15">
      <c r="A42" s="60"/>
      <c r="B42" s="513"/>
      <c r="C42" s="515"/>
      <c r="D42" s="499"/>
      <c r="E42" s="515"/>
      <c r="F42" s="499"/>
      <c r="G42" s="498"/>
      <c r="H42" s="499"/>
      <c r="I42" s="496"/>
      <c r="J42" s="499"/>
      <c r="K42" s="498"/>
      <c r="L42" s="285"/>
      <c r="M42" s="498"/>
      <c r="N42" s="285"/>
      <c r="O42" s="498"/>
      <c r="P42" s="499"/>
      <c r="Q42" s="496"/>
      <c r="R42" s="499"/>
      <c r="S42" s="500"/>
      <c r="T42" s="102"/>
      <c r="U42" s="102"/>
      <c r="V42" s="1"/>
      <c r="W42" s="1"/>
      <c r="X42" s="1"/>
      <c r="Y42" s="1"/>
    </row>
    <row r="43" spans="1:25" ht="12" customHeight="1" x14ac:dyDescent="0.15">
      <c r="A43" s="59" t="s">
        <v>266</v>
      </c>
      <c r="B43" s="101">
        <v>21</v>
      </c>
      <c r="C43" s="501">
        <f>E43+G43+I43+K43+M43+O43+Q43+S43</f>
        <v>0</v>
      </c>
      <c r="D43" s="489">
        <v>7</v>
      </c>
      <c r="E43" s="501">
        <v>0</v>
      </c>
      <c r="F43" s="489">
        <v>0</v>
      </c>
      <c r="G43" s="501">
        <v>0</v>
      </c>
      <c r="H43" s="489">
        <v>4</v>
      </c>
      <c r="I43" s="501">
        <v>0</v>
      </c>
      <c r="J43" s="489">
        <v>0</v>
      </c>
      <c r="K43" s="502">
        <v>0</v>
      </c>
      <c r="L43" s="489">
        <v>0</v>
      </c>
      <c r="M43" s="501">
        <v>0</v>
      </c>
      <c r="N43" s="72">
        <v>10</v>
      </c>
      <c r="O43" s="501">
        <v>0</v>
      </c>
      <c r="P43" s="489">
        <v>0</v>
      </c>
      <c r="Q43" s="501">
        <v>0</v>
      </c>
      <c r="R43" s="489">
        <v>0</v>
      </c>
      <c r="S43" s="521">
        <v>0</v>
      </c>
      <c r="T43" s="102"/>
      <c r="U43" s="102"/>
      <c r="V43" s="1"/>
      <c r="W43" s="1"/>
      <c r="X43" s="1"/>
      <c r="Y43" s="1"/>
    </row>
    <row r="44" spans="1:25" ht="12" customHeight="1" x14ac:dyDescent="0.15">
      <c r="A44" s="59" t="s">
        <v>7</v>
      </c>
      <c r="B44" s="101">
        <v>20</v>
      </c>
      <c r="C44" s="501">
        <f t="shared" ref="C44:C54" si="8">E44+G44+I44+K44+M44+O44+Q44+S44</f>
        <v>1</v>
      </c>
      <c r="D44" s="489">
        <v>2</v>
      </c>
      <c r="E44" s="501">
        <v>0</v>
      </c>
      <c r="F44" s="489">
        <v>5</v>
      </c>
      <c r="G44" s="501">
        <v>0</v>
      </c>
      <c r="H44" s="489">
        <v>0</v>
      </c>
      <c r="I44" s="501">
        <v>0</v>
      </c>
      <c r="J44" s="489">
        <v>0</v>
      </c>
      <c r="K44" s="502">
        <v>0</v>
      </c>
      <c r="L44" s="489">
        <v>1</v>
      </c>
      <c r="M44" s="501">
        <v>0</v>
      </c>
      <c r="N44" s="72">
        <v>12</v>
      </c>
      <c r="O44" s="501">
        <v>1</v>
      </c>
      <c r="P44" s="489">
        <v>0</v>
      </c>
      <c r="Q44" s="501">
        <v>0</v>
      </c>
      <c r="R44" s="489">
        <v>0</v>
      </c>
      <c r="S44" s="521">
        <v>0</v>
      </c>
      <c r="T44" s="102"/>
      <c r="U44" s="102"/>
      <c r="V44" s="1"/>
      <c r="W44" s="1"/>
      <c r="X44" s="1"/>
      <c r="Y44" s="1"/>
    </row>
    <row r="45" spans="1:25" ht="12" customHeight="1" x14ac:dyDescent="0.15">
      <c r="A45" s="59" t="s">
        <v>8</v>
      </c>
      <c r="B45" s="101">
        <v>19</v>
      </c>
      <c r="C45" s="501">
        <f t="shared" si="8"/>
        <v>0</v>
      </c>
      <c r="D45" s="489">
        <v>5</v>
      </c>
      <c r="E45" s="501">
        <v>0</v>
      </c>
      <c r="F45" s="489">
        <v>2</v>
      </c>
      <c r="G45" s="501">
        <v>0</v>
      </c>
      <c r="H45" s="489">
        <v>1</v>
      </c>
      <c r="I45" s="501">
        <v>0</v>
      </c>
      <c r="J45" s="489">
        <v>1</v>
      </c>
      <c r="K45" s="502">
        <v>0</v>
      </c>
      <c r="L45" s="489">
        <v>0</v>
      </c>
      <c r="M45" s="501">
        <v>0</v>
      </c>
      <c r="N45" s="72">
        <v>10</v>
      </c>
      <c r="O45" s="501">
        <v>0</v>
      </c>
      <c r="P45" s="489">
        <v>0</v>
      </c>
      <c r="Q45" s="501">
        <v>0</v>
      </c>
      <c r="R45" s="489">
        <v>0</v>
      </c>
      <c r="S45" s="521">
        <v>0</v>
      </c>
      <c r="T45" s="102"/>
      <c r="U45" s="102"/>
      <c r="V45" s="1"/>
      <c r="W45" s="1"/>
      <c r="X45" s="1"/>
      <c r="Y45" s="1"/>
    </row>
    <row r="46" spans="1:25" ht="12" customHeight="1" x14ac:dyDescent="0.15">
      <c r="A46" s="59" t="s">
        <v>9</v>
      </c>
      <c r="B46" s="101">
        <v>21</v>
      </c>
      <c r="C46" s="501">
        <f t="shared" si="8"/>
        <v>3</v>
      </c>
      <c r="D46" s="489">
        <v>8</v>
      </c>
      <c r="E46" s="501">
        <v>0</v>
      </c>
      <c r="F46" s="489">
        <v>0</v>
      </c>
      <c r="G46" s="501">
        <v>0</v>
      </c>
      <c r="H46" s="489">
        <v>0</v>
      </c>
      <c r="I46" s="501">
        <v>0</v>
      </c>
      <c r="J46" s="489">
        <v>0</v>
      </c>
      <c r="K46" s="502">
        <v>0</v>
      </c>
      <c r="L46" s="489">
        <v>0</v>
      </c>
      <c r="M46" s="501">
        <v>0</v>
      </c>
      <c r="N46" s="72">
        <v>10</v>
      </c>
      <c r="O46" s="501">
        <v>0</v>
      </c>
      <c r="P46" s="489">
        <v>3</v>
      </c>
      <c r="Q46" s="501">
        <v>3</v>
      </c>
      <c r="R46" s="489">
        <v>0</v>
      </c>
      <c r="S46" s="521">
        <v>0</v>
      </c>
      <c r="T46" s="102"/>
      <c r="U46" s="102"/>
      <c r="V46" s="1"/>
      <c r="W46" s="1"/>
      <c r="X46" s="1"/>
      <c r="Y46" s="1"/>
    </row>
    <row r="47" spans="1:25" ht="12" customHeight="1" x14ac:dyDescent="0.15">
      <c r="A47" s="59" t="s">
        <v>10</v>
      </c>
      <c r="B47" s="77">
        <v>20</v>
      </c>
      <c r="C47" s="501">
        <f t="shared" si="8"/>
        <v>0</v>
      </c>
      <c r="D47" s="489">
        <v>7</v>
      </c>
      <c r="E47" s="501">
        <v>0</v>
      </c>
      <c r="F47" s="489">
        <v>4</v>
      </c>
      <c r="G47" s="501">
        <v>0</v>
      </c>
      <c r="H47" s="489">
        <v>0</v>
      </c>
      <c r="I47" s="501">
        <v>0</v>
      </c>
      <c r="J47" s="489">
        <v>1</v>
      </c>
      <c r="K47" s="502">
        <v>0</v>
      </c>
      <c r="L47" s="489">
        <v>1</v>
      </c>
      <c r="M47" s="501">
        <v>0</v>
      </c>
      <c r="N47" s="72">
        <v>6</v>
      </c>
      <c r="O47" s="501">
        <v>0</v>
      </c>
      <c r="P47" s="489">
        <v>0</v>
      </c>
      <c r="Q47" s="501">
        <v>0</v>
      </c>
      <c r="R47" s="489">
        <v>1</v>
      </c>
      <c r="S47" s="521">
        <v>0</v>
      </c>
      <c r="T47" s="102"/>
      <c r="U47" s="102"/>
      <c r="V47" s="1"/>
      <c r="W47" s="1"/>
      <c r="X47" s="1"/>
      <c r="Y47" s="1"/>
    </row>
    <row r="48" spans="1:25" ht="12" customHeight="1" x14ac:dyDescent="0.15">
      <c r="A48" s="59" t="s">
        <v>11</v>
      </c>
      <c r="B48" s="77">
        <v>22</v>
      </c>
      <c r="C48" s="501">
        <f t="shared" si="8"/>
        <v>0</v>
      </c>
      <c r="D48" s="489">
        <v>13</v>
      </c>
      <c r="E48" s="501">
        <v>0</v>
      </c>
      <c r="F48" s="489">
        <v>0</v>
      </c>
      <c r="G48" s="501">
        <v>0</v>
      </c>
      <c r="H48" s="489">
        <v>0</v>
      </c>
      <c r="I48" s="501">
        <v>0</v>
      </c>
      <c r="J48" s="489">
        <v>0</v>
      </c>
      <c r="K48" s="502">
        <v>0</v>
      </c>
      <c r="L48" s="489">
        <v>0</v>
      </c>
      <c r="M48" s="501">
        <v>0</v>
      </c>
      <c r="N48" s="72">
        <v>9</v>
      </c>
      <c r="O48" s="501">
        <v>0</v>
      </c>
      <c r="P48" s="489">
        <v>0</v>
      </c>
      <c r="Q48" s="501">
        <v>0</v>
      </c>
      <c r="R48" s="489">
        <v>0</v>
      </c>
      <c r="S48" s="521">
        <v>0</v>
      </c>
      <c r="T48" s="102"/>
      <c r="U48" s="102"/>
      <c r="V48" s="1"/>
      <c r="W48" s="1"/>
      <c r="X48" s="1"/>
      <c r="Y48" s="1"/>
    </row>
    <row r="49" spans="1:25" ht="12" customHeight="1" x14ac:dyDescent="0.15">
      <c r="A49" s="59" t="s">
        <v>12</v>
      </c>
      <c r="B49" s="77">
        <v>25</v>
      </c>
      <c r="C49" s="501">
        <f t="shared" si="8"/>
        <v>1</v>
      </c>
      <c r="D49" s="489">
        <v>11</v>
      </c>
      <c r="E49" s="501">
        <v>1</v>
      </c>
      <c r="F49" s="489">
        <v>0</v>
      </c>
      <c r="G49" s="501">
        <v>0</v>
      </c>
      <c r="H49" s="489">
        <v>2</v>
      </c>
      <c r="I49" s="501">
        <v>0</v>
      </c>
      <c r="J49" s="489">
        <v>0</v>
      </c>
      <c r="K49" s="502">
        <v>0</v>
      </c>
      <c r="L49" s="489">
        <v>0</v>
      </c>
      <c r="M49" s="501">
        <v>0</v>
      </c>
      <c r="N49" s="72">
        <v>11</v>
      </c>
      <c r="O49" s="501">
        <v>0</v>
      </c>
      <c r="P49" s="489">
        <v>1</v>
      </c>
      <c r="Q49" s="501">
        <v>0</v>
      </c>
      <c r="R49" s="489">
        <v>0</v>
      </c>
      <c r="S49" s="521">
        <v>0</v>
      </c>
      <c r="T49" s="102"/>
      <c r="U49" s="102"/>
      <c r="V49" s="1"/>
      <c r="W49" s="1"/>
      <c r="X49" s="1"/>
      <c r="Y49" s="1"/>
    </row>
    <row r="50" spans="1:25" ht="12" customHeight="1" x14ac:dyDescent="0.15">
      <c r="A50" s="59" t="s">
        <v>13</v>
      </c>
      <c r="B50" s="101">
        <v>27</v>
      </c>
      <c r="C50" s="501">
        <f t="shared" si="8"/>
        <v>5</v>
      </c>
      <c r="D50" s="489">
        <v>9</v>
      </c>
      <c r="E50" s="501">
        <v>0</v>
      </c>
      <c r="F50" s="489">
        <v>0</v>
      </c>
      <c r="G50" s="501">
        <v>0</v>
      </c>
      <c r="H50" s="489">
        <v>0</v>
      </c>
      <c r="I50" s="501">
        <v>0</v>
      </c>
      <c r="J50" s="489">
        <v>0</v>
      </c>
      <c r="K50" s="502">
        <v>0</v>
      </c>
      <c r="L50" s="489">
        <v>0</v>
      </c>
      <c r="M50" s="501">
        <v>0</v>
      </c>
      <c r="N50" s="72">
        <v>9</v>
      </c>
      <c r="O50" s="501">
        <v>3</v>
      </c>
      <c r="P50" s="489">
        <v>9</v>
      </c>
      <c r="Q50" s="501">
        <v>2</v>
      </c>
      <c r="R50" s="489">
        <v>0</v>
      </c>
      <c r="S50" s="521">
        <v>0</v>
      </c>
      <c r="T50" s="102"/>
      <c r="U50" s="102"/>
      <c r="V50" s="1"/>
      <c r="W50" s="1"/>
      <c r="X50" s="1"/>
      <c r="Y50" s="1"/>
    </row>
    <row r="51" spans="1:25" ht="12" customHeight="1" x14ac:dyDescent="0.15">
      <c r="A51" s="59" t="s">
        <v>14</v>
      </c>
      <c r="B51" s="101">
        <v>21</v>
      </c>
      <c r="C51" s="501">
        <f t="shared" si="8"/>
        <v>0</v>
      </c>
      <c r="D51" s="489">
        <v>5</v>
      </c>
      <c r="E51" s="501">
        <v>0</v>
      </c>
      <c r="F51" s="489">
        <v>4</v>
      </c>
      <c r="G51" s="501">
        <v>0</v>
      </c>
      <c r="H51" s="489">
        <v>0</v>
      </c>
      <c r="I51" s="501">
        <v>0</v>
      </c>
      <c r="J51" s="489">
        <v>0</v>
      </c>
      <c r="K51" s="502">
        <v>0</v>
      </c>
      <c r="L51" s="489">
        <v>0</v>
      </c>
      <c r="M51" s="501">
        <v>0</v>
      </c>
      <c r="N51" s="72">
        <v>2</v>
      </c>
      <c r="O51" s="501">
        <v>0</v>
      </c>
      <c r="P51" s="489">
        <v>10</v>
      </c>
      <c r="Q51" s="501">
        <v>0</v>
      </c>
      <c r="R51" s="489">
        <v>0</v>
      </c>
      <c r="S51" s="521">
        <v>0</v>
      </c>
      <c r="T51" s="102"/>
      <c r="U51" s="102"/>
      <c r="V51" s="1"/>
      <c r="W51" s="1"/>
      <c r="X51" s="1"/>
      <c r="Y51" s="1"/>
    </row>
    <row r="52" spans="1:25" ht="12" customHeight="1" x14ac:dyDescent="0.15">
      <c r="A52" s="59" t="s">
        <v>268</v>
      </c>
      <c r="B52" s="77">
        <v>20</v>
      </c>
      <c r="C52" s="501">
        <f t="shared" si="8"/>
        <v>1</v>
      </c>
      <c r="D52" s="489">
        <v>8</v>
      </c>
      <c r="E52" s="501">
        <v>0</v>
      </c>
      <c r="F52" s="489">
        <v>0</v>
      </c>
      <c r="G52" s="501">
        <v>0</v>
      </c>
      <c r="H52" s="489">
        <v>0</v>
      </c>
      <c r="I52" s="501">
        <v>0</v>
      </c>
      <c r="J52" s="489">
        <v>0</v>
      </c>
      <c r="K52" s="502">
        <v>0</v>
      </c>
      <c r="L52" s="489">
        <v>0</v>
      </c>
      <c r="M52" s="501">
        <v>0</v>
      </c>
      <c r="N52" s="72">
        <v>6</v>
      </c>
      <c r="O52" s="501">
        <v>1</v>
      </c>
      <c r="P52" s="489">
        <v>6</v>
      </c>
      <c r="Q52" s="501">
        <v>0</v>
      </c>
      <c r="R52" s="489">
        <v>0</v>
      </c>
      <c r="S52" s="521">
        <v>0</v>
      </c>
      <c r="T52" s="102"/>
      <c r="U52" s="102"/>
      <c r="V52" s="1"/>
      <c r="W52" s="1"/>
      <c r="X52" s="1"/>
      <c r="Y52" s="1"/>
    </row>
    <row r="53" spans="1:25" ht="12" customHeight="1" x14ac:dyDescent="0.15">
      <c r="A53" s="59" t="s">
        <v>15</v>
      </c>
      <c r="B53" s="101">
        <v>23</v>
      </c>
      <c r="C53" s="501">
        <f t="shared" si="8"/>
        <v>3</v>
      </c>
      <c r="D53" s="489">
        <v>6</v>
      </c>
      <c r="E53" s="501">
        <v>0</v>
      </c>
      <c r="F53" s="489">
        <v>0</v>
      </c>
      <c r="G53" s="501">
        <v>0</v>
      </c>
      <c r="H53" s="489">
        <v>0</v>
      </c>
      <c r="I53" s="501">
        <v>0</v>
      </c>
      <c r="J53" s="489">
        <v>0</v>
      </c>
      <c r="K53" s="502">
        <v>0</v>
      </c>
      <c r="L53" s="489">
        <v>0</v>
      </c>
      <c r="M53" s="501">
        <v>0</v>
      </c>
      <c r="N53" s="72">
        <v>6</v>
      </c>
      <c r="O53" s="501">
        <v>1</v>
      </c>
      <c r="P53" s="489">
        <v>11</v>
      </c>
      <c r="Q53" s="501">
        <v>2</v>
      </c>
      <c r="R53" s="489">
        <v>0</v>
      </c>
      <c r="S53" s="521">
        <v>0</v>
      </c>
      <c r="T53" s="102"/>
      <c r="U53" s="102"/>
      <c r="V53" s="1"/>
      <c r="W53" s="1"/>
      <c r="X53" s="1"/>
      <c r="Y53" s="1"/>
    </row>
    <row r="54" spans="1:25" ht="12" customHeight="1" thickBot="1" x14ac:dyDescent="0.2">
      <c r="A54" s="437" t="s">
        <v>16</v>
      </c>
      <c r="B54" s="506">
        <v>23</v>
      </c>
      <c r="C54" s="508">
        <f t="shared" si="8"/>
        <v>0</v>
      </c>
      <c r="D54" s="507">
        <v>9</v>
      </c>
      <c r="E54" s="508">
        <v>0</v>
      </c>
      <c r="F54" s="507">
        <v>0</v>
      </c>
      <c r="G54" s="508">
        <v>0</v>
      </c>
      <c r="H54" s="507">
        <v>3</v>
      </c>
      <c r="I54" s="508">
        <v>0</v>
      </c>
      <c r="J54" s="507">
        <v>0</v>
      </c>
      <c r="K54" s="510">
        <v>0</v>
      </c>
      <c r="L54" s="507">
        <v>4</v>
      </c>
      <c r="M54" s="508">
        <v>0</v>
      </c>
      <c r="N54" s="511">
        <v>5</v>
      </c>
      <c r="O54" s="508">
        <v>0</v>
      </c>
      <c r="P54" s="507">
        <v>2</v>
      </c>
      <c r="Q54" s="508">
        <v>0</v>
      </c>
      <c r="R54" s="507">
        <v>0</v>
      </c>
      <c r="S54" s="522">
        <v>0</v>
      </c>
      <c r="T54" s="102"/>
      <c r="U54" s="102"/>
      <c r="V54" s="1"/>
      <c r="W54" s="1"/>
      <c r="X54" s="1"/>
      <c r="Y54" s="1"/>
    </row>
    <row r="55" spans="1:25" ht="12" customHeight="1" x14ac:dyDescent="0.15">
      <c r="A55" s="1" t="s">
        <v>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84" t="s">
        <v>21</v>
      </c>
      <c r="Q55" s="184"/>
      <c r="R55" s="184"/>
      <c r="S55" s="184"/>
      <c r="T55" s="1"/>
      <c r="U55" s="1"/>
    </row>
    <row r="56" spans="1:25" ht="8.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5" ht="12" customHeight="1" x14ac:dyDescent="0.15">
      <c r="A57" s="1" t="s">
        <v>333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5" ht="12" customHeight="1" x14ac:dyDescent="0.15">
      <c r="A58" s="2" t="s">
        <v>246</v>
      </c>
    </row>
    <row r="59" spans="1:25" ht="12" customHeight="1" x14ac:dyDescent="0.15">
      <c r="A59" s="34" t="s">
        <v>247</v>
      </c>
    </row>
    <row r="60" spans="1:25" ht="12" customHeight="1" x14ac:dyDescent="0.15">
      <c r="A60" s="34" t="s">
        <v>248</v>
      </c>
    </row>
    <row r="61" spans="1:25" ht="12" customHeight="1" x14ac:dyDescent="0.15">
      <c r="A61" s="34" t="s">
        <v>245</v>
      </c>
    </row>
    <row r="62" spans="1:25" ht="12" customHeight="1" x14ac:dyDescent="0.15">
      <c r="A62" s="2" t="s">
        <v>249</v>
      </c>
    </row>
    <row r="63" spans="1:25" ht="12" customHeight="1" x14ac:dyDescent="0.15">
      <c r="A63" s="2" t="s">
        <v>189</v>
      </c>
    </row>
    <row r="64" spans="1:25" ht="12" customHeight="1" x14ac:dyDescent="0.15">
      <c r="A64" s="2" t="s">
        <v>316</v>
      </c>
    </row>
    <row r="65" ht="12" customHeight="1" x14ac:dyDescent="0.15"/>
  </sheetData>
  <sheetProtection sheet="1" objects="1" scenarios="1"/>
  <mergeCells count="33">
    <mergeCell ref="A3:A4"/>
    <mergeCell ref="B3:C4"/>
    <mergeCell ref="D3:E4"/>
    <mergeCell ref="F3:G4"/>
    <mergeCell ref="H3:I4"/>
    <mergeCell ref="L3:M4"/>
    <mergeCell ref="N3:O4"/>
    <mergeCell ref="P3:Q4"/>
    <mergeCell ref="R3:S4"/>
    <mergeCell ref="H1:J1"/>
    <mergeCell ref="H2:J2"/>
    <mergeCell ref="J3:K4"/>
    <mergeCell ref="A21:A22"/>
    <mergeCell ref="B21:C22"/>
    <mergeCell ref="D21:E22"/>
    <mergeCell ref="F21:G22"/>
    <mergeCell ref="H21:I22"/>
    <mergeCell ref="A39:A40"/>
    <mergeCell ref="B39:C40"/>
    <mergeCell ref="D39:E40"/>
    <mergeCell ref="F39:G40"/>
    <mergeCell ref="H39:I40"/>
    <mergeCell ref="H20:J20"/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4"/>
  <sheetViews>
    <sheetView view="pageBreakPreview" zoomScaleNormal="100" zoomScaleSheetLayoutView="100" workbookViewId="0">
      <selection activeCell="N14" sqref="N14"/>
    </sheetView>
  </sheetViews>
  <sheetFormatPr defaultRowHeight="18.95" customHeight="1" x14ac:dyDescent="0.15"/>
  <cols>
    <col min="1" max="1" width="11.5703125" style="2" customWidth="1"/>
    <col min="2" max="2" width="7.42578125" style="2" customWidth="1"/>
    <col min="3" max="3" width="8.42578125" style="2" customWidth="1"/>
    <col min="4" max="4" width="7" style="2" customWidth="1"/>
    <col min="5" max="5" width="8.7109375" style="2" customWidth="1"/>
    <col min="6" max="6" width="7.42578125" style="2" customWidth="1"/>
    <col min="7" max="7" width="8.42578125" style="2" customWidth="1"/>
    <col min="8" max="8" width="5" style="2" customWidth="1"/>
    <col min="9" max="9" width="7.28515625" style="2" customWidth="1"/>
    <col min="10" max="10" width="5.7109375" style="2" customWidth="1"/>
    <col min="11" max="11" width="9.5703125" style="2" customWidth="1"/>
    <col min="12" max="12" width="5.28515625" style="2" customWidth="1"/>
    <col min="13" max="13" width="8.42578125" style="2" customWidth="1"/>
    <col min="14" max="14" width="0.7109375" style="2" customWidth="1"/>
    <col min="15" max="15" width="5.7109375" style="2" customWidth="1"/>
    <col min="16" max="16" width="8.7109375" style="2" customWidth="1"/>
    <col min="17" max="17" width="7.7109375" style="2" customWidth="1"/>
    <col min="18" max="18" width="8.7109375" style="2" customWidth="1"/>
    <col min="19" max="24" width="10.7109375" style="2" customWidth="1"/>
    <col min="25" max="16384" width="9.140625" style="2"/>
  </cols>
  <sheetData>
    <row r="1" spans="1:24" ht="5.099999999999999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1"/>
      <c r="P1" s="1"/>
      <c r="Q1" s="1"/>
      <c r="R1" s="1"/>
      <c r="S1" s="1"/>
      <c r="U1" s="1"/>
      <c r="V1" s="1"/>
      <c r="W1" s="1"/>
      <c r="X1" s="3"/>
    </row>
    <row r="2" spans="1:24" ht="15" customHeight="1" thickBot="1" x14ac:dyDescent="0.2">
      <c r="A2" s="1" t="s">
        <v>238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22</v>
      </c>
      <c r="N2" s="3"/>
      <c r="O2" s="1" t="s">
        <v>276</v>
      </c>
      <c r="P2" s="1"/>
      <c r="Q2" s="1"/>
      <c r="R2" s="1"/>
      <c r="S2" s="1"/>
      <c r="U2" s="1"/>
      <c r="V2" s="1"/>
      <c r="W2" s="1"/>
      <c r="X2" s="3" t="s">
        <v>22</v>
      </c>
    </row>
    <row r="3" spans="1:24" ht="17.100000000000001" customHeight="1" thickBot="1" x14ac:dyDescent="0.2">
      <c r="A3" s="166" t="s">
        <v>23</v>
      </c>
      <c r="B3" s="213"/>
      <c r="C3" s="213"/>
      <c r="D3" s="9"/>
      <c r="E3" s="10" t="s">
        <v>24</v>
      </c>
      <c r="F3" s="10"/>
      <c r="G3" s="9"/>
      <c r="H3" s="214" t="s">
        <v>25</v>
      </c>
      <c r="I3" s="214"/>
      <c r="J3" s="214"/>
      <c r="K3" s="214"/>
      <c r="L3" s="214"/>
      <c r="M3" s="214"/>
      <c r="N3" s="215"/>
      <c r="O3" s="192" t="s">
        <v>26</v>
      </c>
      <c r="P3" s="193"/>
      <c r="Q3" s="193"/>
      <c r="R3" s="194"/>
      <c r="S3" s="148" t="s">
        <v>27</v>
      </c>
      <c r="T3" s="149"/>
      <c r="U3" s="148" t="s">
        <v>28</v>
      </c>
      <c r="V3" s="149"/>
      <c r="W3" s="148" t="s">
        <v>29</v>
      </c>
      <c r="X3" s="151"/>
    </row>
    <row r="4" spans="1:24" ht="17.100000000000001" customHeight="1" x14ac:dyDescent="0.15">
      <c r="A4" s="167"/>
      <c r="B4" s="186" t="s">
        <v>6</v>
      </c>
      <c r="C4" s="186"/>
      <c r="D4" s="186" t="s">
        <v>30</v>
      </c>
      <c r="E4" s="186"/>
      <c r="F4" s="186" t="s">
        <v>31</v>
      </c>
      <c r="G4" s="186"/>
      <c r="H4" s="186" t="s">
        <v>6</v>
      </c>
      <c r="I4" s="186"/>
      <c r="J4" s="187" t="s">
        <v>30</v>
      </c>
      <c r="K4" s="187"/>
      <c r="L4" s="190" t="s">
        <v>31</v>
      </c>
      <c r="M4" s="190"/>
      <c r="N4" s="191"/>
      <c r="O4" s="195"/>
      <c r="P4" s="196"/>
      <c r="Q4" s="196"/>
      <c r="R4" s="197"/>
      <c r="S4" s="132" t="s">
        <v>32</v>
      </c>
      <c r="T4" s="127" t="s">
        <v>33</v>
      </c>
      <c r="U4" s="127" t="s">
        <v>32</v>
      </c>
      <c r="V4" s="127" t="s">
        <v>33</v>
      </c>
      <c r="W4" s="127" t="s">
        <v>32</v>
      </c>
      <c r="X4" s="129" t="s">
        <v>33</v>
      </c>
    </row>
    <row r="5" spans="1:24" ht="15" customHeight="1" x14ac:dyDescent="0.15">
      <c r="A5" s="11" t="s">
        <v>241</v>
      </c>
      <c r="B5" s="216">
        <f>G5+E5</f>
        <v>3263</v>
      </c>
      <c r="C5" s="201"/>
      <c r="D5" s="124" t="s">
        <v>34</v>
      </c>
      <c r="E5" s="124">
        <v>367</v>
      </c>
      <c r="F5" s="124" t="s">
        <v>35</v>
      </c>
      <c r="G5" s="122">
        <v>2896</v>
      </c>
      <c r="H5" s="217">
        <f>K5+M5</f>
        <v>139746</v>
      </c>
      <c r="I5" s="217"/>
      <c r="J5" s="124" t="s">
        <v>34</v>
      </c>
      <c r="K5" s="103">
        <v>101371</v>
      </c>
      <c r="L5" s="124" t="s">
        <v>35</v>
      </c>
      <c r="M5" s="122">
        <v>38375</v>
      </c>
      <c r="N5" s="14"/>
      <c r="O5" s="173" t="s">
        <v>264</v>
      </c>
      <c r="P5" s="174"/>
      <c r="Q5" s="174"/>
      <c r="R5" s="175"/>
      <c r="S5" s="211" t="s">
        <v>277</v>
      </c>
      <c r="T5" s="212"/>
      <c r="U5" s="12">
        <v>305</v>
      </c>
      <c r="V5" s="12">
        <v>21711</v>
      </c>
      <c r="W5" s="12">
        <v>352</v>
      </c>
      <c r="X5" s="13">
        <v>102925</v>
      </c>
    </row>
    <row r="6" spans="1:24" ht="15" customHeight="1" x14ac:dyDescent="0.15">
      <c r="A6" s="135">
        <v>25</v>
      </c>
      <c r="B6" s="168">
        <f>G6+E6</f>
        <v>3992</v>
      </c>
      <c r="C6" s="169"/>
      <c r="D6" s="124" t="s">
        <v>34</v>
      </c>
      <c r="E6" s="124">
        <v>401</v>
      </c>
      <c r="F6" s="124" t="s">
        <v>35</v>
      </c>
      <c r="G6" s="122">
        <v>3591</v>
      </c>
      <c r="H6" s="218">
        <f>K6+M6</f>
        <v>175035</v>
      </c>
      <c r="I6" s="218"/>
      <c r="J6" s="124" t="s">
        <v>34</v>
      </c>
      <c r="K6" s="103">
        <v>130439</v>
      </c>
      <c r="L6" s="124" t="s">
        <v>35</v>
      </c>
      <c r="M6" s="122">
        <v>44596</v>
      </c>
      <c r="N6" s="14"/>
      <c r="O6" s="170">
        <v>25</v>
      </c>
      <c r="P6" s="171"/>
      <c r="Q6" s="171"/>
      <c r="R6" s="172"/>
      <c r="S6" s="205" t="s">
        <v>277</v>
      </c>
      <c r="T6" s="206"/>
      <c r="U6" s="12">
        <v>283</v>
      </c>
      <c r="V6" s="12">
        <v>21902</v>
      </c>
      <c r="W6" s="12">
        <v>484</v>
      </c>
      <c r="X6" s="13">
        <v>89785</v>
      </c>
    </row>
    <row r="7" spans="1:24" ht="15" customHeight="1" x14ac:dyDescent="0.15">
      <c r="A7" s="135">
        <v>26</v>
      </c>
      <c r="B7" s="168">
        <f>G7+E7</f>
        <v>4379</v>
      </c>
      <c r="C7" s="168"/>
      <c r="D7" s="124" t="s">
        <v>192</v>
      </c>
      <c r="E7" s="124">
        <v>464</v>
      </c>
      <c r="F7" s="124" t="s">
        <v>193</v>
      </c>
      <c r="G7" s="122">
        <v>3915</v>
      </c>
      <c r="H7" s="218">
        <f>K7+M7</f>
        <v>169601</v>
      </c>
      <c r="I7" s="218"/>
      <c r="J7" s="124" t="s">
        <v>34</v>
      </c>
      <c r="K7" s="103">
        <v>112041</v>
      </c>
      <c r="L7" s="124" t="s">
        <v>193</v>
      </c>
      <c r="M7" s="122">
        <v>57560</v>
      </c>
      <c r="N7" s="15"/>
      <c r="O7" s="170">
        <v>26</v>
      </c>
      <c r="P7" s="171"/>
      <c r="Q7" s="171"/>
      <c r="R7" s="172"/>
      <c r="S7" s="205" t="s">
        <v>277</v>
      </c>
      <c r="T7" s="206"/>
      <c r="U7" s="12">
        <v>325</v>
      </c>
      <c r="V7" s="12">
        <v>23996</v>
      </c>
      <c r="W7" s="12">
        <v>468</v>
      </c>
      <c r="X7" s="13">
        <v>95347</v>
      </c>
    </row>
    <row r="8" spans="1:24" ht="15" customHeight="1" x14ac:dyDescent="0.15">
      <c r="A8" s="135">
        <v>27</v>
      </c>
      <c r="B8" s="168">
        <f>G8+E8</f>
        <v>4960</v>
      </c>
      <c r="C8" s="168"/>
      <c r="D8" s="124" t="s">
        <v>192</v>
      </c>
      <c r="E8" s="124">
        <v>454</v>
      </c>
      <c r="F8" s="124" t="s">
        <v>193</v>
      </c>
      <c r="G8" s="122">
        <v>4506</v>
      </c>
      <c r="H8" s="218">
        <f>K8+M8</f>
        <v>179781</v>
      </c>
      <c r="I8" s="218"/>
      <c r="J8" s="124" t="s">
        <v>34</v>
      </c>
      <c r="K8" s="103">
        <v>118088</v>
      </c>
      <c r="L8" s="124" t="s">
        <v>193</v>
      </c>
      <c r="M8" s="122">
        <v>61693</v>
      </c>
      <c r="N8" s="15"/>
      <c r="O8" s="170">
        <v>27</v>
      </c>
      <c r="P8" s="171"/>
      <c r="Q8" s="171"/>
      <c r="R8" s="172"/>
      <c r="S8" s="205" t="s">
        <v>277</v>
      </c>
      <c r="T8" s="206"/>
      <c r="U8" s="12">
        <v>364</v>
      </c>
      <c r="V8" s="12">
        <v>28239</v>
      </c>
      <c r="W8" s="12">
        <v>408</v>
      </c>
      <c r="X8" s="13">
        <v>79996</v>
      </c>
    </row>
    <row r="9" spans="1:24" ht="15" customHeight="1" thickBot="1" x14ac:dyDescent="0.2">
      <c r="A9" s="443">
        <v>28</v>
      </c>
      <c r="B9" s="444">
        <f>G9+E9</f>
        <v>5019</v>
      </c>
      <c r="C9" s="444"/>
      <c r="D9" s="446" t="s">
        <v>192</v>
      </c>
      <c r="E9" s="446">
        <v>542</v>
      </c>
      <c r="F9" s="446" t="s">
        <v>193</v>
      </c>
      <c r="G9" s="447">
        <v>4477</v>
      </c>
      <c r="H9" s="448">
        <f>K9+M9</f>
        <v>178534</v>
      </c>
      <c r="I9" s="448"/>
      <c r="J9" s="446" t="s">
        <v>34</v>
      </c>
      <c r="K9" s="449">
        <v>122149</v>
      </c>
      <c r="L9" s="446" t="s">
        <v>193</v>
      </c>
      <c r="M9" s="447">
        <v>56385</v>
      </c>
      <c r="N9" s="450"/>
      <c r="O9" s="451">
        <v>28</v>
      </c>
      <c r="P9" s="452"/>
      <c r="Q9" s="452"/>
      <c r="R9" s="453"/>
      <c r="S9" s="487" t="s">
        <v>277</v>
      </c>
      <c r="T9" s="488"/>
      <c r="U9" s="454"/>
      <c r="V9" s="454"/>
      <c r="W9" s="454"/>
      <c r="X9" s="461"/>
    </row>
    <row r="10" spans="1:24" ht="15" customHeight="1" x14ac:dyDescent="0.15">
      <c r="A10" s="1" t="s">
        <v>36</v>
      </c>
      <c r="B10" s="1"/>
      <c r="C10" s="1"/>
      <c r="D10" s="1"/>
      <c r="E10" s="102"/>
      <c r="F10" s="102"/>
      <c r="G10" s="102"/>
      <c r="H10" s="102"/>
      <c r="I10" s="102"/>
      <c r="J10" s="102"/>
      <c r="K10" s="102"/>
      <c r="L10" s="102"/>
      <c r="M10" s="116" t="s">
        <v>37</v>
      </c>
      <c r="N10" s="116"/>
      <c r="O10" s="1"/>
      <c r="P10" s="1"/>
      <c r="Q10" s="1"/>
      <c r="S10" s="1"/>
      <c r="T10" s="1"/>
      <c r="U10" s="102"/>
      <c r="V10" s="1"/>
      <c r="X10" s="3" t="s">
        <v>37</v>
      </c>
    </row>
    <row r="11" spans="1:24" ht="15" customHeight="1" x14ac:dyDescent="0.15">
      <c r="A11" s="1" t="s">
        <v>320</v>
      </c>
      <c r="B11" s="1"/>
      <c r="C11" s="1"/>
      <c r="D11" s="1"/>
      <c r="E11" s="102"/>
      <c r="F11" s="102"/>
      <c r="G11" s="102"/>
      <c r="H11" s="102"/>
      <c r="I11" s="102"/>
      <c r="J11" s="102"/>
      <c r="K11" s="102"/>
      <c r="L11" s="102"/>
      <c r="M11" s="116"/>
      <c r="N11" s="116"/>
      <c r="O11" s="1"/>
      <c r="P11" s="1"/>
      <c r="Q11" s="1"/>
      <c r="S11" s="1"/>
      <c r="T11" s="1"/>
      <c r="U11" s="102"/>
      <c r="V11" s="1"/>
      <c r="X11" s="3"/>
    </row>
    <row r="12" spans="1:24" ht="15" customHeight="1" x14ac:dyDescent="0.15">
      <c r="A12" s="1"/>
      <c r="B12" s="1"/>
      <c r="C12" s="1"/>
      <c r="D12" s="1"/>
      <c r="E12" s="102"/>
      <c r="F12" s="102"/>
      <c r="G12" s="102"/>
      <c r="H12" s="102"/>
      <c r="I12" s="102"/>
      <c r="J12" s="102"/>
      <c r="K12" s="102"/>
      <c r="L12" s="102"/>
      <c r="M12" s="116"/>
      <c r="N12" s="116"/>
      <c r="O12" s="1"/>
      <c r="P12" s="1"/>
      <c r="Q12" s="1"/>
      <c r="S12" s="1"/>
      <c r="T12" s="1"/>
      <c r="U12" s="102"/>
      <c r="V12" s="1"/>
      <c r="X12" s="3"/>
    </row>
    <row r="13" spans="1:24" ht="15" customHeight="1" thickBot="1" x14ac:dyDescent="0.2">
      <c r="A13" s="1" t="s">
        <v>207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 t="s">
        <v>22</v>
      </c>
      <c r="N13" s="3"/>
      <c r="O13" s="1" t="s">
        <v>278</v>
      </c>
      <c r="P13" s="1"/>
      <c r="Q13" s="1"/>
      <c r="S13" s="1"/>
      <c r="T13" s="1"/>
      <c r="U13" s="1"/>
      <c r="V13" s="1"/>
      <c r="W13" s="1"/>
      <c r="X13" s="3" t="s">
        <v>22</v>
      </c>
    </row>
    <row r="14" spans="1:24" ht="17.100000000000001" customHeight="1" thickBot="1" x14ac:dyDescent="0.2">
      <c r="A14" s="166" t="s">
        <v>23</v>
      </c>
      <c r="B14" s="219" t="s">
        <v>24</v>
      </c>
      <c r="C14" s="219"/>
      <c r="D14" s="219"/>
      <c r="E14" s="219"/>
      <c r="F14" s="219"/>
      <c r="G14" s="219"/>
      <c r="H14" s="188" t="s">
        <v>25</v>
      </c>
      <c r="I14" s="188"/>
      <c r="J14" s="188"/>
      <c r="K14" s="188"/>
      <c r="L14" s="188"/>
      <c r="M14" s="188"/>
      <c r="N14" s="189"/>
      <c r="O14" s="192" t="s">
        <v>26</v>
      </c>
      <c r="P14" s="193"/>
      <c r="Q14" s="193"/>
      <c r="R14" s="194"/>
      <c r="S14" s="148" t="s">
        <v>39</v>
      </c>
      <c r="T14" s="208"/>
      <c r="U14" s="208"/>
      <c r="V14" s="149"/>
      <c r="W14" s="148" t="s">
        <v>40</v>
      </c>
      <c r="X14" s="151"/>
    </row>
    <row r="15" spans="1:24" ht="17.100000000000001" customHeight="1" x14ac:dyDescent="0.15">
      <c r="A15" s="167"/>
      <c r="B15" s="186" t="s">
        <v>6</v>
      </c>
      <c r="C15" s="186"/>
      <c r="D15" s="186" t="s">
        <v>30</v>
      </c>
      <c r="E15" s="186"/>
      <c r="F15" s="186" t="s">
        <v>31</v>
      </c>
      <c r="G15" s="186"/>
      <c r="H15" s="186" t="s">
        <v>6</v>
      </c>
      <c r="I15" s="186"/>
      <c r="J15" s="187" t="s">
        <v>30</v>
      </c>
      <c r="K15" s="187"/>
      <c r="L15" s="190" t="s">
        <v>31</v>
      </c>
      <c r="M15" s="190"/>
      <c r="N15" s="191"/>
      <c r="O15" s="170"/>
      <c r="P15" s="171"/>
      <c r="Q15" s="171"/>
      <c r="R15" s="172"/>
      <c r="S15" s="187" t="s">
        <v>41</v>
      </c>
      <c r="T15" s="207"/>
      <c r="U15" s="187" t="s">
        <v>42</v>
      </c>
      <c r="V15" s="207"/>
      <c r="W15" s="209" t="s">
        <v>32</v>
      </c>
      <c r="X15" s="203" t="s">
        <v>33</v>
      </c>
    </row>
    <row r="16" spans="1:24" ht="15" customHeight="1" x14ac:dyDescent="0.15">
      <c r="A16" s="11" t="s">
        <v>241</v>
      </c>
      <c r="B16" s="168">
        <v>164</v>
      </c>
      <c r="C16" s="169"/>
      <c r="D16" s="201">
        <v>164</v>
      </c>
      <c r="E16" s="201"/>
      <c r="F16" s="202" t="s">
        <v>43</v>
      </c>
      <c r="G16" s="202"/>
      <c r="H16" s="198">
        <f>SUM(J16:N16)</f>
        <v>371992</v>
      </c>
      <c r="I16" s="198"/>
      <c r="J16" s="199">
        <v>233988</v>
      </c>
      <c r="K16" s="199"/>
      <c r="L16" s="199">
        <v>138004</v>
      </c>
      <c r="M16" s="199"/>
      <c r="N16" s="16"/>
      <c r="O16" s="195"/>
      <c r="P16" s="196"/>
      <c r="Q16" s="196"/>
      <c r="R16" s="197"/>
      <c r="S16" s="127" t="s">
        <v>30</v>
      </c>
      <c r="T16" s="127" t="s">
        <v>31</v>
      </c>
      <c r="U16" s="127" t="s">
        <v>30</v>
      </c>
      <c r="V16" s="127" t="s">
        <v>31</v>
      </c>
      <c r="W16" s="210"/>
      <c r="X16" s="204"/>
    </row>
    <row r="17" spans="1:24" ht="15" customHeight="1" x14ac:dyDescent="0.15">
      <c r="A17" s="135">
        <v>25</v>
      </c>
      <c r="B17" s="168">
        <v>138</v>
      </c>
      <c r="C17" s="169"/>
      <c r="D17" s="169">
        <v>138</v>
      </c>
      <c r="E17" s="169"/>
      <c r="F17" s="200" t="s">
        <v>43</v>
      </c>
      <c r="G17" s="200"/>
      <c r="H17" s="198">
        <f>SUM(J17:N17)</f>
        <v>414853</v>
      </c>
      <c r="I17" s="198"/>
      <c r="J17" s="198">
        <v>229656</v>
      </c>
      <c r="K17" s="198"/>
      <c r="L17" s="198">
        <v>185197</v>
      </c>
      <c r="M17" s="198"/>
      <c r="N17" s="17"/>
      <c r="O17" s="173" t="s">
        <v>271</v>
      </c>
      <c r="P17" s="174"/>
      <c r="Q17" s="174"/>
      <c r="R17" s="175"/>
      <c r="S17" s="18">
        <v>421</v>
      </c>
      <c r="T17" s="12">
        <v>32608</v>
      </c>
      <c r="U17" s="12">
        <v>12234</v>
      </c>
      <c r="V17" s="12">
        <v>42907</v>
      </c>
      <c r="W17" s="12">
        <v>142</v>
      </c>
      <c r="X17" s="13">
        <v>2182</v>
      </c>
    </row>
    <row r="18" spans="1:24" ht="15" customHeight="1" x14ac:dyDescent="0.15">
      <c r="A18" s="135">
        <v>26</v>
      </c>
      <c r="B18" s="168">
        <v>201</v>
      </c>
      <c r="C18" s="169"/>
      <c r="D18" s="169">
        <v>201</v>
      </c>
      <c r="E18" s="169"/>
      <c r="F18" s="200">
        <v>0</v>
      </c>
      <c r="G18" s="200"/>
      <c r="H18" s="198">
        <f>SUM(J18:N18)</f>
        <v>482547</v>
      </c>
      <c r="I18" s="198"/>
      <c r="J18" s="198">
        <v>259572</v>
      </c>
      <c r="K18" s="198"/>
      <c r="L18" s="198">
        <v>222975</v>
      </c>
      <c r="M18" s="198"/>
      <c r="N18" s="17"/>
      <c r="O18" s="170">
        <v>26</v>
      </c>
      <c r="P18" s="171"/>
      <c r="Q18" s="171"/>
      <c r="R18" s="172"/>
      <c r="S18" s="18">
        <v>526</v>
      </c>
      <c r="T18" s="12">
        <v>34888</v>
      </c>
      <c r="U18" s="12">
        <v>13114</v>
      </c>
      <c r="V18" s="12">
        <v>39102</v>
      </c>
      <c r="W18" s="12">
        <v>212</v>
      </c>
      <c r="X18" s="13">
        <v>3044</v>
      </c>
    </row>
    <row r="19" spans="1:24" ht="15" customHeight="1" x14ac:dyDescent="0.15">
      <c r="A19" s="135">
        <v>27</v>
      </c>
      <c r="B19" s="168">
        <v>861</v>
      </c>
      <c r="C19" s="168"/>
      <c r="D19" s="169">
        <v>861</v>
      </c>
      <c r="E19" s="169"/>
      <c r="F19" s="200">
        <v>0</v>
      </c>
      <c r="G19" s="200"/>
      <c r="H19" s="198">
        <f>SUM(J19:N19)</f>
        <v>505595</v>
      </c>
      <c r="I19" s="198"/>
      <c r="J19" s="198">
        <v>184654</v>
      </c>
      <c r="K19" s="198"/>
      <c r="L19" s="198">
        <v>320941</v>
      </c>
      <c r="M19" s="198"/>
      <c r="N19" s="19"/>
      <c r="O19" s="170">
        <v>27</v>
      </c>
      <c r="P19" s="171"/>
      <c r="Q19" s="171"/>
      <c r="R19" s="172"/>
      <c r="S19" s="18">
        <v>555</v>
      </c>
      <c r="T19" s="12">
        <v>47302</v>
      </c>
      <c r="U19" s="12">
        <v>14603</v>
      </c>
      <c r="V19" s="12">
        <v>46192</v>
      </c>
      <c r="W19" s="12">
        <v>202</v>
      </c>
      <c r="X19" s="13">
        <v>3621</v>
      </c>
    </row>
    <row r="20" spans="1:24" ht="15" customHeight="1" thickBot="1" x14ac:dyDescent="0.2">
      <c r="A20" s="443">
        <v>28</v>
      </c>
      <c r="B20" s="444">
        <f>SUM(D20:G20)</f>
        <v>935</v>
      </c>
      <c r="C20" s="444"/>
      <c r="D20" s="445">
        <v>935</v>
      </c>
      <c r="E20" s="445"/>
      <c r="F20" s="457">
        <v>0</v>
      </c>
      <c r="G20" s="457"/>
      <c r="H20" s="458">
        <v>498804</v>
      </c>
      <c r="I20" s="458"/>
      <c r="J20" s="458">
        <v>196081</v>
      </c>
      <c r="K20" s="458"/>
      <c r="L20" s="458">
        <v>302723</v>
      </c>
      <c r="M20" s="458"/>
      <c r="N20" s="459"/>
      <c r="O20" s="451">
        <v>28</v>
      </c>
      <c r="P20" s="452"/>
      <c r="Q20" s="452"/>
      <c r="R20" s="453"/>
      <c r="S20" s="460"/>
      <c r="T20" s="454"/>
      <c r="U20" s="454"/>
      <c r="V20" s="454"/>
      <c r="W20" s="454"/>
      <c r="X20" s="461"/>
    </row>
    <row r="21" spans="1:24" ht="15" customHeight="1" x14ac:dyDescent="0.15">
      <c r="A21" s="1"/>
      <c r="B21" s="3"/>
      <c r="C21" s="3"/>
      <c r="D21" s="3"/>
      <c r="E21" s="3"/>
      <c r="F21" s="3"/>
      <c r="G21" s="3"/>
      <c r="H21" s="1"/>
      <c r="I21" s="1"/>
      <c r="J21" s="1"/>
      <c r="M21" s="3" t="s">
        <v>37</v>
      </c>
      <c r="N21" s="3"/>
      <c r="O21" s="102" t="s">
        <v>44</v>
      </c>
      <c r="P21" s="102"/>
      <c r="Q21" s="102"/>
      <c r="R21" s="102"/>
      <c r="S21" s="102"/>
      <c r="T21" s="102"/>
      <c r="U21" s="102"/>
      <c r="V21" s="102"/>
      <c r="W21" s="20"/>
      <c r="X21" s="3" t="s">
        <v>37</v>
      </c>
    </row>
    <row r="22" spans="1:24" ht="15" customHeight="1" x14ac:dyDescent="0.15">
      <c r="A22" s="1"/>
      <c r="B22" s="1"/>
      <c r="C22" s="1"/>
      <c r="D22" s="1"/>
      <c r="E22" s="3"/>
      <c r="F22" s="1"/>
      <c r="G22" s="1"/>
      <c r="H22" s="1"/>
      <c r="I22" s="1"/>
      <c r="J22" s="1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thickBot="1" x14ac:dyDescent="0.2">
      <c r="A23" s="1" t="s">
        <v>209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 t="s">
        <v>22</v>
      </c>
      <c r="N23" s="3"/>
      <c r="O23" s="1" t="s">
        <v>279</v>
      </c>
      <c r="P23" s="1"/>
      <c r="Q23" s="1"/>
      <c r="R23" s="1"/>
      <c r="S23" s="1"/>
      <c r="U23" s="1"/>
      <c r="V23" s="1"/>
      <c r="W23" s="1"/>
      <c r="X23" s="3" t="s">
        <v>22</v>
      </c>
    </row>
    <row r="24" spans="1:24" ht="17.100000000000001" customHeight="1" thickBot="1" x14ac:dyDescent="0.2">
      <c r="A24" s="166" t="s">
        <v>23</v>
      </c>
      <c r="B24" s="179" t="s">
        <v>45</v>
      </c>
      <c r="C24" s="179"/>
      <c r="D24" s="179"/>
      <c r="E24" s="179"/>
      <c r="F24" s="179"/>
      <c r="G24" s="179"/>
      <c r="H24" s="188" t="s">
        <v>46</v>
      </c>
      <c r="I24" s="188"/>
      <c r="J24" s="188"/>
      <c r="K24" s="188"/>
      <c r="L24" s="188"/>
      <c r="M24" s="188"/>
      <c r="N24" s="189"/>
      <c r="O24" s="192" t="s">
        <v>26</v>
      </c>
      <c r="P24" s="193"/>
      <c r="Q24" s="193"/>
      <c r="R24" s="194"/>
      <c r="S24" s="148" t="s">
        <v>47</v>
      </c>
      <c r="T24" s="149"/>
      <c r="U24" s="148" t="s">
        <v>48</v>
      </c>
      <c r="V24" s="149"/>
      <c r="W24" s="148" t="s">
        <v>49</v>
      </c>
      <c r="X24" s="151"/>
    </row>
    <row r="25" spans="1:24" ht="17.100000000000001" customHeight="1" x14ac:dyDescent="0.15">
      <c r="A25" s="167"/>
      <c r="B25" s="186" t="s">
        <v>6</v>
      </c>
      <c r="C25" s="186"/>
      <c r="D25" s="186" t="s">
        <v>30</v>
      </c>
      <c r="E25" s="186"/>
      <c r="F25" s="186" t="s">
        <v>31</v>
      </c>
      <c r="G25" s="186"/>
      <c r="H25" s="186" t="s">
        <v>6</v>
      </c>
      <c r="I25" s="186"/>
      <c r="J25" s="187" t="s">
        <v>30</v>
      </c>
      <c r="K25" s="187"/>
      <c r="L25" s="190" t="s">
        <v>31</v>
      </c>
      <c r="M25" s="190"/>
      <c r="N25" s="191"/>
      <c r="O25" s="195"/>
      <c r="P25" s="196"/>
      <c r="Q25" s="196"/>
      <c r="R25" s="197"/>
      <c r="S25" s="127" t="s">
        <v>32</v>
      </c>
      <c r="T25" s="127" t="s">
        <v>33</v>
      </c>
      <c r="U25" s="127" t="s">
        <v>32</v>
      </c>
      <c r="V25" s="127" t="s">
        <v>33</v>
      </c>
      <c r="W25" s="127" t="s">
        <v>32</v>
      </c>
      <c r="X25" s="129" t="s">
        <v>33</v>
      </c>
    </row>
    <row r="26" spans="1:24" ht="15" customHeight="1" x14ac:dyDescent="0.15">
      <c r="A26" s="11" t="s">
        <v>241</v>
      </c>
      <c r="B26" s="168">
        <f>E26+G26</f>
        <v>2494</v>
      </c>
      <c r="C26" s="169"/>
      <c r="D26" s="124" t="s">
        <v>34</v>
      </c>
      <c r="E26" s="124">
        <v>226</v>
      </c>
      <c r="F26" s="124" t="s">
        <v>35</v>
      </c>
      <c r="G26" s="124">
        <v>2268</v>
      </c>
      <c r="H26" s="169">
        <f>M26+K26</f>
        <v>76924</v>
      </c>
      <c r="I26" s="169"/>
      <c r="J26" s="124" t="s">
        <v>34</v>
      </c>
      <c r="K26" s="104">
        <v>43756</v>
      </c>
      <c r="L26" s="124" t="s">
        <v>35</v>
      </c>
      <c r="M26" s="104">
        <v>33168</v>
      </c>
      <c r="N26" s="106"/>
      <c r="O26" s="173" t="s">
        <v>264</v>
      </c>
      <c r="P26" s="174"/>
      <c r="Q26" s="174"/>
      <c r="R26" s="175"/>
      <c r="S26" s="21">
        <v>1797</v>
      </c>
      <c r="T26" s="12">
        <v>28556</v>
      </c>
      <c r="U26" s="22">
        <v>4608</v>
      </c>
      <c r="V26" s="12">
        <v>34743</v>
      </c>
      <c r="W26" s="12">
        <v>372</v>
      </c>
      <c r="X26" s="13">
        <v>20806</v>
      </c>
    </row>
    <row r="27" spans="1:24" ht="15" customHeight="1" x14ac:dyDescent="0.15">
      <c r="A27" s="135">
        <v>25</v>
      </c>
      <c r="B27" s="168">
        <f>E27+G27</f>
        <v>2641</v>
      </c>
      <c r="C27" s="169"/>
      <c r="D27" s="124" t="s">
        <v>34</v>
      </c>
      <c r="E27" s="124">
        <v>281</v>
      </c>
      <c r="F27" s="124" t="s">
        <v>193</v>
      </c>
      <c r="G27" s="124">
        <v>2360</v>
      </c>
      <c r="H27" s="169">
        <f>M27+K27</f>
        <v>77183</v>
      </c>
      <c r="I27" s="169"/>
      <c r="J27" s="124" t="s">
        <v>34</v>
      </c>
      <c r="K27" s="104">
        <v>39916</v>
      </c>
      <c r="L27" s="124" t="s">
        <v>193</v>
      </c>
      <c r="M27" s="104">
        <v>37267</v>
      </c>
      <c r="N27" s="106"/>
      <c r="O27" s="170">
        <v>25</v>
      </c>
      <c r="P27" s="171"/>
      <c r="Q27" s="171"/>
      <c r="R27" s="172"/>
      <c r="S27" s="21">
        <v>1899</v>
      </c>
      <c r="T27" s="12">
        <v>30012</v>
      </c>
      <c r="U27" s="22">
        <v>4536</v>
      </c>
      <c r="V27" s="12">
        <v>32540</v>
      </c>
      <c r="W27" s="12">
        <v>356</v>
      </c>
      <c r="X27" s="13">
        <v>18041</v>
      </c>
    </row>
    <row r="28" spans="1:24" ht="15" customHeight="1" x14ac:dyDescent="0.15">
      <c r="A28" s="135">
        <v>26</v>
      </c>
      <c r="B28" s="168">
        <f>E28+G28</f>
        <v>2641</v>
      </c>
      <c r="C28" s="169"/>
      <c r="D28" s="124" t="s">
        <v>34</v>
      </c>
      <c r="E28" s="124">
        <v>316</v>
      </c>
      <c r="F28" s="124" t="s">
        <v>193</v>
      </c>
      <c r="G28" s="124">
        <v>2325</v>
      </c>
      <c r="H28" s="169">
        <f>M28+K28</f>
        <v>69975</v>
      </c>
      <c r="I28" s="169"/>
      <c r="J28" s="124" t="s">
        <v>34</v>
      </c>
      <c r="K28" s="104">
        <v>30500</v>
      </c>
      <c r="L28" s="124" t="s">
        <v>193</v>
      </c>
      <c r="M28" s="104">
        <v>39475</v>
      </c>
      <c r="N28" s="106"/>
      <c r="O28" s="170">
        <v>26</v>
      </c>
      <c r="P28" s="171"/>
      <c r="Q28" s="171"/>
      <c r="R28" s="172"/>
      <c r="S28" s="21">
        <v>1852</v>
      </c>
      <c r="T28" s="12">
        <v>32640</v>
      </c>
      <c r="U28" s="22">
        <v>5354</v>
      </c>
      <c r="V28" s="12">
        <v>32235</v>
      </c>
      <c r="W28" s="12">
        <v>329</v>
      </c>
      <c r="X28" s="13">
        <v>18125</v>
      </c>
    </row>
    <row r="29" spans="1:24" ht="15" customHeight="1" x14ac:dyDescent="0.15">
      <c r="A29" s="135">
        <v>27</v>
      </c>
      <c r="B29" s="168">
        <f>E29+G29</f>
        <v>2983</v>
      </c>
      <c r="C29" s="169"/>
      <c r="D29" s="124" t="s">
        <v>192</v>
      </c>
      <c r="E29" s="124">
        <v>422</v>
      </c>
      <c r="F29" s="124" t="s">
        <v>193</v>
      </c>
      <c r="G29" s="124">
        <v>2561</v>
      </c>
      <c r="H29" s="169">
        <f>M29+K29</f>
        <v>77744</v>
      </c>
      <c r="I29" s="169"/>
      <c r="J29" s="124" t="s">
        <v>192</v>
      </c>
      <c r="K29" s="104">
        <v>40299</v>
      </c>
      <c r="L29" s="124" t="s">
        <v>193</v>
      </c>
      <c r="M29" s="104">
        <v>37445</v>
      </c>
      <c r="N29" s="140"/>
      <c r="O29" s="170">
        <v>27</v>
      </c>
      <c r="P29" s="171"/>
      <c r="Q29" s="171"/>
      <c r="R29" s="172"/>
      <c r="S29" s="21">
        <v>1852</v>
      </c>
      <c r="T29" s="12">
        <v>32640</v>
      </c>
      <c r="U29" s="22">
        <v>5354</v>
      </c>
      <c r="V29" s="12">
        <v>32235</v>
      </c>
      <c r="W29" s="12">
        <v>329</v>
      </c>
      <c r="X29" s="13">
        <v>18125</v>
      </c>
    </row>
    <row r="30" spans="1:24" ht="15" customHeight="1" thickBot="1" x14ac:dyDescent="0.2">
      <c r="A30" s="443">
        <v>28</v>
      </c>
      <c r="B30" s="445">
        <f>E30+G30</f>
        <v>3020</v>
      </c>
      <c r="C30" s="445"/>
      <c r="D30" s="446" t="s">
        <v>192</v>
      </c>
      <c r="E30" s="446">
        <v>448</v>
      </c>
      <c r="F30" s="446" t="s">
        <v>193</v>
      </c>
      <c r="G30" s="446">
        <v>2572</v>
      </c>
      <c r="H30" s="445">
        <f>M30+K30</f>
        <v>79441</v>
      </c>
      <c r="I30" s="445"/>
      <c r="J30" s="446" t="s">
        <v>192</v>
      </c>
      <c r="K30" s="462">
        <v>41270</v>
      </c>
      <c r="L30" s="446" t="s">
        <v>193</v>
      </c>
      <c r="M30" s="462">
        <v>38171</v>
      </c>
      <c r="N30" s="463"/>
      <c r="O30" s="451">
        <v>28</v>
      </c>
      <c r="P30" s="452"/>
      <c r="Q30" s="452"/>
      <c r="R30" s="453"/>
      <c r="S30" s="464"/>
      <c r="T30" s="454"/>
      <c r="U30" s="465"/>
      <c r="V30" s="454"/>
      <c r="W30" s="454"/>
      <c r="X30" s="461"/>
    </row>
    <row r="31" spans="1:24" ht="15" customHeight="1" x14ac:dyDescent="0.15">
      <c r="A31" s="1" t="s">
        <v>243</v>
      </c>
      <c r="B31" s="1"/>
      <c r="C31" s="1"/>
      <c r="D31" s="1"/>
      <c r="E31" s="1"/>
      <c r="F31" s="1"/>
      <c r="G31" s="1"/>
      <c r="H31" s="1"/>
      <c r="I31" s="1"/>
      <c r="J31" s="1"/>
      <c r="K31" s="9"/>
      <c r="L31" s="66" t="s">
        <v>244</v>
      </c>
      <c r="M31" s="9"/>
      <c r="N31" s="1"/>
      <c r="O31" s="1" t="s">
        <v>280</v>
      </c>
      <c r="P31" s="1"/>
      <c r="Q31" s="1"/>
      <c r="R31" s="1"/>
      <c r="S31" s="1"/>
      <c r="T31" s="1"/>
      <c r="U31" s="1"/>
      <c r="V31" s="1"/>
      <c r="W31" s="184" t="s">
        <v>37</v>
      </c>
      <c r="X31" s="184"/>
    </row>
    <row r="32" spans="1:24" ht="15" customHeight="1" x14ac:dyDescent="0.15">
      <c r="A32" s="1" t="s">
        <v>319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S32" s="1"/>
      <c r="T32" s="1"/>
      <c r="U32" s="102"/>
      <c r="V32" s="1"/>
      <c r="X32" s="3"/>
    </row>
    <row r="33" spans="1:24" ht="15" customHeight="1" x14ac:dyDescent="0.15">
      <c r="A33" s="1"/>
      <c r="B33" s="1"/>
      <c r="C33" s="1"/>
      <c r="D33" s="1"/>
      <c r="E33" s="1"/>
      <c r="F33" s="9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S33" s="1"/>
      <c r="T33" s="1"/>
      <c r="U33" s="102"/>
      <c r="V33" s="1"/>
      <c r="X33" s="3"/>
    </row>
    <row r="34" spans="1:24" ht="15" customHeight="1" thickBot="1" x14ac:dyDescent="0.2">
      <c r="A34" s="1" t="s">
        <v>275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" t="s">
        <v>50</v>
      </c>
    </row>
    <row r="35" spans="1:24" ht="15.95" customHeight="1" x14ac:dyDescent="0.15">
      <c r="A35" s="176" t="s">
        <v>213</v>
      </c>
      <c r="B35" s="178" t="s">
        <v>6</v>
      </c>
      <c r="C35" s="178"/>
      <c r="D35" s="179" t="s">
        <v>51</v>
      </c>
      <c r="E35" s="179"/>
      <c r="F35" s="179" t="s">
        <v>52</v>
      </c>
      <c r="G35" s="179"/>
      <c r="H35" s="181" t="s">
        <v>53</v>
      </c>
      <c r="I35" s="181"/>
      <c r="J35" s="179" t="s">
        <v>54</v>
      </c>
      <c r="K35" s="179"/>
      <c r="L35" s="185" t="s">
        <v>55</v>
      </c>
      <c r="M35" s="185"/>
      <c r="N35" s="23"/>
      <c r="O35" s="180" t="s">
        <v>56</v>
      </c>
      <c r="P35" s="149"/>
      <c r="Q35" s="182" t="s">
        <v>57</v>
      </c>
      <c r="R35" s="183"/>
      <c r="S35" s="148" t="s">
        <v>58</v>
      </c>
      <c r="T35" s="149"/>
      <c r="U35" s="148" t="s">
        <v>59</v>
      </c>
      <c r="V35" s="151"/>
    </row>
    <row r="36" spans="1:24" ht="15.95" customHeight="1" x14ac:dyDescent="0.15">
      <c r="A36" s="177"/>
      <c r="B36" s="24" t="s">
        <v>60</v>
      </c>
      <c r="C36" s="24" t="s">
        <v>33</v>
      </c>
      <c r="D36" s="24" t="s">
        <v>60</v>
      </c>
      <c r="E36" s="24" t="s">
        <v>33</v>
      </c>
      <c r="F36" s="24" t="s">
        <v>60</v>
      </c>
      <c r="G36" s="24" t="s">
        <v>33</v>
      </c>
      <c r="H36" s="24" t="s">
        <v>60</v>
      </c>
      <c r="I36" s="24" t="s">
        <v>33</v>
      </c>
      <c r="J36" s="24" t="s">
        <v>60</v>
      </c>
      <c r="K36" s="24" t="s">
        <v>33</v>
      </c>
      <c r="L36" s="24" t="s">
        <v>60</v>
      </c>
      <c r="M36" s="24" t="s">
        <v>33</v>
      </c>
      <c r="N36" s="105"/>
      <c r="O36" s="24" t="s">
        <v>60</v>
      </c>
      <c r="P36" s="25" t="s">
        <v>33</v>
      </c>
      <c r="Q36" s="26" t="s">
        <v>281</v>
      </c>
      <c r="R36" s="24" t="s">
        <v>33</v>
      </c>
      <c r="S36" s="127" t="s">
        <v>61</v>
      </c>
      <c r="T36" s="127" t="s">
        <v>33</v>
      </c>
      <c r="U36" s="127" t="s">
        <v>61</v>
      </c>
      <c r="V36" s="129" t="s">
        <v>33</v>
      </c>
    </row>
    <row r="37" spans="1:24" ht="15" customHeight="1" x14ac:dyDescent="0.15">
      <c r="A37" s="119" t="s">
        <v>240</v>
      </c>
      <c r="B37" s="94">
        <v>5506</v>
      </c>
      <c r="C37" s="95">
        <v>90284</v>
      </c>
      <c r="D37" s="95">
        <v>1086</v>
      </c>
      <c r="E37" s="95">
        <v>40853</v>
      </c>
      <c r="F37" s="95">
        <v>2298</v>
      </c>
      <c r="G37" s="95">
        <v>25186</v>
      </c>
      <c r="H37" s="95">
        <v>869</v>
      </c>
      <c r="I37" s="95">
        <v>10246</v>
      </c>
      <c r="J37" s="95">
        <v>442</v>
      </c>
      <c r="K37" s="95">
        <v>4810</v>
      </c>
      <c r="L37" s="95">
        <v>148</v>
      </c>
      <c r="M37" s="95">
        <v>2503</v>
      </c>
      <c r="N37" s="27"/>
      <c r="O37" s="124">
        <v>663</v>
      </c>
      <c r="P37" s="93">
        <v>6686</v>
      </c>
      <c r="Q37" s="123">
        <v>2606</v>
      </c>
      <c r="R37" s="124">
        <v>55295</v>
      </c>
      <c r="S37" s="12">
        <v>1018</v>
      </c>
      <c r="T37" s="12">
        <v>30578</v>
      </c>
      <c r="U37" s="12">
        <v>1588</v>
      </c>
      <c r="V37" s="13">
        <v>24717</v>
      </c>
    </row>
    <row r="38" spans="1:24" ht="15" customHeight="1" x14ac:dyDescent="0.15">
      <c r="A38" s="119">
        <v>26</v>
      </c>
      <c r="B38" s="94">
        <v>6028</v>
      </c>
      <c r="C38" s="95">
        <v>83553</v>
      </c>
      <c r="D38" s="97">
        <v>1190</v>
      </c>
      <c r="E38" s="97">
        <v>34731</v>
      </c>
      <c r="F38" s="97">
        <v>2641</v>
      </c>
      <c r="G38" s="97">
        <v>27071</v>
      </c>
      <c r="H38" s="97">
        <v>881</v>
      </c>
      <c r="I38" s="97">
        <v>9132</v>
      </c>
      <c r="J38" s="97">
        <v>449</v>
      </c>
      <c r="K38" s="97">
        <v>3451</v>
      </c>
      <c r="L38" s="97">
        <v>233</v>
      </c>
      <c r="M38" s="97">
        <v>2532</v>
      </c>
      <c r="N38" s="27"/>
      <c r="O38" s="95">
        <v>634</v>
      </c>
      <c r="P38" s="98">
        <v>6636</v>
      </c>
      <c r="Q38" s="94">
        <v>2834</v>
      </c>
      <c r="R38" s="99">
        <v>48968</v>
      </c>
      <c r="S38" s="99">
        <v>804</v>
      </c>
      <c r="T38" s="99">
        <v>21163</v>
      </c>
      <c r="U38" s="99">
        <v>2030</v>
      </c>
      <c r="V38" s="100">
        <v>27085</v>
      </c>
    </row>
    <row r="39" spans="1:24" ht="15" customHeight="1" x14ac:dyDescent="0.15">
      <c r="A39" s="119">
        <v>27</v>
      </c>
      <c r="B39" s="96">
        <v>6072</v>
      </c>
      <c r="C39" s="97">
        <v>106347</v>
      </c>
      <c r="D39" s="97">
        <v>1202</v>
      </c>
      <c r="E39" s="97">
        <v>47919</v>
      </c>
      <c r="F39" s="97">
        <v>2650</v>
      </c>
      <c r="G39" s="97">
        <v>32747</v>
      </c>
      <c r="H39" s="97">
        <v>888</v>
      </c>
      <c r="I39" s="97">
        <v>9842</v>
      </c>
      <c r="J39" s="97">
        <v>458</v>
      </c>
      <c r="K39" s="97">
        <v>4212</v>
      </c>
      <c r="L39" s="97">
        <v>285</v>
      </c>
      <c r="M39" s="97">
        <v>5775</v>
      </c>
      <c r="N39" s="27"/>
      <c r="O39" s="95">
        <v>589</v>
      </c>
      <c r="P39" s="98">
        <v>5852</v>
      </c>
      <c r="Q39" s="94">
        <v>2062</v>
      </c>
      <c r="R39" s="99">
        <v>35319</v>
      </c>
      <c r="S39" s="99">
        <v>771</v>
      </c>
      <c r="T39" s="99">
        <v>18832</v>
      </c>
      <c r="U39" s="99">
        <v>1291</v>
      </c>
      <c r="V39" s="100">
        <v>16487</v>
      </c>
    </row>
    <row r="40" spans="1:24" ht="15" customHeight="1" x14ac:dyDescent="0.15">
      <c r="A40" s="411">
        <v>28</v>
      </c>
      <c r="B40" s="466">
        <f>SUM(B42:B53)</f>
        <v>5769</v>
      </c>
      <c r="C40" s="467">
        <f t="shared" ref="C40:M40" si="0">SUM(C42:C53)</f>
        <v>93096</v>
      </c>
      <c r="D40" s="467">
        <f t="shared" si="0"/>
        <v>1106</v>
      </c>
      <c r="E40" s="467">
        <f t="shared" si="0"/>
        <v>39422</v>
      </c>
      <c r="F40" s="467">
        <f t="shared" si="0"/>
        <v>2569</v>
      </c>
      <c r="G40" s="467">
        <f t="shared" si="0"/>
        <v>31746</v>
      </c>
      <c r="H40" s="467">
        <f t="shared" si="0"/>
        <v>875</v>
      </c>
      <c r="I40" s="467">
        <f t="shared" si="0"/>
        <v>8655</v>
      </c>
      <c r="J40" s="467">
        <f t="shared" si="0"/>
        <v>494</v>
      </c>
      <c r="K40" s="467">
        <f t="shared" si="0"/>
        <v>4313</v>
      </c>
      <c r="L40" s="467">
        <f t="shared" si="0"/>
        <v>263</v>
      </c>
      <c r="M40" s="467">
        <f t="shared" si="0"/>
        <v>4820</v>
      </c>
      <c r="N40" s="468"/>
      <c r="O40" s="469">
        <f>SUM(O42:O53)</f>
        <v>462</v>
      </c>
      <c r="P40" s="470">
        <f>SUM(P42:P53)</f>
        <v>4140</v>
      </c>
      <c r="Q40" s="471">
        <f>SUM(Q42:Q53)</f>
        <v>2895</v>
      </c>
      <c r="R40" s="472">
        <f>SUM(R42:R53)</f>
        <v>51712</v>
      </c>
      <c r="S40" s="472">
        <f>SUM(S42:S53)</f>
        <v>865</v>
      </c>
      <c r="T40" s="472">
        <f t="shared" ref="T40:U40" si="1">SUM(T42:T53)</f>
        <v>25815</v>
      </c>
      <c r="U40" s="472">
        <f t="shared" si="1"/>
        <v>2030</v>
      </c>
      <c r="V40" s="473">
        <f>SUM(V42:V53)</f>
        <v>25897</v>
      </c>
    </row>
    <row r="41" spans="1:24" ht="15" customHeight="1" x14ac:dyDescent="0.15">
      <c r="A41" s="411"/>
      <c r="B41" s="466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8"/>
      <c r="O41" s="469"/>
      <c r="P41" s="470"/>
      <c r="Q41" s="471"/>
      <c r="R41" s="472"/>
      <c r="S41" s="472"/>
      <c r="T41" s="472"/>
      <c r="U41" s="472"/>
      <c r="V41" s="473"/>
    </row>
    <row r="42" spans="1:24" ht="15" customHeight="1" x14ac:dyDescent="0.15">
      <c r="A42" s="416" t="s">
        <v>272</v>
      </c>
      <c r="B42" s="123">
        <f>SUM(D42+F42+H42+J42+L42+O42)</f>
        <v>443</v>
      </c>
      <c r="C42" s="124">
        <f t="shared" ref="C42:C49" si="2">SUM(E42+G42+I42+K42+M42+P42)</f>
        <v>6874</v>
      </c>
      <c r="D42" s="124">
        <v>96</v>
      </c>
      <c r="E42" s="124">
        <v>3218</v>
      </c>
      <c r="F42" s="124">
        <v>200</v>
      </c>
      <c r="G42" s="124">
        <v>2355</v>
      </c>
      <c r="H42" s="124">
        <v>70</v>
      </c>
      <c r="I42" s="124">
        <v>611</v>
      </c>
      <c r="J42" s="124">
        <v>30</v>
      </c>
      <c r="K42" s="124">
        <v>219</v>
      </c>
      <c r="L42" s="124">
        <v>11</v>
      </c>
      <c r="M42" s="124">
        <v>133</v>
      </c>
      <c r="N42" s="27"/>
      <c r="O42" s="474">
        <v>36</v>
      </c>
      <c r="P42" s="475">
        <v>338</v>
      </c>
      <c r="Q42" s="474">
        <f>S42+U42</f>
        <v>188</v>
      </c>
      <c r="R42" s="474">
        <f>T42+V42</f>
        <v>3594</v>
      </c>
      <c r="S42" s="27">
        <v>69</v>
      </c>
      <c r="T42" s="27">
        <v>1957</v>
      </c>
      <c r="U42" s="27">
        <v>119</v>
      </c>
      <c r="V42" s="476">
        <v>1637</v>
      </c>
    </row>
    <row r="43" spans="1:24" ht="15" customHeight="1" x14ac:dyDescent="0.15">
      <c r="A43" s="416" t="s">
        <v>7</v>
      </c>
      <c r="B43" s="123">
        <f>SUM(D43+F43+H43+J43+L43+O43)</f>
        <v>481</v>
      </c>
      <c r="C43" s="124">
        <f t="shared" si="2"/>
        <v>9411</v>
      </c>
      <c r="D43" s="124">
        <v>101</v>
      </c>
      <c r="E43" s="124">
        <v>4651</v>
      </c>
      <c r="F43" s="124">
        <v>223</v>
      </c>
      <c r="G43" s="124">
        <v>3031</v>
      </c>
      <c r="H43" s="124">
        <v>69</v>
      </c>
      <c r="I43" s="124">
        <v>754</v>
      </c>
      <c r="J43" s="124">
        <v>38</v>
      </c>
      <c r="K43" s="124">
        <v>390</v>
      </c>
      <c r="L43" s="124">
        <v>16</v>
      </c>
      <c r="M43" s="124">
        <v>264</v>
      </c>
      <c r="N43" s="27"/>
      <c r="O43" s="474">
        <v>34</v>
      </c>
      <c r="P43" s="475">
        <v>321</v>
      </c>
      <c r="Q43" s="474">
        <f t="shared" ref="Q43:R53" si="3">S43+U43</f>
        <v>185</v>
      </c>
      <c r="R43" s="474">
        <f t="shared" si="3"/>
        <v>3307</v>
      </c>
      <c r="S43" s="27">
        <v>70</v>
      </c>
      <c r="T43" s="27">
        <v>1917</v>
      </c>
      <c r="U43" s="27">
        <v>115</v>
      </c>
      <c r="V43" s="476">
        <v>1390</v>
      </c>
    </row>
    <row r="44" spans="1:24" ht="15" customHeight="1" x14ac:dyDescent="0.15">
      <c r="A44" s="416" t="s">
        <v>8</v>
      </c>
      <c r="B44" s="123">
        <f>SUM(D44+F44+H44+J44+L44+O44)</f>
        <v>459</v>
      </c>
      <c r="C44" s="124">
        <f t="shared" si="2"/>
        <v>6147</v>
      </c>
      <c r="D44" s="124">
        <v>80</v>
      </c>
      <c r="E44" s="124">
        <v>2157</v>
      </c>
      <c r="F44" s="124">
        <v>207</v>
      </c>
      <c r="G44" s="124">
        <v>2427</v>
      </c>
      <c r="H44" s="124">
        <v>66</v>
      </c>
      <c r="I44" s="124">
        <v>583</v>
      </c>
      <c r="J44" s="124">
        <v>40</v>
      </c>
      <c r="K44" s="124">
        <v>256</v>
      </c>
      <c r="L44" s="124">
        <v>21</v>
      </c>
      <c r="M44" s="124">
        <v>280</v>
      </c>
      <c r="N44" s="27"/>
      <c r="O44" s="474">
        <v>45</v>
      </c>
      <c r="P44" s="475">
        <v>444</v>
      </c>
      <c r="Q44" s="474">
        <f t="shared" si="3"/>
        <v>181</v>
      </c>
      <c r="R44" s="474">
        <f t="shared" si="3"/>
        <v>3074</v>
      </c>
      <c r="S44" s="27">
        <v>76</v>
      </c>
      <c r="T44" s="27">
        <v>1788</v>
      </c>
      <c r="U44" s="27">
        <v>105</v>
      </c>
      <c r="V44" s="476">
        <v>1286</v>
      </c>
    </row>
    <row r="45" spans="1:24" ht="15" customHeight="1" x14ac:dyDescent="0.15">
      <c r="A45" s="416" t="s">
        <v>9</v>
      </c>
      <c r="B45" s="123">
        <f t="shared" ref="B45:B53" si="4">SUM(D45+F45+H45+J45+L45+O45)</f>
        <v>459</v>
      </c>
      <c r="C45" s="124">
        <f t="shared" si="2"/>
        <v>7013</v>
      </c>
      <c r="D45" s="124">
        <v>101</v>
      </c>
      <c r="E45" s="124">
        <v>3070</v>
      </c>
      <c r="F45" s="124">
        <v>197</v>
      </c>
      <c r="G45" s="124">
        <v>2361</v>
      </c>
      <c r="H45" s="124">
        <v>64</v>
      </c>
      <c r="I45" s="124">
        <v>562</v>
      </c>
      <c r="J45" s="124">
        <v>40</v>
      </c>
      <c r="K45" s="124">
        <v>278</v>
      </c>
      <c r="L45" s="124">
        <v>23</v>
      </c>
      <c r="M45" s="124">
        <v>435</v>
      </c>
      <c r="N45" s="27"/>
      <c r="O45" s="474">
        <v>34</v>
      </c>
      <c r="P45" s="475">
        <v>307</v>
      </c>
      <c r="Q45" s="474">
        <f t="shared" si="3"/>
        <v>239</v>
      </c>
      <c r="R45" s="474">
        <f t="shared" si="3"/>
        <v>5333</v>
      </c>
      <c r="S45" s="27">
        <v>102</v>
      </c>
      <c r="T45" s="27">
        <v>3160</v>
      </c>
      <c r="U45" s="27">
        <v>137</v>
      </c>
      <c r="V45" s="476">
        <v>2173</v>
      </c>
    </row>
    <row r="46" spans="1:24" ht="15" customHeight="1" x14ac:dyDescent="0.15">
      <c r="A46" s="416" t="s">
        <v>10</v>
      </c>
      <c r="B46" s="123">
        <f t="shared" si="4"/>
        <v>468</v>
      </c>
      <c r="C46" s="124">
        <f t="shared" si="2"/>
        <v>7045</v>
      </c>
      <c r="D46" s="124">
        <v>86</v>
      </c>
      <c r="E46" s="124">
        <v>2884</v>
      </c>
      <c r="F46" s="124">
        <v>217</v>
      </c>
      <c r="G46" s="124">
        <v>2583</v>
      </c>
      <c r="H46" s="124">
        <v>71</v>
      </c>
      <c r="I46" s="124">
        <v>628</v>
      </c>
      <c r="J46" s="124">
        <v>35</v>
      </c>
      <c r="K46" s="124">
        <v>338</v>
      </c>
      <c r="L46" s="124">
        <v>24</v>
      </c>
      <c r="M46" s="124">
        <v>314</v>
      </c>
      <c r="N46" s="27"/>
      <c r="O46" s="474">
        <v>35</v>
      </c>
      <c r="P46" s="475">
        <v>298</v>
      </c>
      <c r="Q46" s="474">
        <f t="shared" si="3"/>
        <v>252</v>
      </c>
      <c r="R46" s="474">
        <f t="shared" si="3"/>
        <v>3870</v>
      </c>
      <c r="S46" s="27">
        <v>70</v>
      </c>
      <c r="T46" s="27">
        <v>1636</v>
      </c>
      <c r="U46" s="27">
        <v>182</v>
      </c>
      <c r="V46" s="476">
        <v>2234</v>
      </c>
    </row>
    <row r="47" spans="1:24" ht="15" customHeight="1" x14ac:dyDescent="0.15">
      <c r="A47" s="416" t="s">
        <v>11</v>
      </c>
      <c r="B47" s="123">
        <f t="shared" si="4"/>
        <v>481</v>
      </c>
      <c r="C47" s="124">
        <f t="shared" si="2"/>
        <v>6893</v>
      </c>
      <c r="D47" s="124">
        <v>84</v>
      </c>
      <c r="E47" s="124">
        <v>2274</v>
      </c>
      <c r="F47" s="124">
        <v>214</v>
      </c>
      <c r="G47" s="124">
        <v>2803</v>
      </c>
      <c r="H47" s="124">
        <v>77</v>
      </c>
      <c r="I47" s="124">
        <v>779</v>
      </c>
      <c r="J47" s="124">
        <v>33</v>
      </c>
      <c r="K47" s="124">
        <v>232</v>
      </c>
      <c r="L47" s="124">
        <v>29</v>
      </c>
      <c r="M47" s="124">
        <v>462</v>
      </c>
      <c r="N47" s="27"/>
      <c r="O47" s="474">
        <v>44</v>
      </c>
      <c r="P47" s="475">
        <v>343</v>
      </c>
      <c r="Q47" s="474">
        <f t="shared" si="3"/>
        <v>460</v>
      </c>
      <c r="R47" s="474">
        <f t="shared" si="3"/>
        <v>5054</v>
      </c>
      <c r="S47" s="27">
        <v>76</v>
      </c>
      <c r="T47" s="27">
        <v>2102</v>
      </c>
      <c r="U47" s="27">
        <v>384</v>
      </c>
      <c r="V47" s="476">
        <v>2952</v>
      </c>
    </row>
    <row r="48" spans="1:24" ht="15" customHeight="1" x14ac:dyDescent="0.15">
      <c r="A48" s="416" t="s">
        <v>12</v>
      </c>
      <c r="B48" s="123">
        <f t="shared" si="4"/>
        <v>491</v>
      </c>
      <c r="C48" s="124">
        <f t="shared" si="2"/>
        <v>7366</v>
      </c>
      <c r="D48" s="124">
        <v>95</v>
      </c>
      <c r="E48" s="124">
        <v>2853</v>
      </c>
      <c r="F48" s="124">
        <v>217</v>
      </c>
      <c r="G48" s="124">
        <v>2612</v>
      </c>
      <c r="H48" s="124">
        <v>69</v>
      </c>
      <c r="I48" s="124">
        <v>692</v>
      </c>
      <c r="J48" s="124">
        <v>38</v>
      </c>
      <c r="K48" s="124">
        <v>289</v>
      </c>
      <c r="L48" s="124">
        <v>33</v>
      </c>
      <c r="M48" s="124">
        <v>562</v>
      </c>
      <c r="N48" s="27"/>
      <c r="O48" s="474">
        <v>39</v>
      </c>
      <c r="P48" s="475">
        <v>358</v>
      </c>
      <c r="Q48" s="474">
        <f t="shared" si="3"/>
        <v>245</v>
      </c>
      <c r="R48" s="474">
        <f t="shared" si="3"/>
        <v>3802</v>
      </c>
      <c r="S48" s="27">
        <v>66</v>
      </c>
      <c r="T48" s="27">
        <v>1801</v>
      </c>
      <c r="U48" s="27">
        <v>179</v>
      </c>
      <c r="V48" s="476">
        <v>2001</v>
      </c>
    </row>
    <row r="49" spans="1:22" ht="15" customHeight="1" x14ac:dyDescent="0.15">
      <c r="A49" s="416" t="s">
        <v>13</v>
      </c>
      <c r="B49" s="123">
        <f t="shared" si="4"/>
        <v>508</v>
      </c>
      <c r="C49" s="124">
        <f t="shared" si="2"/>
        <v>8261</v>
      </c>
      <c r="D49" s="124">
        <v>102</v>
      </c>
      <c r="E49" s="124">
        <v>3803</v>
      </c>
      <c r="F49" s="124">
        <v>223</v>
      </c>
      <c r="G49" s="124">
        <v>2585</v>
      </c>
      <c r="H49" s="124">
        <v>80</v>
      </c>
      <c r="I49" s="124">
        <v>856</v>
      </c>
      <c r="J49" s="124">
        <v>42</v>
      </c>
      <c r="K49" s="124">
        <v>312</v>
      </c>
      <c r="L49" s="124">
        <v>23</v>
      </c>
      <c r="M49" s="124">
        <v>336</v>
      </c>
      <c r="N49" s="27"/>
      <c r="O49" s="474">
        <v>38</v>
      </c>
      <c r="P49" s="475">
        <v>369</v>
      </c>
      <c r="Q49" s="474">
        <f t="shared" si="3"/>
        <v>219</v>
      </c>
      <c r="R49" s="474">
        <f t="shared" si="3"/>
        <v>4615</v>
      </c>
      <c r="S49" s="27">
        <v>71</v>
      </c>
      <c r="T49" s="27">
        <v>2301</v>
      </c>
      <c r="U49" s="27">
        <v>148</v>
      </c>
      <c r="V49" s="476">
        <v>2314</v>
      </c>
    </row>
    <row r="50" spans="1:22" ht="15" customHeight="1" x14ac:dyDescent="0.15">
      <c r="A50" s="416" t="s">
        <v>14</v>
      </c>
      <c r="B50" s="123">
        <f t="shared" si="4"/>
        <v>530</v>
      </c>
      <c r="C50" s="124">
        <f>SUM(E50+G50+I50+K50+M50+P50)</f>
        <v>10462</v>
      </c>
      <c r="D50" s="124">
        <v>100</v>
      </c>
      <c r="E50" s="124">
        <v>4726</v>
      </c>
      <c r="F50" s="124">
        <v>223</v>
      </c>
      <c r="G50" s="124">
        <v>2933</v>
      </c>
      <c r="H50" s="124">
        <v>71</v>
      </c>
      <c r="I50" s="124">
        <v>674</v>
      </c>
      <c r="J50" s="124">
        <v>54</v>
      </c>
      <c r="K50" s="124">
        <v>517</v>
      </c>
      <c r="L50" s="124">
        <v>32</v>
      </c>
      <c r="M50" s="124">
        <v>1023</v>
      </c>
      <c r="N50" s="27"/>
      <c r="O50" s="474">
        <v>50</v>
      </c>
      <c r="P50" s="475">
        <v>589</v>
      </c>
      <c r="Q50" s="474">
        <f t="shared" si="3"/>
        <v>252</v>
      </c>
      <c r="R50" s="474">
        <f t="shared" si="3"/>
        <v>4874</v>
      </c>
      <c r="S50" s="27">
        <v>68</v>
      </c>
      <c r="T50" s="27">
        <v>2404</v>
      </c>
      <c r="U50" s="27">
        <v>184</v>
      </c>
      <c r="V50" s="476">
        <v>2470</v>
      </c>
    </row>
    <row r="51" spans="1:22" ht="15" customHeight="1" x14ac:dyDescent="0.15">
      <c r="A51" s="416" t="s">
        <v>273</v>
      </c>
      <c r="B51" s="123">
        <f t="shared" si="4"/>
        <v>503</v>
      </c>
      <c r="C51" s="124">
        <f>SUM(E51+G51+I51+K51+M51+P51)</f>
        <v>8848</v>
      </c>
      <c r="D51" s="124">
        <v>84</v>
      </c>
      <c r="E51" s="124">
        <v>3314</v>
      </c>
      <c r="F51" s="124">
        <v>225</v>
      </c>
      <c r="G51" s="124">
        <v>3236</v>
      </c>
      <c r="H51" s="124">
        <v>77</v>
      </c>
      <c r="I51" s="124">
        <v>894</v>
      </c>
      <c r="J51" s="124">
        <v>49</v>
      </c>
      <c r="K51" s="124">
        <v>595</v>
      </c>
      <c r="L51" s="124">
        <v>29</v>
      </c>
      <c r="M51" s="124">
        <v>579</v>
      </c>
      <c r="N51" s="27"/>
      <c r="O51" s="474">
        <v>39</v>
      </c>
      <c r="P51" s="475">
        <v>230</v>
      </c>
      <c r="Q51" s="474">
        <f t="shared" si="3"/>
        <v>255</v>
      </c>
      <c r="R51" s="474">
        <f t="shared" si="3"/>
        <v>5328</v>
      </c>
      <c r="S51" s="27">
        <v>68</v>
      </c>
      <c r="T51" s="27">
        <v>2488</v>
      </c>
      <c r="U51" s="27">
        <v>187</v>
      </c>
      <c r="V51" s="476">
        <v>2840</v>
      </c>
    </row>
    <row r="52" spans="1:22" ht="15" customHeight="1" x14ac:dyDescent="0.15">
      <c r="A52" s="416" t="s">
        <v>15</v>
      </c>
      <c r="B52" s="123">
        <f t="shared" si="4"/>
        <v>510</v>
      </c>
      <c r="C52" s="124">
        <f>SUM(E52+G52+I52+K52+M52+P52)</f>
        <v>8483</v>
      </c>
      <c r="D52" s="124">
        <v>85</v>
      </c>
      <c r="E52" s="124">
        <v>3578</v>
      </c>
      <c r="F52" s="124">
        <v>232</v>
      </c>
      <c r="G52" s="124">
        <v>2777</v>
      </c>
      <c r="H52" s="124">
        <v>95</v>
      </c>
      <c r="I52" s="124">
        <v>1044</v>
      </c>
      <c r="J52" s="124">
        <v>47</v>
      </c>
      <c r="K52" s="124">
        <v>424</v>
      </c>
      <c r="L52" s="124">
        <v>14</v>
      </c>
      <c r="M52" s="124">
        <v>356</v>
      </c>
      <c r="N52" s="27"/>
      <c r="O52" s="474">
        <v>37</v>
      </c>
      <c r="P52" s="475">
        <v>304</v>
      </c>
      <c r="Q52" s="474">
        <f t="shared" si="3"/>
        <v>192</v>
      </c>
      <c r="R52" s="474">
        <f t="shared" si="3"/>
        <v>3460</v>
      </c>
      <c r="S52" s="27">
        <v>59</v>
      </c>
      <c r="T52" s="27">
        <v>1470</v>
      </c>
      <c r="U52" s="27">
        <v>133</v>
      </c>
      <c r="V52" s="476">
        <v>1990</v>
      </c>
    </row>
    <row r="53" spans="1:22" ht="15" customHeight="1" thickBot="1" x14ac:dyDescent="0.2">
      <c r="A53" s="417" t="s">
        <v>62</v>
      </c>
      <c r="B53" s="477">
        <f t="shared" si="4"/>
        <v>436</v>
      </c>
      <c r="C53" s="478">
        <f>SUM(E53+G53+I53+K53+M53+P53)</f>
        <v>6293</v>
      </c>
      <c r="D53" s="479">
        <v>92</v>
      </c>
      <c r="E53" s="479">
        <v>2894</v>
      </c>
      <c r="F53" s="479">
        <v>191</v>
      </c>
      <c r="G53" s="479">
        <v>2043</v>
      </c>
      <c r="H53" s="479">
        <v>66</v>
      </c>
      <c r="I53" s="479">
        <v>578</v>
      </c>
      <c r="J53" s="479">
        <v>48</v>
      </c>
      <c r="K53" s="479">
        <v>463</v>
      </c>
      <c r="L53" s="479">
        <v>8</v>
      </c>
      <c r="M53" s="480">
        <v>76</v>
      </c>
      <c r="N53" s="481"/>
      <c r="O53" s="482">
        <v>31</v>
      </c>
      <c r="P53" s="483">
        <v>239</v>
      </c>
      <c r="Q53" s="484">
        <f t="shared" si="3"/>
        <v>227</v>
      </c>
      <c r="R53" s="482">
        <f t="shared" si="3"/>
        <v>5401</v>
      </c>
      <c r="S53" s="485">
        <v>70</v>
      </c>
      <c r="T53" s="485">
        <v>2791</v>
      </c>
      <c r="U53" s="485">
        <v>157</v>
      </c>
      <c r="V53" s="486">
        <v>2610</v>
      </c>
    </row>
    <row r="54" spans="1:22" ht="15" customHeight="1" x14ac:dyDescent="0.15">
      <c r="A54" s="28"/>
      <c r="B54" s="28"/>
      <c r="C54" s="29"/>
      <c r="D54" s="29"/>
      <c r="E54" s="65"/>
      <c r="F54" s="65"/>
      <c r="G54" s="30"/>
      <c r="H54" s="65"/>
      <c r="I54" s="65"/>
      <c r="J54" s="65"/>
      <c r="K54" s="31"/>
      <c r="L54" s="32"/>
      <c r="M54" s="65"/>
      <c r="N54" s="65"/>
      <c r="O54" s="29"/>
      <c r="P54" s="29"/>
      <c r="Q54" s="29"/>
      <c r="R54" s="65"/>
      <c r="S54" s="29"/>
      <c r="T54" s="65"/>
      <c r="U54" s="29"/>
      <c r="V54" s="3" t="s">
        <v>63</v>
      </c>
    </row>
  </sheetData>
  <sheetProtection sheet="1" objects="1" scenarios="1"/>
  <mergeCells count="123">
    <mergeCell ref="S5:T5"/>
    <mergeCell ref="S6:T6"/>
    <mergeCell ref="S7:T7"/>
    <mergeCell ref="A3:A4"/>
    <mergeCell ref="B3:C3"/>
    <mergeCell ref="H3:N3"/>
    <mergeCell ref="B5:C5"/>
    <mergeCell ref="H5:I5"/>
    <mergeCell ref="F15:G15"/>
    <mergeCell ref="H15:I15"/>
    <mergeCell ref="B7:C7"/>
    <mergeCell ref="H7:I7"/>
    <mergeCell ref="O7:R7"/>
    <mergeCell ref="B8:C8"/>
    <mergeCell ref="H8:I8"/>
    <mergeCell ref="O5:R5"/>
    <mergeCell ref="H6:I6"/>
    <mergeCell ref="O6:R6"/>
    <mergeCell ref="B6:C6"/>
    <mergeCell ref="A14:A15"/>
    <mergeCell ref="B14:G14"/>
    <mergeCell ref="H14:N14"/>
    <mergeCell ref="O14:R16"/>
    <mergeCell ref="B16:C16"/>
    <mergeCell ref="H9:I9"/>
    <mergeCell ref="B9:C9"/>
    <mergeCell ref="X15:X16"/>
    <mergeCell ref="S8:T8"/>
    <mergeCell ref="S9:T9"/>
    <mergeCell ref="O9:R9"/>
    <mergeCell ref="W14:X14"/>
    <mergeCell ref="S15:T15"/>
    <mergeCell ref="S14:V14"/>
    <mergeCell ref="W15:W16"/>
    <mergeCell ref="O8:R8"/>
    <mergeCell ref="U15:V15"/>
    <mergeCell ref="W3:X3"/>
    <mergeCell ref="B4:C4"/>
    <mergeCell ref="D4:E4"/>
    <mergeCell ref="F4:G4"/>
    <mergeCell ref="H4:I4"/>
    <mergeCell ref="U3:V3"/>
    <mergeCell ref="J4:K4"/>
    <mergeCell ref="L4:N4"/>
    <mergeCell ref="O3:R4"/>
    <mergeCell ref="S3:T3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D16:E16"/>
    <mergeCell ref="F16:G16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U35:V35"/>
    <mergeCell ref="B29:C29"/>
    <mergeCell ref="H29:I29"/>
    <mergeCell ref="O29:R29"/>
    <mergeCell ref="W31:X31"/>
    <mergeCell ref="B30:C30"/>
    <mergeCell ref="H30:I30"/>
    <mergeCell ref="L35:M35"/>
    <mergeCell ref="W24:X24"/>
    <mergeCell ref="B25:C25"/>
    <mergeCell ref="D25:E25"/>
    <mergeCell ref="F25:G25"/>
    <mergeCell ref="H25:I25"/>
    <mergeCell ref="J25:K25"/>
    <mergeCell ref="S24:T24"/>
    <mergeCell ref="U24:V24"/>
    <mergeCell ref="H24:N24"/>
    <mergeCell ref="L25:N25"/>
    <mergeCell ref="O24:R25"/>
    <mergeCell ref="A24:A25"/>
    <mergeCell ref="B27:C27"/>
    <mergeCell ref="H27:I27"/>
    <mergeCell ref="O27:R27"/>
    <mergeCell ref="B28:C28"/>
    <mergeCell ref="H28:I28"/>
    <mergeCell ref="S35:T35"/>
    <mergeCell ref="O28:R28"/>
    <mergeCell ref="B26:C26"/>
    <mergeCell ref="H26:I26"/>
    <mergeCell ref="O26:R26"/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4:G24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r:id="rId1"/>
  <headerFooter scaleWithDoc="0" alignWithMargins="0">
    <oddHeader>&amp;L教　育</oddHeader>
    <oddFooter>&amp;C&amp;12&amp;A</oddFooter>
  </headerFooter>
  <ignoredErrors>
    <ignoredError sqref="H18:I19" formulaRange="1"/>
    <ignoredError sqref="A43:A50 A52:A5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4"/>
  <sheetViews>
    <sheetView view="pageBreakPreview" zoomScaleNormal="100" zoomScaleSheetLayoutView="100" workbookViewId="0">
      <selection activeCell="N14" sqref="N14"/>
    </sheetView>
  </sheetViews>
  <sheetFormatPr defaultRowHeight="18.95" customHeight="1" x14ac:dyDescent="0.15"/>
  <cols>
    <col min="1" max="1" width="12.7109375" style="2" customWidth="1"/>
    <col min="2" max="2" width="6.7109375" style="2" customWidth="1"/>
    <col min="3" max="3" width="8.7109375" style="2" customWidth="1"/>
    <col min="4" max="4" width="6.7109375" style="2" customWidth="1"/>
    <col min="5" max="5" width="7.7109375" style="2" customWidth="1"/>
    <col min="6" max="6" width="6.7109375" style="2" customWidth="1"/>
    <col min="7" max="7" width="7.7109375" style="2" customWidth="1"/>
    <col min="8" max="8" width="6.7109375" style="2" customWidth="1"/>
    <col min="9" max="9" width="7.7109375" style="2" customWidth="1"/>
    <col min="10" max="10" width="5.7109375" style="2" customWidth="1"/>
    <col min="11" max="11" width="8.7109375" style="2" customWidth="1"/>
    <col min="12" max="12" width="5.7109375" style="2" customWidth="1"/>
    <col min="13" max="13" width="8.7109375" style="2" customWidth="1"/>
    <col min="14" max="14" width="0.7109375" style="2" customWidth="1"/>
    <col min="15" max="15" width="5.7109375" style="2" customWidth="1"/>
    <col min="16" max="16" width="8.7109375" style="2" customWidth="1"/>
    <col min="17" max="17" width="7.7109375" style="2" customWidth="1"/>
    <col min="18" max="18" width="8.7109375" style="2" customWidth="1"/>
    <col min="19" max="19" width="12.140625" style="2" customWidth="1"/>
    <col min="20" max="20" width="9.7109375" style="2" bestFit="1" customWidth="1"/>
    <col min="21" max="22" width="12.140625" style="2" customWidth="1"/>
    <col min="23" max="24" width="10.7109375" style="2" customWidth="1"/>
    <col min="25" max="16384" width="9.140625" style="2"/>
  </cols>
  <sheetData>
    <row r="1" spans="1:24" ht="5.099999999999999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3"/>
      <c r="O1" s="1"/>
      <c r="P1" s="1"/>
      <c r="Q1" s="1"/>
      <c r="R1" s="1"/>
      <c r="S1" s="1"/>
      <c r="U1" s="1"/>
      <c r="V1" s="1"/>
      <c r="W1" s="1"/>
      <c r="X1" s="3"/>
    </row>
    <row r="2" spans="1:24" ht="15" customHeight="1" thickBot="1" x14ac:dyDescent="0.2">
      <c r="A2" s="1" t="s">
        <v>282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22</v>
      </c>
      <c r="N2" s="3"/>
      <c r="O2" s="1" t="s">
        <v>206</v>
      </c>
      <c r="P2" s="1"/>
      <c r="Q2" s="1"/>
      <c r="R2" s="1"/>
      <c r="S2" s="1"/>
      <c r="U2" s="1"/>
      <c r="V2" s="1"/>
      <c r="W2" s="1"/>
      <c r="X2" s="3" t="s">
        <v>22</v>
      </c>
    </row>
    <row r="3" spans="1:24" ht="17.100000000000001" customHeight="1" thickBot="1" x14ac:dyDescent="0.2">
      <c r="A3" s="229" t="s">
        <v>23</v>
      </c>
      <c r="B3" s="185"/>
      <c r="C3" s="231"/>
      <c r="D3" s="9"/>
      <c r="E3" s="10" t="s">
        <v>24</v>
      </c>
      <c r="F3" s="10"/>
      <c r="G3" s="9"/>
      <c r="H3" s="185" t="s">
        <v>25</v>
      </c>
      <c r="I3" s="231"/>
      <c r="J3" s="231"/>
      <c r="K3" s="231"/>
      <c r="L3" s="231"/>
      <c r="M3" s="231"/>
      <c r="N3" s="232"/>
      <c r="O3" s="220" t="s">
        <v>26</v>
      </c>
      <c r="P3" s="220"/>
      <c r="Q3" s="220"/>
      <c r="R3" s="220"/>
      <c r="S3" s="221" t="s">
        <v>28</v>
      </c>
      <c r="T3" s="221"/>
      <c r="U3" s="222" t="s">
        <v>29</v>
      </c>
      <c r="V3" s="222"/>
    </row>
    <row r="4" spans="1:24" ht="17.100000000000001" customHeight="1" x14ac:dyDescent="0.15">
      <c r="A4" s="230"/>
      <c r="B4" s="187" t="s">
        <v>6</v>
      </c>
      <c r="C4" s="207"/>
      <c r="D4" s="187" t="s">
        <v>30</v>
      </c>
      <c r="E4" s="207"/>
      <c r="F4" s="187" t="s">
        <v>31</v>
      </c>
      <c r="G4" s="207"/>
      <c r="H4" s="187" t="s">
        <v>6</v>
      </c>
      <c r="I4" s="207"/>
      <c r="J4" s="187" t="s">
        <v>30</v>
      </c>
      <c r="K4" s="207"/>
      <c r="L4" s="187" t="s">
        <v>31</v>
      </c>
      <c r="M4" s="223"/>
      <c r="N4" s="224"/>
      <c r="O4" s="220"/>
      <c r="P4" s="220"/>
      <c r="Q4" s="220"/>
      <c r="R4" s="220"/>
      <c r="S4" s="127" t="s">
        <v>32</v>
      </c>
      <c r="T4" s="127" t="s">
        <v>33</v>
      </c>
      <c r="U4" s="127" t="s">
        <v>32</v>
      </c>
      <c r="V4" s="129" t="s">
        <v>33</v>
      </c>
    </row>
    <row r="5" spans="1:24" ht="15" customHeight="1" x14ac:dyDescent="0.15">
      <c r="A5" s="11" t="s">
        <v>264</v>
      </c>
      <c r="B5" s="216">
        <f>G5+E5</f>
        <v>3263</v>
      </c>
      <c r="C5" s="201"/>
      <c r="D5" s="124" t="s">
        <v>34</v>
      </c>
      <c r="E5" s="124">
        <v>367</v>
      </c>
      <c r="F5" s="124" t="s">
        <v>35</v>
      </c>
      <c r="G5" s="122">
        <v>2896</v>
      </c>
      <c r="H5" s="217">
        <f>K5+M5</f>
        <v>139746</v>
      </c>
      <c r="I5" s="217"/>
      <c r="J5" s="124" t="s">
        <v>34</v>
      </c>
      <c r="K5" s="103">
        <v>101371</v>
      </c>
      <c r="L5" s="124" t="s">
        <v>35</v>
      </c>
      <c r="M5" s="122">
        <v>38375</v>
      </c>
      <c r="N5" s="14"/>
      <c r="O5" s="227" t="s">
        <v>241</v>
      </c>
      <c r="P5" s="227"/>
      <c r="Q5" s="227"/>
      <c r="R5" s="227"/>
      <c r="S5" s="12">
        <v>305</v>
      </c>
      <c r="T5" s="12">
        <v>21711</v>
      </c>
      <c r="U5" s="12">
        <v>352</v>
      </c>
      <c r="V5" s="13">
        <v>102925</v>
      </c>
    </row>
    <row r="6" spans="1:24" ht="15" customHeight="1" x14ac:dyDescent="0.15">
      <c r="A6" s="135">
        <v>25</v>
      </c>
      <c r="B6" s="168">
        <f>G6+E6</f>
        <v>3992</v>
      </c>
      <c r="C6" s="169"/>
      <c r="D6" s="124" t="s">
        <v>34</v>
      </c>
      <c r="E6" s="124">
        <v>401</v>
      </c>
      <c r="F6" s="124" t="s">
        <v>35</v>
      </c>
      <c r="G6" s="122">
        <v>3591</v>
      </c>
      <c r="H6" s="218">
        <f>K6+M6</f>
        <v>175035</v>
      </c>
      <c r="I6" s="218"/>
      <c r="J6" s="124" t="s">
        <v>34</v>
      </c>
      <c r="K6" s="103">
        <v>130439</v>
      </c>
      <c r="L6" s="124" t="s">
        <v>35</v>
      </c>
      <c r="M6" s="122">
        <v>44596</v>
      </c>
      <c r="N6" s="14"/>
      <c r="O6" s="170">
        <v>25</v>
      </c>
      <c r="P6" s="171"/>
      <c r="Q6" s="171"/>
      <c r="R6" s="172"/>
      <c r="S6" s="12">
        <v>283</v>
      </c>
      <c r="T6" s="12">
        <v>21902</v>
      </c>
      <c r="U6" s="12">
        <v>484</v>
      </c>
      <c r="V6" s="13">
        <v>89785</v>
      </c>
    </row>
    <row r="7" spans="1:24" ht="15" customHeight="1" x14ac:dyDescent="0.15">
      <c r="A7" s="135">
        <v>26</v>
      </c>
      <c r="B7" s="168">
        <f>G7+E7</f>
        <v>4379</v>
      </c>
      <c r="C7" s="169"/>
      <c r="D7" s="124" t="s">
        <v>34</v>
      </c>
      <c r="E7" s="124">
        <v>464</v>
      </c>
      <c r="F7" s="124" t="s">
        <v>35</v>
      </c>
      <c r="G7" s="122">
        <v>3915</v>
      </c>
      <c r="H7" s="218">
        <f>K7+M7</f>
        <v>169601</v>
      </c>
      <c r="I7" s="218"/>
      <c r="J7" s="124" t="s">
        <v>34</v>
      </c>
      <c r="K7" s="103">
        <v>112041</v>
      </c>
      <c r="L7" s="124" t="s">
        <v>35</v>
      </c>
      <c r="M7" s="122">
        <v>57560</v>
      </c>
      <c r="N7" s="15"/>
      <c r="O7" s="226">
        <v>26</v>
      </c>
      <c r="P7" s="227"/>
      <c r="Q7" s="227"/>
      <c r="R7" s="227"/>
      <c r="S7" s="12">
        <v>325</v>
      </c>
      <c r="T7" s="12">
        <v>23996</v>
      </c>
      <c r="U7" s="12">
        <v>468</v>
      </c>
      <c r="V7" s="13">
        <v>95347</v>
      </c>
    </row>
    <row r="8" spans="1:24" ht="15" customHeight="1" x14ac:dyDescent="0.15">
      <c r="A8" s="135">
        <v>27</v>
      </c>
      <c r="B8" s="168">
        <f>G8+E8</f>
        <v>4960</v>
      </c>
      <c r="C8" s="169"/>
      <c r="D8" s="124" t="s">
        <v>34</v>
      </c>
      <c r="E8" s="124">
        <v>454</v>
      </c>
      <c r="F8" s="124" t="s">
        <v>35</v>
      </c>
      <c r="G8" s="122">
        <v>4506</v>
      </c>
      <c r="H8" s="218">
        <f>K8+M8</f>
        <v>179781</v>
      </c>
      <c r="I8" s="218"/>
      <c r="J8" s="124" t="s">
        <v>34</v>
      </c>
      <c r="K8" s="103">
        <v>118088</v>
      </c>
      <c r="L8" s="124" t="s">
        <v>35</v>
      </c>
      <c r="M8" s="122">
        <v>61693</v>
      </c>
      <c r="N8" s="15"/>
      <c r="O8" s="226">
        <v>27</v>
      </c>
      <c r="P8" s="227"/>
      <c r="Q8" s="227"/>
      <c r="R8" s="227"/>
      <c r="S8" s="12">
        <v>364</v>
      </c>
      <c r="T8" s="12">
        <v>28239</v>
      </c>
      <c r="U8" s="12">
        <v>408</v>
      </c>
      <c r="V8" s="13">
        <v>79996</v>
      </c>
    </row>
    <row r="9" spans="1:24" ht="15" customHeight="1" thickBot="1" x14ac:dyDescent="0.2">
      <c r="A9" s="443">
        <v>28</v>
      </c>
      <c r="B9" s="444">
        <f>G9+E9</f>
        <v>0</v>
      </c>
      <c r="C9" s="445"/>
      <c r="D9" s="446" t="s">
        <v>34</v>
      </c>
      <c r="E9" s="446"/>
      <c r="F9" s="446" t="s">
        <v>35</v>
      </c>
      <c r="G9" s="447"/>
      <c r="H9" s="448">
        <f>K9+M9</f>
        <v>0</v>
      </c>
      <c r="I9" s="448"/>
      <c r="J9" s="446" t="s">
        <v>34</v>
      </c>
      <c r="K9" s="449"/>
      <c r="L9" s="446" t="s">
        <v>35</v>
      </c>
      <c r="M9" s="447"/>
      <c r="N9" s="450"/>
      <c r="O9" s="451">
        <v>28</v>
      </c>
      <c r="P9" s="452"/>
      <c r="Q9" s="452"/>
      <c r="R9" s="453"/>
      <c r="S9" s="454">
        <v>350</v>
      </c>
      <c r="T9" s="455">
        <v>24140</v>
      </c>
      <c r="U9" s="454">
        <v>350</v>
      </c>
      <c r="V9" s="456">
        <v>54697</v>
      </c>
    </row>
    <row r="10" spans="1:24" ht="15" customHeight="1" x14ac:dyDescent="0.15">
      <c r="A10" s="1" t="s">
        <v>36</v>
      </c>
      <c r="B10" s="1"/>
      <c r="C10" s="1"/>
      <c r="D10" s="1"/>
      <c r="E10" s="102"/>
      <c r="F10" s="102"/>
      <c r="G10" s="102"/>
      <c r="H10" s="102"/>
      <c r="I10" s="102"/>
      <c r="J10" s="102"/>
      <c r="K10" s="102"/>
      <c r="L10" s="102"/>
      <c r="M10" s="116" t="s">
        <v>37</v>
      </c>
      <c r="N10" s="116"/>
      <c r="O10" s="1"/>
      <c r="P10" s="1"/>
      <c r="Q10" s="1"/>
      <c r="S10" s="1"/>
      <c r="T10" s="1"/>
      <c r="U10" s="102"/>
      <c r="V10" s="1"/>
      <c r="X10" s="3" t="s">
        <v>37</v>
      </c>
    </row>
    <row r="11" spans="1:24" ht="15" customHeight="1" x14ac:dyDescent="0.15">
      <c r="A11" s="1" t="s">
        <v>38</v>
      </c>
      <c r="B11" s="1"/>
      <c r="C11" s="1"/>
      <c r="D11" s="1"/>
      <c r="E11" s="102"/>
      <c r="F11" s="102"/>
      <c r="G11" s="102"/>
      <c r="H11" s="102"/>
      <c r="I11" s="102"/>
      <c r="J11" s="102"/>
      <c r="K11" s="102"/>
      <c r="L11" s="102"/>
      <c r="M11" s="116"/>
      <c r="N11" s="116"/>
      <c r="O11" s="1"/>
      <c r="P11" s="1"/>
      <c r="Q11" s="1"/>
      <c r="S11" s="1"/>
      <c r="T11" s="1"/>
      <c r="U11" s="102"/>
      <c r="V11" s="1"/>
      <c r="X11" s="3"/>
    </row>
    <row r="12" spans="1:24" ht="15" customHeight="1" x14ac:dyDescent="0.15">
      <c r="A12" s="1"/>
      <c r="B12" s="1"/>
      <c r="C12" s="1"/>
      <c r="D12" s="1"/>
      <c r="E12" s="102"/>
      <c r="F12" s="102"/>
      <c r="G12" s="102"/>
      <c r="H12" s="102"/>
      <c r="I12" s="102"/>
      <c r="J12" s="102"/>
      <c r="K12" s="102"/>
      <c r="L12" s="102"/>
      <c r="M12" s="116"/>
      <c r="N12" s="116"/>
      <c r="O12" s="1"/>
      <c r="P12" s="1"/>
      <c r="Q12" s="1"/>
      <c r="S12" s="1"/>
      <c r="T12" s="1"/>
      <c r="U12" s="102"/>
      <c r="V12" s="1"/>
      <c r="X12" s="3"/>
    </row>
    <row r="13" spans="1:24" ht="15" customHeight="1" thickBot="1" x14ac:dyDescent="0.2">
      <c r="A13" s="1" t="s">
        <v>283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 t="s">
        <v>22</v>
      </c>
      <c r="N13" s="3"/>
      <c r="O13" s="1" t="s">
        <v>208</v>
      </c>
      <c r="P13" s="1"/>
      <c r="Q13" s="1"/>
      <c r="S13" s="1"/>
      <c r="T13" s="1"/>
      <c r="U13" s="1"/>
      <c r="V13" s="1"/>
      <c r="W13" s="1"/>
      <c r="X13" s="3" t="s">
        <v>22</v>
      </c>
    </row>
    <row r="14" spans="1:24" ht="17.100000000000001" customHeight="1" thickBot="1" x14ac:dyDescent="0.2">
      <c r="A14" s="229" t="s">
        <v>23</v>
      </c>
      <c r="B14" s="185" t="s">
        <v>24</v>
      </c>
      <c r="C14" s="231"/>
      <c r="D14" s="231"/>
      <c r="E14" s="231"/>
      <c r="F14" s="231"/>
      <c r="G14" s="181"/>
      <c r="H14" s="185" t="s">
        <v>25</v>
      </c>
      <c r="I14" s="231"/>
      <c r="J14" s="231"/>
      <c r="K14" s="231"/>
      <c r="L14" s="231"/>
      <c r="M14" s="231"/>
      <c r="N14" s="232"/>
      <c r="O14" s="220" t="s">
        <v>26</v>
      </c>
      <c r="P14" s="220"/>
      <c r="Q14" s="220"/>
      <c r="R14" s="220"/>
      <c r="S14" s="221" t="s">
        <v>39</v>
      </c>
      <c r="T14" s="221"/>
      <c r="U14" s="221"/>
      <c r="V14" s="221"/>
      <c r="W14" s="225" t="s">
        <v>40</v>
      </c>
      <c r="X14" s="225"/>
    </row>
    <row r="15" spans="1:24" ht="17.100000000000001" customHeight="1" thickBot="1" x14ac:dyDescent="0.2">
      <c r="A15" s="230"/>
      <c r="B15" s="187" t="s">
        <v>6</v>
      </c>
      <c r="C15" s="207"/>
      <c r="D15" s="187" t="s">
        <v>30</v>
      </c>
      <c r="E15" s="207"/>
      <c r="F15" s="187" t="s">
        <v>31</v>
      </c>
      <c r="G15" s="207"/>
      <c r="H15" s="187" t="s">
        <v>6</v>
      </c>
      <c r="I15" s="207"/>
      <c r="J15" s="187" t="s">
        <v>30</v>
      </c>
      <c r="K15" s="207"/>
      <c r="L15" s="187" t="s">
        <v>31</v>
      </c>
      <c r="M15" s="223"/>
      <c r="N15" s="224"/>
      <c r="O15" s="220"/>
      <c r="P15" s="220"/>
      <c r="Q15" s="220"/>
      <c r="R15" s="220"/>
      <c r="S15" s="210" t="s">
        <v>41</v>
      </c>
      <c r="T15" s="210"/>
      <c r="U15" s="228" t="s">
        <v>42</v>
      </c>
      <c r="V15" s="228"/>
      <c r="W15" s="186" t="s">
        <v>32</v>
      </c>
      <c r="X15" s="224" t="s">
        <v>33</v>
      </c>
    </row>
    <row r="16" spans="1:24" ht="15" customHeight="1" x14ac:dyDescent="0.15">
      <c r="A16" s="11" t="s">
        <v>264</v>
      </c>
      <c r="B16" s="216">
        <v>164</v>
      </c>
      <c r="C16" s="201"/>
      <c r="D16" s="201">
        <v>164</v>
      </c>
      <c r="E16" s="201"/>
      <c r="F16" s="202" t="s">
        <v>43</v>
      </c>
      <c r="G16" s="202"/>
      <c r="H16" s="199">
        <f>SUM(J16:N16)</f>
        <v>371992</v>
      </c>
      <c r="I16" s="199"/>
      <c r="J16" s="199">
        <v>233988</v>
      </c>
      <c r="K16" s="199"/>
      <c r="L16" s="199">
        <v>138004</v>
      </c>
      <c r="M16" s="199"/>
      <c r="N16" s="16"/>
      <c r="O16" s="220"/>
      <c r="P16" s="220"/>
      <c r="Q16" s="220"/>
      <c r="R16" s="220"/>
      <c r="S16" s="127" t="s">
        <v>30</v>
      </c>
      <c r="T16" s="127" t="s">
        <v>31</v>
      </c>
      <c r="U16" s="127" t="s">
        <v>30</v>
      </c>
      <c r="V16" s="127" t="s">
        <v>31</v>
      </c>
      <c r="W16" s="186"/>
      <c r="X16" s="224"/>
    </row>
    <row r="17" spans="1:24" ht="15" customHeight="1" x14ac:dyDescent="0.15">
      <c r="A17" s="135">
        <v>25</v>
      </c>
      <c r="B17" s="168">
        <v>138</v>
      </c>
      <c r="C17" s="169"/>
      <c r="D17" s="169">
        <v>138</v>
      </c>
      <c r="E17" s="169"/>
      <c r="F17" s="200" t="s">
        <v>43</v>
      </c>
      <c r="G17" s="200"/>
      <c r="H17" s="198">
        <f>SUM(J17:N17)</f>
        <v>414853</v>
      </c>
      <c r="I17" s="198"/>
      <c r="J17" s="198">
        <v>229656</v>
      </c>
      <c r="K17" s="198"/>
      <c r="L17" s="198">
        <v>185197</v>
      </c>
      <c r="M17" s="198"/>
      <c r="N17" s="17"/>
      <c r="O17" s="235" t="s">
        <v>240</v>
      </c>
      <c r="P17" s="235"/>
      <c r="Q17" s="235"/>
      <c r="R17" s="235"/>
      <c r="S17" s="18">
        <v>421</v>
      </c>
      <c r="T17" s="12">
        <v>32608</v>
      </c>
      <c r="U17" s="12">
        <v>12234</v>
      </c>
      <c r="V17" s="12">
        <v>42907</v>
      </c>
      <c r="W17" s="12">
        <v>142</v>
      </c>
      <c r="X17" s="13">
        <v>2182</v>
      </c>
    </row>
    <row r="18" spans="1:24" ht="15" customHeight="1" x14ac:dyDescent="0.15">
      <c r="A18" s="135">
        <v>26</v>
      </c>
      <c r="B18" s="168">
        <v>201</v>
      </c>
      <c r="C18" s="169"/>
      <c r="D18" s="169">
        <v>201</v>
      </c>
      <c r="E18" s="169"/>
      <c r="F18" s="200">
        <v>0</v>
      </c>
      <c r="G18" s="200"/>
      <c r="H18" s="198">
        <f>SUM(J18:N18)</f>
        <v>482547</v>
      </c>
      <c r="I18" s="198"/>
      <c r="J18" s="198">
        <v>259572</v>
      </c>
      <c r="K18" s="198"/>
      <c r="L18" s="198">
        <v>222975</v>
      </c>
      <c r="M18" s="198"/>
      <c r="N18" s="17"/>
      <c r="O18" s="170">
        <v>26</v>
      </c>
      <c r="P18" s="171"/>
      <c r="Q18" s="171"/>
      <c r="R18" s="234"/>
      <c r="S18" s="18">
        <v>526</v>
      </c>
      <c r="T18" s="12">
        <v>34888</v>
      </c>
      <c r="U18" s="12">
        <v>13114</v>
      </c>
      <c r="V18" s="12">
        <v>39102</v>
      </c>
      <c r="W18" s="12">
        <v>212</v>
      </c>
      <c r="X18" s="13">
        <v>3044</v>
      </c>
    </row>
    <row r="19" spans="1:24" ht="15" customHeight="1" x14ac:dyDescent="0.15">
      <c r="A19" s="135">
        <v>27</v>
      </c>
      <c r="B19" s="168">
        <v>861</v>
      </c>
      <c r="C19" s="169"/>
      <c r="D19" s="169">
        <v>861</v>
      </c>
      <c r="E19" s="169"/>
      <c r="F19" s="200">
        <v>0</v>
      </c>
      <c r="G19" s="200"/>
      <c r="H19" s="198">
        <f>SUM(J19:N19)</f>
        <v>505595</v>
      </c>
      <c r="I19" s="198"/>
      <c r="J19" s="198">
        <v>184654</v>
      </c>
      <c r="K19" s="198"/>
      <c r="L19" s="198">
        <v>320941</v>
      </c>
      <c r="M19" s="198"/>
      <c r="N19" s="19"/>
      <c r="O19" s="226">
        <v>27</v>
      </c>
      <c r="P19" s="227"/>
      <c r="Q19" s="227"/>
      <c r="R19" s="227"/>
      <c r="S19" s="18">
        <v>555</v>
      </c>
      <c r="T19" s="12">
        <v>47302</v>
      </c>
      <c r="U19" s="12">
        <v>14603</v>
      </c>
      <c r="V19" s="12">
        <v>46192</v>
      </c>
      <c r="W19" s="12">
        <v>202</v>
      </c>
      <c r="X19" s="13">
        <v>3621</v>
      </c>
    </row>
    <row r="20" spans="1:24" ht="15" customHeight="1" thickBot="1" x14ac:dyDescent="0.2">
      <c r="A20" s="443">
        <v>28</v>
      </c>
      <c r="B20" s="444">
        <f>SUM(D20:G20)</f>
        <v>0</v>
      </c>
      <c r="C20" s="445"/>
      <c r="D20" s="445"/>
      <c r="E20" s="445"/>
      <c r="F20" s="457">
        <v>0</v>
      </c>
      <c r="G20" s="457"/>
      <c r="H20" s="458">
        <f>SUM(J20:N20)</f>
        <v>0</v>
      </c>
      <c r="I20" s="458"/>
      <c r="J20" s="458"/>
      <c r="K20" s="458"/>
      <c r="L20" s="458"/>
      <c r="M20" s="458"/>
      <c r="N20" s="459"/>
      <c r="O20" s="451">
        <v>28</v>
      </c>
      <c r="P20" s="452"/>
      <c r="Q20" s="452"/>
      <c r="R20" s="453"/>
      <c r="S20" s="460">
        <v>728</v>
      </c>
      <c r="T20" s="454">
        <v>48813</v>
      </c>
      <c r="U20" s="454">
        <v>32737</v>
      </c>
      <c r="V20" s="454">
        <v>48817</v>
      </c>
      <c r="W20" s="454">
        <v>189</v>
      </c>
      <c r="X20" s="461">
        <v>3379</v>
      </c>
    </row>
    <row r="21" spans="1:24" ht="15" customHeight="1" x14ac:dyDescent="0.15">
      <c r="A21" s="1"/>
      <c r="B21" s="3"/>
      <c r="C21" s="3"/>
      <c r="D21" s="3"/>
      <c r="E21" s="3"/>
      <c r="F21" s="3"/>
      <c r="G21" s="3"/>
      <c r="H21" s="1"/>
      <c r="I21" s="1"/>
      <c r="J21" s="1"/>
      <c r="M21" s="3" t="s">
        <v>37</v>
      </c>
      <c r="N21" s="3"/>
      <c r="O21" s="102" t="s">
        <v>44</v>
      </c>
      <c r="P21" s="102"/>
      <c r="Q21" s="102"/>
      <c r="R21" s="102"/>
      <c r="S21" s="102"/>
      <c r="T21" s="102"/>
      <c r="U21" s="102"/>
      <c r="V21" s="102"/>
      <c r="W21" s="20"/>
      <c r="X21" s="3" t="s">
        <v>37</v>
      </c>
    </row>
    <row r="22" spans="1:24" ht="15" customHeight="1" x14ac:dyDescent="0.15">
      <c r="A22" s="1"/>
      <c r="B22" s="1"/>
      <c r="C22" s="1"/>
      <c r="D22" s="1"/>
      <c r="E22" s="3"/>
      <c r="F22" s="1"/>
      <c r="G22" s="1"/>
      <c r="H22" s="1"/>
      <c r="I22" s="1"/>
      <c r="J22" s="1"/>
      <c r="M22" s="3"/>
      <c r="N22" s="3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thickBot="1" x14ac:dyDescent="0.2">
      <c r="A23" s="1" t="s">
        <v>284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" t="s">
        <v>22</v>
      </c>
      <c r="N23" s="3"/>
      <c r="O23" s="1" t="s">
        <v>210</v>
      </c>
      <c r="P23" s="1"/>
      <c r="Q23" s="1"/>
      <c r="R23" s="1"/>
      <c r="S23" s="1"/>
      <c r="U23" s="1"/>
      <c r="V23" s="1"/>
      <c r="W23" s="1"/>
      <c r="X23" s="3" t="s">
        <v>22</v>
      </c>
    </row>
    <row r="24" spans="1:24" ht="17.100000000000001" customHeight="1" thickBot="1" x14ac:dyDescent="0.2">
      <c r="A24" s="229" t="s">
        <v>23</v>
      </c>
      <c r="B24" s="185" t="s">
        <v>45</v>
      </c>
      <c r="C24" s="231"/>
      <c r="D24" s="231"/>
      <c r="E24" s="231"/>
      <c r="F24" s="231"/>
      <c r="G24" s="181"/>
      <c r="H24" s="185" t="s">
        <v>46</v>
      </c>
      <c r="I24" s="231"/>
      <c r="J24" s="231"/>
      <c r="K24" s="231"/>
      <c r="L24" s="231"/>
      <c r="M24" s="231"/>
      <c r="N24" s="232"/>
      <c r="O24" s="220" t="s">
        <v>26</v>
      </c>
      <c r="P24" s="220"/>
      <c r="Q24" s="220"/>
      <c r="R24" s="220"/>
      <c r="S24" s="221" t="s">
        <v>47</v>
      </c>
      <c r="T24" s="221"/>
      <c r="U24" s="221" t="s">
        <v>48</v>
      </c>
      <c r="V24" s="221"/>
      <c r="W24" s="222" t="s">
        <v>49</v>
      </c>
      <c r="X24" s="222"/>
    </row>
    <row r="25" spans="1:24" ht="17.100000000000001" customHeight="1" x14ac:dyDescent="0.15">
      <c r="A25" s="230"/>
      <c r="B25" s="187" t="s">
        <v>6</v>
      </c>
      <c r="C25" s="207"/>
      <c r="D25" s="187" t="s">
        <v>30</v>
      </c>
      <c r="E25" s="207"/>
      <c r="F25" s="187" t="s">
        <v>31</v>
      </c>
      <c r="G25" s="207"/>
      <c r="H25" s="187" t="s">
        <v>6</v>
      </c>
      <c r="I25" s="207"/>
      <c r="J25" s="187" t="s">
        <v>30</v>
      </c>
      <c r="K25" s="207"/>
      <c r="L25" s="187" t="s">
        <v>31</v>
      </c>
      <c r="M25" s="223"/>
      <c r="N25" s="224"/>
      <c r="O25" s="220"/>
      <c r="P25" s="220"/>
      <c r="Q25" s="220"/>
      <c r="R25" s="220"/>
      <c r="S25" s="127" t="s">
        <v>211</v>
      </c>
      <c r="T25" s="127" t="s">
        <v>212</v>
      </c>
      <c r="U25" s="127" t="s">
        <v>211</v>
      </c>
      <c r="V25" s="127" t="s">
        <v>212</v>
      </c>
      <c r="W25" s="127" t="s">
        <v>211</v>
      </c>
      <c r="X25" s="129" t="s">
        <v>212</v>
      </c>
    </row>
    <row r="26" spans="1:24" ht="15" customHeight="1" x14ac:dyDescent="0.15">
      <c r="A26" s="11" t="s">
        <v>264</v>
      </c>
      <c r="B26" s="216">
        <f>E26+G26</f>
        <v>2494</v>
      </c>
      <c r="C26" s="201"/>
      <c r="D26" s="124" t="s">
        <v>34</v>
      </c>
      <c r="E26" s="124">
        <v>226</v>
      </c>
      <c r="F26" s="124" t="s">
        <v>35</v>
      </c>
      <c r="G26" s="124">
        <v>2268</v>
      </c>
      <c r="H26" s="201">
        <f>M26+K26</f>
        <v>76924</v>
      </c>
      <c r="I26" s="201"/>
      <c r="J26" s="124" t="s">
        <v>34</v>
      </c>
      <c r="K26" s="104">
        <v>43756</v>
      </c>
      <c r="L26" s="124" t="s">
        <v>35</v>
      </c>
      <c r="M26" s="104">
        <v>33168</v>
      </c>
      <c r="N26" s="106"/>
      <c r="O26" s="227" t="s">
        <v>241</v>
      </c>
      <c r="P26" s="227"/>
      <c r="Q26" s="227"/>
      <c r="R26" s="227"/>
      <c r="S26" s="21">
        <v>1797</v>
      </c>
      <c r="T26" s="12">
        <v>28556</v>
      </c>
      <c r="U26" s="22">
        <v>4608</v>
      </c>
      <c r="V26" s="12">
        <v>34743</v>
      </c>
      <c r="W26" s="12">
        <v>372</v>
      </c>
      <c r="X26" s="13">
        <v>20806</v>
      </c>
    </row>
    <row r="27" spans="1:24" ht="15" customHeight="1" x14ac:dyDescent="0.15">
      <c r="A27" s="135">
        <v>25</v>
      </c>
      <c r="B27" s="168">
        <f>E27+G27</f>
        <v>2641</v>
      </c>
      <c r="C27" s="169"/>
      <c r="D27" s="124" t="s">
        <v>34</v>
      </c>
      <c r="E27" s="124">
        <v>281</v>
      </c>
      <c r="F27" s="124" t="s">
        <v>35</v>
      </c>
      <c r="G27" s="124">
        <v>2360</v>
      </c>
      <c r="H27" s="169">
        <f>M27+K27</f>
        <v>77183</v>
      </c>
      <c r="I27" s="169"/>
      <c r="J27" s="124" t="s">
        <v>34</v>
      </c>
      <c r="K27" s="104">
        <v>39916</v>
      </c>
      <c r="L27" s="124" t="s">
        <v>35</v>
      </c>
      <c r="M27" s="104">
        <v>37267</v>
      </c>
      <c r="N27" s="106"/>
      <c r="O27" s="170">
        <v>25</v>
      </c>
      <c r="P27" s="171"/>
      <c r="Q27" s="171"/>
      <c r="R27" s="172"/>
      <c r="S27" s="21">
        <v>1899</v>
      </c>
      <c r="T27" s="12">
        <v>30012</v>
      </c>
      <c r="U27" s="22">
        <v>4536</v>
      </c>
      <c r="V27" s="12">
        <v>32540</v>
      </c>
      <c r="W27" s="12">
        <v>356</v>
      </c>
      <c r="X27" s="13">
        <v>18041</v>
      </c>
    </row>
    <row r="28" spans="1:24" ht="15" customHeight="1" x14ac:dyDescent="0.15">
      <c r="A28" s="135">
        <v>26</v>
      </c>
      <c r="B28" s="168">
        <f>E28+G28</f>
        <v>2641</v>
      </c>
      <c r="C28" s="169"/>
      <c r="D28" s="124" t="s">
        <v>34</v>
      </c>
      <c r="E28" s="124">
        <v>316</v>
      </c>
      <c r="F28" s="124" t="s">
        <v>35</v>
      </c>
      <c r="G28" s="124">
        <v>2325</v>
      </c>
      <c r="H28" s="169">
        <f>M28+K28</f>
        <v>69975</v>
      </c>
      <c r="I28" s="169"/>
      <c r="J28" s="124" t="s">
        <v>34</v>
      </c>
      <c r="K28" s="104">
        <v>30500</v>
      </c>
      <c r="L28" s="124" t="s">
        <v>35</v>
      </c>
      <c r="M28" s="104">
        <v>39475</v>
      </c>
      <c r="N28" s="106"/>
      <c r="O28" s="170">
        <v>26</v>
      </c>
      <c r="P28" s="171"/>
      <c r="Q28" s="171"/>
      <c r="R28" s="172"/>
      <c r="S28" s="21">
        <v>1852</v>
      </c>
      <c r="T28" s="12">
        <v>32640</v>
      </c>
      <c r="U28" s="22">
        <v>5354</v>
      </c>
      <c r="V28" s="12">
        <v>32235</v>
      </c>
      <c r="W28" s="12">
        <v>329</v>
      </c>
      <c r="X28" s="13">
        <v>18125</v>
      </c>
    </row>
    <row r="29" spans="1:24" ht="15" customHeight="1" x14ac:dyDescent="0.15">
      <c r="A29" s="135">
        <v>27</v>
      </c>
      <c r="B29" s="168">
        <f>E29+G29</f>
        <v>2983</v>
      </c>
      <c r="C29" s="169"/>
      <c r="D29" s="124" t="s">
        <v>34</v>
      </c>
      <c r="E29" s="124">
        <v>422</v>
      </c>
      <c r="F29" s="124" t="s">
        <v>35</v>
      </c>
      <c r="G29" s="124">
        <v>2561</v>
      </c>
      <c r="H29" s="169">
        <f>M29+K29</f>
        <v>77744</v>
      </c>
      <c r="I29" s="169"/>
      <c r="J29" s="124" t="s">
        <v>34</v>
      </c>
      <c r="K29" s="104">
        <v>40299</v>
      </c>
      <c r="L29" s="124" t="s">
        <v>35</v>
      </c>
      <c r="M29" s="104">
        <v>37445</v>
      </c>
      <c r="N29" s="140"/>
      <c r="O29" s="170">
        <v>27</v>
      </c>
      <c r="P29" s="233"/>
      <c r="Q29" s="233"/>
      <c r="R29" s="233"/>
      <c r="S29" s="21">
        <v>1852</v>
      </c>
      <c r="T29" s="12">
        <v>32640</v>
      </c>
      <c r="U29" s="22">
        <v>5354</v>
      </c>
      <c r="V29" s="12">
        <v>32235</v>
      </c>
      <c r="W29" s="12">
        <v>329</v>
      </c>
      <c r="X29" s="13">
        <v>18125</v>
      </c>
    </row>
    <row r="30" spans="1:24" ht="15" customHeight="1" thickBot="1" x14ac:dyDescent="0.2">
      <c r="A30" s="443">
        <v>28</v>
      </c>
      <c r="B30" s="444">
        <f>E30+G30</f>
        <v>0</v>
      </c>
      <c r="C30" s="445"/>
      <c r="D30" s="446" t="s">
        <v>34</v>
      </c>
      <c r="E30" s="446"/>
      <c r="F30" s="446" t="s">
        <v>35</v>
      </c>
      <c r="G30" s="446"/>
      <c r="H30" s="445">
        <f>M30+K30</f>
        <v>0</v>
      </c>
      <c r="I30" s="445"/>
      <c r="J30" s="446" t="s">
        <v>34</v>
      </c>
      <c r="K30" s="462"/>
      <c r="L30" s="446" t="s">
        <v>35</v>
      </c>
      <c r="M30" s="462"/>
      <c r="N30" s="463"/>
      <c r="O30" s="451">
        <v>28</v>
      </c>
      <c r="P30" s="452"/>
      <c r="Q30" s="452"/>
      <c r="R30" s="453"/>
      <c r="S30" s="464">
        <v>1740</v>
      </c>
      <c r="T30" s="454">
        <v>29130</v>
      </c>
      <c r="U30" s="465">
        <v>5880</v>
      </c>
      <c r="V30" s="454">
        <v>30907</v>
      </c>
      <c r="W30" s="454">
        <v>418</v>
      </c>
      <c r="X30" s="461">
        <v>14704</v>
      </c>
    </row>
    <row r="31" spans="1:24" ht="15" customHeight="1" x14ac:dyDescent="0.15">
      <c r="A31" s="1" t="s">
        <v>36</v>
      </c>
      <c r="B31" s="1"/>
      <c r="C31" s="1"/>
      <c r="D31" s="1"/>
      <c r="E31" s="1"/>
      <c r="F31" s="1"/>
      <c r="G31" s="1"/>
      <c r="H31" s="1"/>
      <c r="I31" s="1"/>
      <c r="J31" s="1"/>
      <c r="K31" s="9"/>
      <c r="L31" s="66" t="s">
        <v>37</v>
      </c>
      <c r="M31" s="9"/>
      <c r="N31" s="1"/>
      <c r="O31" s="1" t="s">
        <v>242</v>
      </c>
      <c r="P31" s="1"/>
      <c r="Q31" s="1"/>
      <c r="R31" s="1"/>
      <c r="S31" s="1"/>
      <c r="T31" s="1"/>
      <c r="U31" s="1"/>
      <c r="V31" s="1"/>
      <c r="W31" s="147" t="s">
        <v>37</v>
      </c>
      <c r="X31" s="147"/>
    </row>
    <row r="32" spans="1:24" ht="15" customHeight="1" x14ac:dyDescent="0.15">
      <c r="A32" s="1" t="s">
        <v>38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S32" s="1"/>
      <c r="T32" s="1"/>
      <c r="U32" s="102"/>
      <c r="V32" s="1"/>
      <c r="X32" s="3"/>
    </row>
    <row r="33" spans="1:24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S33" s="1"/>
      <c r="T33" s="1"/>
      <c r="U33" s="102"/>
      <c r="V33" s="1"/>
      <c r="X33" s="3"/>
    </row>
    <row r="34" spans="1:24" ht="15" customHeight="1" thickBot="1" x14ac:dyDescent="0.2">
      <c r="A34" s="1" t="s">
        <v>274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" t="s">
        <v>50</v>
      </c>
      <c r="X34" s="3"/>
    </row>
    <row r="35" spans="1:24" ht="15.95" customHeight="1" x14ac:dyDescent="0.15">
      <c r="A35" s="176" t="s">
        <v>285</v>
      </c>
      <c r="B35" s="236" t="s">
        <v>6</v>
      </c>
      <c r="C35" s="237"/>
      <c r="D35" s="185" t="s">
        <v>51</v>
      </c>
      <c r="E35" s="181"/>
      <c r="F35" s="185" t="s">
        <v>52</v>
      </c>
      <c r="G35" s="181"/>
      <c r="H35" s="185" t="s">
        <v>53</v>
      </c>
      <c r="I35" s="181"/>
      <c r="J35" s="185" t="s">
        <v>54</v>
      </c>
      <c r="K35" s="181"/>
      <c r="L35" s="185" t="s">
        <v>55</v>
      </c>
      <c r="M35" s="231"/>
      <c r="N35" s="23"/>
      <c r="O35" s="221" t="s">
        <v>56</v>
      </c>
      <c r="P35" s="221"/>
      <c r="Q35" s="183" t="s">
        <v>57</v>
      </c>
      <c r="R35" s="183"/>
      <c r="S35" s="221" t="s">
        <v>58</v>
      </c>
      <c r="T35" s="221"/>
      <c r="U35" s="225" t="s">
        <v>59</v>
      </c>
      <c r="V35" s="225"/>
    </row>
    <row r="36" spans="1:24" ht="15.95" customHeight="1" x14ac:dyDescent="0.15">
      <c r="A36" s="177"/>
      <c r="B36" s="24" t="s">
        <v>60</v>
      </c>
      <c r="C36" s="24" t="s">
        <v>33</v>
      </c>
      <c r="D36" s="24" t="s">
        <v>60</v>
      </c>
      <c r="E36" s="24" t="s">
        <v>33</v>
      </c>
      <c r="F36" s="24" t="s">
        <v>60</v>
      </c>
      <c r="G36" s="24" t="s">
        <v>33</v>
      </c>
      <c r="H36" s="24" t="s">
        <v>60</v>
      </c>
      <c r="I36" s="24" t="s">
        <v>33</v>
      </c>
      <c r="J36" s="24" t="s">
        <v>60</v>
      </c>
      <c r="K36" s="24" t="s">
        <v>33</v>
      </c>
      <c r="L36" s="24" t="s">
        <v>60</v>
      </c>
      <c r="M36" s="24" t="s">
        <v>33</v>
      </c>
      <c r="N36" s="105"/>
      <c r="O36" s="24" t="s">
        <v>60</v>
      </c>
      <c r="P36" s="25" t="s">
        <v>33</v>
      </c>
      <c r="Q36" s="26" t="s">
        <v>226</v>
      </c>
      <c r="R36" s="24" t="s">
        <v>33</v>
      </c>
      <c r="S36" s="127" t="s">
        <v>61</v>
      </c>
      <c r="T36" s="127" t="s">
        <v>33</v>
      </c>
      <c r="U36" s="127" t="s">
        <v>61</v>
      </c>
      <c r="V36" s="129" t="s">
        <v>33</v>
      </c>
    </row>
    <row r="37" spans="1:24" ht="15" customHeight="1" x14ac:dyDescent="0.15">
      <c r="A37" s="119" t="s">
        <v>271</v>
      </c>
      <c r="B37" s="94">
        <v>5506</v>
      </c>
      <c r="C37" s="95">
        <v>90284</v>
      </c>
      <c r="D37" s="95">
        <v>1086</v>
      </c>
      <c r="E37" s="95">
        <v>40853</v>
      </c>
      <c r="F37" s="95">
        <v>2298</v>
      </c>
      <c r="G37" s="95">
        <v>25186</v>
      </c>
      <c r="H37" s="95">
        <v>869</v>
      </c>
      <c r="I37" s="95">
        <v>10246</v>
      </c>
      <c r="J37" s="95">
        <v>442</v>
      </c>
      <c r="K37" s="95">
        <v>4810</v>
      </c>
      <c r="L37" s="95">
        <v>148</v>
      </c>
      <c r="M37" s="95">
        <v>2503</v>
      </c>
      <c r="N37" s="27"/>
      <c r="O37" s="124">
        <v>663</v>
      </c>
      <c r="P37" s="93">
        <v>6686</v>
      </c>
      <c r="Q37" s="123">
        <v>2606</v>
      </c>
      <c r="R37" s="124">
        <v>55295</v>
      </c>
      <c r="S37" s="12">
        <v>1018</v>
      </c>
      <c r="T37" s="12">
        <v>30578</v>
      </c>
      <c r="U37" s="12">
        <v>1588</v>
      </c>
      <c r="V37" s="13">
        <v>24717</v>
      </c>
    </row>
    <row r="38" spans="1:24" ht="15" customHeight="1" x14ac:dyDescent="0.15">
      <c r="A38" s="119">
        <v>26</v>
      </c>
      <c r="B38" s="94">
        <v>6028</v>
      </c>
      <c r="C38" s="95">
        <v>83553</v>
      </c>
      <c r="D38" s="97">
        <v>1190</v>
      </c>
      <c r="E38" s="97">
        <v>34731</v>
      </c>
      <c r="F38" s="97">
        <v>2641</v>
      </c>
      <c r="G38" s="97">
        <v>27071</v>
      </c>
      <c r="H38" s="97">
        <v>881</v>
      </c>
      <c r="I38" s="97">
        <v>9132</v>
      </c>
      <c r="J38" s="97">
        <v>449</v>
      </c>
      <c r="K38" s="97">
        <v>3451</v>
      </c>
      <c r="L38" s="97">
        <v>233</v>
      </c>
      <c r="M38" s="97">
        <v>2532</v>
      </c>
      <c r="N38" s="27"/>
      <c r="O38" s="95">
        <v>634</v>
      </c>
      <c r="P38" s="98">
        <v>6636</v>
      </c>
      <c r="Q38" s="94">
        <v>2834</v>
      </c>
      <c r="R38" s="99">
        <v>48968</v>
      </c>
      <c r="S38" s="99">
        <v>804</v>
      </c>
      <c r="T38" s="99">
        <v>21163</v>
      </c>
      <c r="U38" s="99">
        <v>2030</v>
      </c>
      <c r="V38" s="100">
        <v>27085</v>
      </c>
    </row>
    <row r="39" spans="1:24" ht="15" customHeight="1" x14ac:dyDescent="0.15">
      <c r="A39" s="119">
        <v>27</v>
      </c>
      <c r="B39" s="96">
        <v>6072</v>
      </c>
      <c r="C39" s="97">
        <v>106347</v>
      </c>
      <c r="D39" s="97">
        <v>1202</v>
      </c>
      <c r="E39" s="97">
        <v>47919</v>
      </c>
      <c r="F39" s="97">
        <v>2650</v>
      </c>
      <c r="G39" s="97">
        <v>32747</v>
      </c>
      <c r="H39" s="97">
        <v>888</v>
      </c>
      <c r="I39" s="97">
        <v>9842</v>
      </c>
      <c r="J39" s="97">
        <v>458</v>
      </c>
      <c r="K39" s="97">
        <v>4212</v>
      </c>
      <c r="L39" s="97">
        <v>285</v>
      </c>
      <c r="M39" s="97">
        <v>5775</v>
      </c>
      <c r="N39" s="27"/>
      <c r="O39" s="95">
        <v>589</v>
      </c>
      <c r="P39" s="98">
        <v>5852</v>
      </c>
      <c r="Q39" s="94">
        <v>2062</v>
      </c>
      <c r="R39" s="99">
        <v>35319</v>
      </c>
      <c r="S39" s="99">
        <v>771</v>
      </c>
      <c r="T39" s="99">
        <v>18832</v>
      </c>
      <c r="U39" s="99">
        <v>1291</v>
      </c>
      <c r="V39" s="100">
        <v>16487</v>
      </c>
    </row>
    <row r="40" spans="1:24" ht="15" customHeight="1" x14ac:dyDescent="0.15">
      <c r="A40" s="411">
        <v>28</v>
      </c>
      <c r="B40" s="466">
        <f t="shared" ref="B40:M40" si="0">SUM(B42:B53)</f>
        <v>5769</v>
      </c>
      <c r="C40" s="467">
        <f t="shared" si="0"/>
        <v>93096</v>
      </c>
      <c r="D40" s="467">
        <f t="shared" si="0"/>
        <v>1106</v>
      </c>
      <c r="E40" s="467">
        <f t="shared" si="0"/>
        <v>39422</v>
      </c>
      <c r="F40" s="467">
        <f t="shared" si="0"/>
        <v>2569</v>
      </c>
      <c r="G40" s="467">
        <f t="shared" si="0"/>
        <v>31746</v>
      </c>
      <c r="H40" s="467">
        <f t="shared" si="0"/>
        <v>875</v>
      </c>
      <c r="I40" s="467">
        <f t="shared" si="0"/>
        <v>8655</v>
      </c>
      <c r="J40" s="467">
        <f t="shared" si="0"/>
        <v>494</v>
      </c>
      <c r="K40" s="467">
        <f t="shared" si="0"/>
        <v>4313</v>
      </c>
      <c r="L40" s="467">
        <f t="shared" si="0"/>
        <v>263</v>
      </c>
      <c r="M40" s="467">
        <f t="shared" si="0"/>
        <v>4820</v>
      </c>
      <c r="N40" s="468"/>
      <c r="O40" s="469">
        <f>SUM(O42:O53)</f>
        <v>462</v>
      </c>
      <c r="P40" s="470">
        <f>SUM(P42:P53)</f>
        <v>4140</v>
      </c>
      <c r="Q40" s="471">
        <f>SUM(Q42:Q53)</f>
        <v>2895</v>
      </c>
      <c r="R40" s="472">
        <f>SUM(R42:R53)</f>
        <v>51712</v>
      </c>
      <c r="S40" s="472">
        <f>SUM(S42:S53)</f>
        <v>865</v>
      </c>
      <c r="T40" s="472">
        <f t="shared" ref="T40:U40" si="1">SUM(T42:T53)</f>
        <v>25815</v>
      </c>
      <c r="U40" s="472">
        <f t="shared" si="1"/>
        <v>2030</v>
      </c>
      <c r="V40" s="473">
        <f>SUM(V42:V53)</f>
        <v>25897</v>
      </c>
    </row>
    <row r="41" spans="1:24" ht="15" customHeight="1" x14ac:dyDescent="0.15">
      <c r="A41" s="411"/>
      <c r="B41" s="466"/>
      <c r="C41" s="467"/>
      <c r="D41" s="467"/>
      <c r="E41" s="467"/>
      <c r="F41" s="467"/>
      <c r="G41" s="467"/>
      <c r="H41" s="467"/>
      <c r="I41" s="467"/>
      <c r="J41" s="467"/>
      <c r="K41" s="467"/>
      <c r="L41" s="467"/>
      <c r="M41" s="467"/>
      <c r="N41" s="468"/>
      <c r="O41" s="469"/>
      <c r="P41" s="470"/>
      <c r="Q41" s="471"/>
      <c r="R41" s="472"/>
      <c r="S41" s="472"/>
      <c r="T41" s="472"/>
      <c r="U41" s="472"/>
      <c r="V41" s="473"/>
    </row>
    <row r="42" spans="1:24" ht="15" customHeight="1" x14ac:dyDescent="0.15">
      <c r="A42" s="416" t="s">
        <v>266</v>
      </c>
      <c r="B42" s="123">
        <f>SUM(D42+F42+H42+J42+L42+O42)</f>
        <v>443</v>
      </c>
      <c r="C42" s="124">
        <f t="shared" ref="C42:C49" si="2">SUM(E42+G42+I42+K42+M42+P42)</f>
        <v>6874</v>
      </c>
      <c r="D42" s="124">
        <v>96</v>
      </c>
      <c r="E42" s="124">
        <v>3218</v>
      </c>
      <c r="F42" s="124">
        <v>200</v>
      </c>
      <c r="G42" s="124">
        <v>2355</v>
      </c>
      <c r="H42" s="124">
        <v>70</v>
      </c>
      <c r="I42" s="124">
        <v>611</v>
      </c>
      <c r="J42" s="124">
        <v>30</v>
      </c>
      <c r="K42" s="124">
        <v>219</v>
      </c>
      <c r="L42" s="124">
        <v>11</v>
      </c>
      <c r="M42" s="124">
        <v>133</v>
      </c>
      <c r="N42" s="27"/>
      <c r="O42" s="474">
        <v>36</v>
      </c>
      <c r="P42" s="475">
        <v>338</v>
      </c>
      <c r="Q42" s="474">
        <f>S42+U42</f>
        <v>188</v>
      </c>
      <c r="R42" s="474">
        <f>T42+V42</f>
        <v>3594</v>
      </c>
      <c r="S42" s="27">
        <v>69</v>
      </c>
      <c r="T42" s="27">
        <v>1957</v>
      </c>
      <c r="U42" s="27">
        <v>119</v>
      </c>
      <c r="V42" s="476">
        <v>1637</v>
      </c>
    </row>
    <row r="43" spans="1:24" ht="15" customHeight="1" x14ac:dyDescent="0.15">
      <c r="A43" s="416" t="s">
        <v>7</v>
      </c>
      <c r="B43" s="123">
        <f>SUM(D43+F43+H43+J43+L43+O43)</f>
        <v>481</v>
      </c>
      <c r="C43" s="124">
        <f t="shared" si="2"/>
        <v>9411</v>
      </c>
      <c r="D43" s="124">
        <v>101</v>
      </c>
      <c r="E43" s="124">
        <v>4651</v>
      </c>
      <c r="F43" s="124">
        <v>223</v>
      </c>
      <c r="G43" s="124">
        <v>3031</v>
      </c>
      <c r="H43" s="124">
        <v>69</v>
      </c>
      <c r="I43" s="124">
        <v>754</v>
      </c>
      <c r="J43" s="124">
        <v>38</v>
      </c>
      <c r="K43" s="124">
        <v>390</v>
      </c>
      <c r="L43" s="124">
        <v>16</v>
      </c>
      <c r="M43" s="124">
        <v>264</v>
      </c>
      <c r="N43" s="27"/>
      <c r="O43" s="474">
        <v>34</v>
      </c>
      <c r="P43" s="475">
        <v>321</v>
      </c>
      <c r="Q43" s="474">
        <f t="shared" ref="Q43:R53" si="3">S43+U43</f>
        <v>185</v>
      </c>
      <c r="R43" s="474">
        <f t="shared" si="3"/>
        <v>3307</v>
      </c>
      <c r="S43" s="27">
        <v>70</v>
      </c>
      <c r="T43" s="27">
        <v>1917</v>
      </c>
      <c r="U43" s="27">
        <v>115</v>
      </c>
      <c r="V43" s="476">
        <v>1390</v>
      </c>
    </row>
    <row r="44" spans="1:24" ht="15" customHeight="1" x14ac:dyDescent="0.15">
      <c r="A44" s="416" t="s">
        <v>8</v>
      </c>
      <c r="B44" s="123">
        <f>SUM(D44+F44+H44+J44+L44+O44)</f>
        <v>459</v>
      </c>
      <c r="C44" s="124">
        <f t="shared" si="2"/>
        <v>6147</v>
      </c>
      <c r="D44" s="124">
        <v>80</v>
      </c>
      <c r="E44" s="124">
        <v>2157</v>
      </c>
      <c r="F44" s="124">
        <v>207</v>
      </c>
      <c r="G44" s="124">
        <v>2427</v>
      </c>
      <c r="H44" s="124">
        <v>66</v>
      </c>
      <c r="I44" s="124">
        <v>583</v>
      </c>
      <c r="J44" s="124">
        <v>40</v>
      </c>
      <c r="K44" s="124">
        <v>256</v>
      </c>
      <c r="L44" s="124">
        <v>21</v>
      </c>
      <c r="M44" s="124">
        <v>280</v>
      </c>
      <c r="N44" s="27"/>
      <c r="O44" s="474">
        <v>45</v>
      </c>
      <c r="P44" s="475">
        <v>444</v>
      </c>
      <c r="Q44" s="474">
        <f t="shared" si="3"/>
        <v>181</v>
      </c>
      <c r="R44" s="474">
        <f t="shared" si="3"/>
        <v>3074</v>
      </c>
      <c r="S44" s="27">
        <v>76</v>
      </c>
      <c r="T44" s="27">
        <v>1788</v>
      </c>
      <c r="U44" s="27">
        <v>105</v>
      </c>
      <c r="V44" s="476">
        <v>1286</v>
      </c>
    </row>
    <row r="45" spans="1:24" ht="15" customHeight="1" x14ac:dyDescent="0.15">
      <c r="A45" s="416" t="s">
        <v>9</v>
      </c>
      <c r="B45" s="123">
        <f t="shared" ref="B45:B53" si="4">SUM(D45+F45+H45+J45+L45+O45)</f>
        <v>459</v>
      </c>
      <c r="C45" s="124">
        <f t="shared" si="2"/>
        <v>7013</v>
      </c>
      <c r="D45" s="124">
        <v>101</v>
      </c>
      <c r="E45" s="124">
        <v>3070</v>
      </c>
      <c r="F45" s="124">
        <v>197</v>
      </c>
      <c r="G45" s="124">
        <v>2361</v>
      </c>
      <c r="H45" s="124">
        <v>64</v>
      </c>
      <c r="I45" s="124">
        <v>562</v>
      </c>
      <c r="J45" s="124">
        <v>40</v>
      </c>
      <c r="K45" s="124">
        <v>278</v>
      </c>
      <c r="L45" s="124">
        <v>23</v>
      </c>
      <c r="M45" s="124">
        <v>435</v>
      </c>
      <c r="N45" s="27"/>
      <c r="O45" s="474">
        <v>34</v>
      </c>
      <c r="P45" s="475">
        <v>307</v>
      </c>
      <c r="Q45" s="474">
        <f t="shared" si="3"/>
        <v>239</v>
      </c>
      <c r="R45" s="474">
        <f t="shared" si="3"/>
        <v>5333</v>
      </c>
      <c r="S45" s="27">
        <v>102</v>
      </c>
      <c r="T45" s="27">
        <v>3160</v>
      </c>
      <c r="U45" s="27">
        <v>137</v>
      </c>
      <c r="V45" s="476">
        <v>2173</v>
      </c>
    </row>
    <row r="46" spans="1:24" ht="15" customHeight="1" x14ac:dyDescent="0.15">
      <c r="A46" s="416" t="s">
        <v>10</v>
      </c>
      <c r="B46" s="123">
        <f t="shared" si="4"/>
        <v>468</v>
      </c>
      <c r="C46" s="124">
        <f t="shared" si="2"/>
        <v>7045</v>
      </c>
      <c r="D46" s="124">
        <v>86</v>
      </c>
      <c r="E46" s="124">
        <v>2884</v>
      </c>
      <c r="F46" s="124">
        <v>217</v>
      </c>
      <c r="G46" s="124">
        <v>2583</v>
      </c>
      <c r="H46" s="124">
        <v>71</v>
      </c>
      <c r="I46" s="124">
        <v>628</v>
      </c>
      <c r="J46" s="124">
        <v>35</v>
      </c>
      <c r="K46" s="124">
        <v>338</v>
      </c>
      <c r="L46" s="124">
        <v>24</v>
      </c>
      <c r="M46" s="124">
        <v>314</v>
      </c>
      <c r="N46" s="27"/>
      <c r="O46" s="474">
        <v>35</v>
      </c>
      <c r="P46" s="475">
        <v>298</v>
      </c>
      <c r="Q46" s="474">
        <f t="shared" si="3"/>
        <v>252</v>
      </c>
      <c r="R46" s="474">
        <f t="shared" si="3"/>
        <v>3870</v>
      </c>
      <c r="S46" s="27">
        <v>70</v>
      </c>
      <c r="T46" s="27">
        <v>1636</v>
      </c>
      <c r="U46" s="27">
        <v>182</v>
      </c>
      <c r="V46" s="476">
        <v>2234</v>
      </c>
    </row>
    <row r="47" spans="1:24" ht="15" customHeight="1" x14ac:dyDescent="0.15">
      <c r="A47" s="416" t="s">
        <v>11</v>
      </c>
      <c r="B47" s="123">
        <f t="shared" si="4"/>
        <v>481</v>
      </c>
      <c r="C47" s="124">
        <f t="shared" si="2"/>
        <v>6893</v>
      </c>
      <c r="D47" s="124">
        <v>84</v>
      </c>
      <c r="E47" s="124">
        <v>2274</v>
      </c>
      <c r="F47" s="124">
        <v>214</v>
      </c>
      <c r="G47" s="124">
        <v>2803</v>
      </c>
      <c r="H47" s="124">
        <v>77</v>
      </c>
      <c r="I47" s="124">
        <v>779</v>
      </c>
      <c r="J47" s="124">
        <v>33</v>
      </c>
      <c r="K47" s="124">
        <v>232</v>
      </c>
      <c r="L47" s="124">
        <v>29</v>
      </c>
      <c r="M47" s="124">
        <v>462</v>
      </c>
      <c r="N47" s="27"/>
      <c r="O47" s="474">
        <v>44</v>
      </c>
      <c r="P47" s="475">
        <v>343</v>
      </c>
      <c r="Q47" s="474">
        <f t="shared" si="3"/>
        <v>460</v>
      </c>
      <c r="R47" s="474">
        <f t="shared" si="3"/>
        <v>5054</v>
      </c>
      <c r="S47" s="27">
        <v>76</v>
      </c>
      <c r="T47" s="27">
        <v>2102</v>
      </c>
      <c r="U47" s="27">
        <v>384</v>
      </c>
      <c r="V47" s="476">
        <v>2952</v>
      </c>
    </row>
    <row r="48" spans="1:24" ht="15" customHeight="1" x14ac:dyDescent="0.15">
      <c r="A48" s="416" t="s">
        <v>12</v>
      </c>
      <c r="B48" s="123">
        <f t="shared" si="4"/>
        <v>491</v>
      </c>
      <c r="C48" s="124">
        <f t="shared" si="2"/>
        <v>7366</v>
      </c>
      <c r="D48" s="124">
        <v>95</v>
      </c>
      <c r="E48" s="124">
        <v>2853</v>
      </c>
      <c r="F48" s="124">
        <v>217</v>
      </c>
      <c r="G48" s="124">
        <v>2612</v>
      </c>
      <c r="H48" s="124">
        <v>69</v>
      </c>
      <c r="I48" s="124">
        <v>692</v>
      </c>
      <c r="J48" s="124">
        <v>38</v>
      </c>
      <c r="K48" s="124">
        <v>289</v>
      </c>
      <c r="L48" s="124">
        <v>33</v>
      </c>
      <c r="M48" s="124">
        <v>562</v>
      </c>
      <c r="N48" s="27"/>
      <c r="O48" s="474">
        <v>39</v>
      </c>
      <c r="P48" s="475">
        <v>358</v>
      </c>
      <c r="Q48" s="474">
        <f t="shared" si="3"/>
        <v>245</v>
      </c>
      <c r="R48" s="474">
        <f t="shared" si="3"/>
        <v>3802</v>
      </c>
      <c r="S48" s="27">
        <v>66</v>
      </c>
      <c r="T48" s="27">
        <v>1801</v>
      </c>
      <c r="U48" s="27">
        <v>179</v>
      </c>
      <c r="V48" s="476">
        <v>2001</v>
      </c>
    </row>
    <row r="49" spans="1:24" ht="15" customHeight="1" x14ac:dyDescent="0.15">
      <c r="A49" s="416" t="s">
        <v>13</v>
      </c>
      <c r="B49" s="123">
        <f t="shared" si="4"/>
        <v>508</v>
      </c>
      <c r="C49" s="124">
        <f t="shared" si="2"/>
        <v>8261</v>
      </c>
      <c r="D49" s="124">
        <v>102</v>
      </c>
      <c r="E49" s="124">
        <v>3803</v>
      </c>
      <c r="F49" s="124">
        <v>223</v>
      </c>
      <c r="G49" s="124">
        <v>2585</v>
      </c>
      <c r="H49" s="124">
        <v>80</v>
      </c>
      <c r="I49" s="124">
        <v>856</v>
      </c>
      <c r="J49" s="124">
        <v>42</v>
      </c>
      <c r="K49" s="124">
        <v>312</v>
      </c>
      <c r="L49" s="124">
        <v>23</v>
      </c>
      <c r="M49" s="124">
        <v>336</v>
      </c>
      <c r="N49" s="27"/>
      <c r="O49" s="474">
        <v>38</v>
      </c>
      <c r="P49" s="475">
        <v>369</v>
      </c>
      <c r="Q49" s="474">
        <f t="shared" si="3"/>
        <v>219</v>
      </c>
      <c r="R49" s="474">
        <f t="shared" si="3"/>
        <v>4615</v>
      </c>
      <c r="S49" s="27">
        <v>71</v>
      </c>
      <c r="T49" s="27">
        <v>2301</v>
      </c>
      <c r="U49" s="27">
        <v>148</v>
      </c>
      <c r="V49" s="476">
        <v>2314</v>
      </c>
    </row>
    <row r="50" spans="1:24" ht="15" customHeight="1" x14ac:dyDescent="0.15">
      <c r="A50" s="416" t="s">
        <v>14</v>
      </c>
      <c r="B50" s="123">
        <f t="shared" si="4"/>
        <v>530</v>
      </c>
      <c r="C50" s="124">
        <f>SUM(E50+G50+I50+K50+M50+P50)</f>
        <v>10462</v>
      </c>
      <c r="D50" s="124">
        <v>100</v>
      </c>
      <c r="E50" s="124">
        <v>4726</v>
      </c>
      <c r="F50" s="124">
        <v>223</v>
      </c>
      <c r="G50" s="124">
        <v>2933</v>
      </c>
      <c r="H50" s="124">
        <v>71</v>
      </c>
      <c r="I50" s="124">
        <v>674</v>
      </c>
      <c r="J50" s="124">
        <v>54</v>
      </c>
      <c r="K50" s="124">
        <v>517</v>
      </c>
      <c r="L50" s="124">
        <v>32</v>
      </c>
      <c r="M50" s="124">
        <v>1023</v>
      </c>
      <c r="N50" s="27"/>
      <c r="O50" s="474">
        <v>50</v>
      </c>
      <c r="P50" s="475">
        <v>589</v>
      </c>
      <c r="Q50" s="474">
        <f t="shared" si="3"/>
        <v>252</v>
      </c>
      <c r="R50" s="474">
        <f t="shared" si="3"/>
        <v>4874</v>
      </c>
      <c r="S50" s="27">
        <v>68</v>
      </c>
      <c r="T50" s="27">
        <v>2404</v>
      </c>
      <c r="U50" s="27">
        <v>184</v>
      </c>
      <c r="V50" s="476">
        <v>2470</v>
      </c>
    </row>
    <row r="51" spans="1:24" ht="15" customHeight="1" x14ac:dyDescent="0.15">
      <c r="A51" s="416" t="s">
        <v>268</v>
      </c>
      <c r="B51" s="123">
        <f t="shared" si="4"/>
        <v>503</v>
      </c>
      <c r="C51" s="124">
        <f>SUM(E51+G51+I51+K51+M51+P51)</f>
        <v>8848</v>
      </c>
      <c r="D51" s="124">
        <v>84</v>
      </c>
      <c r="E51" s="124">
        <v>3314</v>
      </c>
      <c r="F51" s="124">
        <v>225</v>
      </c>
      <c r="G51" s="124">
        <v>3236</v>
      </c>
      <c r="H51" s="124">
        <v>77</v>
      </c>
      <c r="I51" s="124">
        <v>894</v>
      </c>
      <c r="J51" s="124">
        <v>49</v>
      </c>
      <c r="K51" s="124">
        <v>595</v>
      </c>
      <c r="L51" s="124">
        <v>29</v>
      </c>
      <c r="M51" s="124">
        <v>579</v>
      </c>
      <c r="N51" s="27"/>
      <c r="O51" s="474">
        <v>39</v>
      </c>
      <c r="P51" s="475">
        <v>230</v>
      </c>
      <c r="Q51" s="474">
        <f t="shared" si="3"/>
        <v>255</v>
      </c>
      <c r="R51" s="474">
        <f t="shared" si="3"/>
        <v>5328</v>
      </c>
      <c r="S51" s="27">
        <v>68</v>
      </c>
      <c r="T51" s="27">
        <v>2488</v>
      </c>
      <c r="U51" s="27">
        <v>187</v>
      </c>
      <c r="V51" s="476">
        <v>2840</v>
      </c>
    </row>
    <row r="52" spans="1:24" ht="15" customHeight="1" x14ac:dyDescent="0.15">
      <c r="A52" s="416" t="s">
        <v>15</v>
      </c>
      <c r="B52" s="123">
        <f t="shared" si="4"/>
        <v>510</v>
      </c>
      <c r="C52" s="124">
        <f>SUM(E52+G52+I52+K52+M52+P52)</f>
        <v>8483</v>
      </c>
      <c r="D52" s="124">
        <v>85</v>
      </c>
      <c r="E52" s="124">
        <v>3578</v>
      </c>
      <c r="F52" s="124">
        <v>232</v>
      </c>
      <c r="G52" s="124">
        <v>2777</v>
      </c>
      <c r="H52" s="124">
        <v>95</v>
      </c>
      <c r="I52" s="124">
        <v>1044</v>
      </c>
      <c r="J52" s="124">
        <v>47</v>
      </c>
      <c r="K52" s="124">
        <v>424</v>
      </c>
      <c r="L52" s="124">
        <v>14</v>
      </c>
      <c r="M52" s="124">
        <v>356</v>
      </c>
      <c r="N52" s="27"/>
      <c r="O52" s="474">
        <v>37</v>
      </c>
      <c r="P52" s="475">
        <v>304</v>
      </c>
      <c r="Q52" s="474">
        <f t="shared" si="3"/>
        <v>192</v>
      </c>
      <c r="R52" s="474">
        <f t="shared" si="3"/>
        <v>3460</v>
      </c>
      <c r="S52" s="27">
        <v>59</v>
      </c>
      <c r="T52" s="27">
        <v>1470</v>
      </c>
      <c r="U52" s="27">
        <v>133</v>
      </c>
      <c r="V52" s="476">
        <v>1990</v>
      </c>
    </row>
    <row r="53" spans="1:24" ht="15" customHeight="1" thickBot="1" x14ac:dyDescent="0.2">
      <c r="A53" s="417" t="s">
        <v>62</v>
      </c>
      <c r="B53" s="477">
        <f t="shared" si="4"/>
        <v>436</v>
      </c>
      <c r="C53" s="478">
        <f>SUM(E53+G53+I53+K53+M53+P53)</f>
        <v>6293</v>
      </c>
      <c r="D53" s="479">
        <v>92</v>
      </c>
      <c r="E53" s="479">
        <v>2894</v>
      </c>
      <c r="F53" s="479">
        <v>191</v>
      </c>
      <c r="G53" s="479">
        <v>2043</v>
      </c>
      <c r="H53" s="479">
        <v>66</v>
      </c>
      <c r="I53" s="479">
        <v>578</v>
      </c>
      <c r="J53" s="479">
        <v>48</v>
      </c>
      <c r="K53" s="479">
        <v>463</v>
      </c>
      <c r="L53" s="479">
        <v>8</v>
      </c>
      <c r="M53" s="480">
        <v>76</v>
      </c>
      <c r="N53" s="481"/>
      <c r="O53" s="482">
        <v>31</v>
      </c>
      <c r="P53" s="483">
        <v>239</v>
      </c>
      <c r="Q53" s="484">
        <f t="shared" si="3"/>
        <v>227</v>
      </c>
      <c r="R53" s="482">
        <f t="shared" si="3"/>
        <v>5401</v>
      </c>
      <c r="S53" s="485">
        <v>70</v>
      </c>
      <c r="T53" s="485">
        <v>2791</v>
      </c>
      <c r="U53" s="485">
        <v>157</v>
      </c>
      <c r="V53" s="486">
        <v>2610</v>
      </c>
    </row>
    <row r="54" spans="1:24" ht="15" customHeight="1" x14ac:dyDescent="0.15">
      <c r="A54" s="28"/>
      <c r="B54" s="28"/>
      <c r="C54" s="29"/>
      <c r="D54" s="29"/>
      <c r="E54" s="65"/>
      <c r="F54" s="65"/>
      <c r="G54" s="30"/>
      <c r="H54" s="65"/>
      <c r="I54" s="65"/>
      <c r="J54" s="65"/>
      <c r="K54" s="31"/>
      <c r="L54" s="32"/>
      <c r="M54" s="65"/>
      <c r="N54" s="65"/>
      <c r="O54" s="29"/>
      <c r="P54" s="29"/>
      <c r="Q54" s="29"/>
      <c r="R54" s="65"/>
      <c r="S54" s="29"/>
      <c r="T54" s="65"/>
      <c r="U54" s="29"/>
      <c r="V54" s="3" t="s">
        <v>63</v>
      </c>
      <c r="W54" s="29"/>
      <c r="X54" s="3"/>
    </row>
  </sheetData>
  <sheetProtection sheet="1" objects="1" scenarios="1"/>
  <mergeCells count="117"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  <mergeCell ref="B24:G24"/>
    <mergeCell ref="B29:C29"/>
    <mergeCell ref="H29:I29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J35:K35"/>
    <mergeCell ref="L35:M35"/>
    <mergeCell ref="O35:P35"/>
    <mergeCell ref="O29:R29"/>
    <mergeCell ref="B28:C28"/>
    <mergeCell ref="H28:I28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D17:E17"/>
    <mergeCell ref="F17:G17"/>
    <mergeCell ref="B19:C19"/>
    <mergeCell ref="D19:E19"/>
    <mergeCell ref="F19:G19"/>
    <mergeCell ref="B18:C18"/>
    <mergeCell ref="D18:E18"/>
    <mergeCell ref="F18:G18"/>
    <mergeCell ref="L18:M18"/>
    <mergeCell ref="H17:I17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A14:A15"/>
    <mergeCell ref="B14:G14"/>
    <mergeCell ref="H14:N14"/>
    <mergeCell ref="O14:R16"/>
    <mergeCell ref="B16:C16"/>
    <mergeCell ref="W14:X14"/>
    <mergeCell ref="H15:I15"/>
    <mergeCell ref="J15:K15"/>
    <mergeCell ref="O7:R7"/>
    <mergeCell ref="S14:V14"/>
    <mergeCell ref="X15:X16"/>
    <mergeCell ref="S15:T15"/>
    <mergeCell ref="U15:V15"/>
    <mergeCell ref="W15:W16"/>
    <mergeCell ref="H16:I16"/>
    <mergeCell ref="J16:K16"/>
    <mergeCell ref="L16:M16"/>
    <mergeCell ref="L15:N15"/>
    <mergeCell ref="O3:R4"/>
    <mergeCell ref="S3:T3"/>
    <mergeCell ref="B9:C9"/>
    <mergeCell ref="H9:I9"/>
    <mergeCell ref="O9:R9"/>
    <mergeCell ref="U3:V3"/>
    <mergeCell ref="B4:C4"/>
    <mergeCell ref="D4:E4"/>
    <mergeCell ref="F4:G4"/>
    <mergeCell ref="H4:I4"/>
    <mergeCell ref="J4:K4"/>
    <mergeCell ref="L4:N4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6"/>
  <sheetViews>
    <sheetView view="pageBreakPreview" zoomScaleNormal="80" zoomScaleSheetLayoutView="100" workbookViewId="0">
      <selection activeCell="N14" sqref="N14"/>
    </sheetView>
  </sheetViews>
  <sheetFormatPr defaultRowHeight="20.100000000000001" customHeight="1" x14ac:dyDescent="0.15"/>
  <cols>
    <col min="1" max="1" width="12.7109375" style="1" customWidth="1"/>
    <col min="2" max="2" width="8.7109375" style="1" customWidth="1"/>
    <col min="3" max="3" width="13.28515625" style="1" customWidth="1"/>
    <col min="4" max="4" width="8.7109375" style="1" customWidth="1"/>
    <col min="5" max="5" width="13.28515625" style="1" customWidth="1"/>
    <col min="6" max="6" width="8.7109375" style="1" customWidth="1"/>
    <col min="7" max="7" width="13.28515625" style="1" customWidth="1"/>
    <col min="8" max="8" width="8.7109375" style="1" customWidth="1"/>
    <col min="9" max="9" width="13.28515625" style="1" customWidth="1"/>
    <col min="10" max="10" width="8.7109375" style="1" customWidth="1"/>
    <col min="11" max="11" width="14.7109375" style="1" customWidth="1"/>
    <col min="12" max="12" width="8.7109375" style="1" customWidth="1"/>
    <col min="13" max="13" width="14.7109375" style="1" customWidth="1"/>
    <col min="14" max="14" width="8.7109375" style="1" customWidth="1"/>
    <col min="15" max="15" width="14.7109375" style="1" customWidth="1"/>
    <col min="16" max="16" width="8.7109375" style="1" customWidth="1"/>
    <col min="17" max="17" width="14.7109375" style="1" customWidth="1"/>
    <col min="18" max="16384" width="9.140625" style="1"/>
  </cols>
  <sheetData>
    <row r="1" spans="1:17" ht="5.0999999999999996" customHeight="1" x14ac:dyDescent="0.15"/>
    <row r="2" spans="1:17" ht="15" customHeight="1" x14ac:dyDescent="0.15">
      <c r="A2" s="408" t="s">
        <v>191</v>
      </c>
    </row>
    <row r="3" spans="1:17" ht="5.0999999999999996" customHeight="1" x14ac:dyDescent="0.15"/>
    <row r="4" spans="1:17" s="35" customFormat="1" ht="90" hidden="1" customHeight="1" x14ac:dyDescent="0.15">
      <c r="A4" s="409" t="s">
        <v>190</v>
      </c>
      <c r="B4" s="409"/>
      <c r="C4" s="409"/>
      <c r="D4" s="409"/>
      <c r="E4" s="409"/>
      <c r="F4" s="409"/>
      <c r="G4" s="409"/>
      <c r="H4" s="409"/>
      <c r="I4" s="409"/>
      <c r="J4" s="409" t="s">
        <v>332</v>
      </c>
      <c r="K4" s="409"/>
      <c r="L4" s="409"/>
      <c r="M4" s="409"/>
      <c r="N4" s="409"/>
      <c r="O4" s="409"/>
      <c r="P4" s="409"/>
      <c r="Q4" s="409"/>
    </row>
    <row r="5" spans="1:17" ht="15" customHeight="1" x14ac:dyDescent="0.15">
      <c r="F5" s="2"/>
    </row>
    <row r="6" spans="1:17" ht="15" customHeight="1" thickBot="1" x14ac:dyDescent="0.2">
      <c r="A6" s="117" t="s">
        <v>203</v>
      </c>
      <c r="B6" s="102"/>
      <c r="C6" s="102"/>
      <c r="D6" s="102"/>
      <c r="E6" s="102"/>
      <c r="I6" s="3" t="s">
        <v>50</v>
      </c>
    </row>
    <row r="7" spans="1:17" ht="20.100000000000001" customHeight="1" thickBot="1" x14ac:dyDescent="0.2">
      <c r="A7" s="166" t="s">
        <v>64</v>
      </c>
      <c r="B7" s="213" t="s">
        <v>65</v>
      </c>
      <c r="C7" s="213"/>
      <c r="D7" s="185" t="s">
        <v>215</v>
      </c>
      <c r="E7" s="185"/>
      <c r="F7" s="219" t="s">
        <v>66</v>
      </c>
      <c r="G7" s="219"/>
      <c r="H7" s="179" t="s">
        <v>67</v>
      </c>
      <c r="I7" s="189"/>
    </row>
    <row r="8" spans="1:17" ht="20.100000000000001" customHeight="1" x14ac:dyDescent="0.15">
      <c r="A8" s="167"/>
      <c r="B8" s="127" t="s">
        <v>61</v>
      </c>
      <c r="C8" s="127" t="s">
        <v>33</v>
      </c>
      <c r="D8" s="127" t="s">
        <v>227</v>
      </c>
      <c r="E8" s="127" t="s">
        <v>33</v>
      </c>
      <c r="F8" s="127" t="s">
        <v>61</v>
      </c>
      <c r="G8" s="127" t="s">
        <v>33</v>
      </c>
      <c r="H8" s="127" t="s">
        <v>61</v>
      </c>
      <c r="I8" s="130" t="s">
        <v>33</v>
      </c>
    </row>
    <row r="9" spans="1:17" ht="15" customHeight="1" x14ac:dyDescent="0.15">
      <c r="A9" s="119" t="s">
        <v>287</v>
      </c>
      <c r="B9" s="339">
        <v>1554</v>
      </c>
      <c r="C9" s="65">
        <v>26164</v>
      </c>
      <c r="D9" s="65">
        <v>272</v>
      </c>
      <c r="E9" s="65">
        <v>11053</v>
      </c>
      <c r="F9" s="65">
        <v>418</v>
      </c>
      <c r="G9" s="65">
        <v>5909</v>
      </c>
      <c r="H9" s="65">
        <v>555</v>
      </c>
      <c r="I9" s="410">
        <v>5550</v>
      </c>
    </row>
    <row r="10" spans="1:17" ht="15" customHeight="1" x14ac:dyDescent="0.15">
      <c r="A10" s="119">
        <v>27</v>
      </c>
      <c r="B10" s="339">
        <v>1580</v>
      </c>
      <c r="C10" s="65">
        <v>26861</v>
      </c>
      <c r="D10" s="65">
        <v>241</v>
      </c>
      <c r="E10" s="65">
        <v>10778</v>
      </c>
      <c r="F10" s="65">
        <v>502</v>
      </c>
      <c r="G10" s="65">
        <v>7738</v>
      </c>
      <c r="H10" s="65">
        <v>517</v>
      </c>
      <c r="I10" s="410">
        <v>4815</v>
      </c>
    </row>
    <row r="11" spans="1:17" ht="15" customHeight="1" x14ac:dyDescent="0.15">
      <c r="A11" s="411">
        <v>28</v>
      </c>
      <c r="B11" s="412">
        <f>SUM(B13:B24)</f>
        <v>1182</v>
      </c>
      <c r="C11" s="413">
        <f>SUM(C13:C24)</f>
        <v>13980</v>
      </c>
      <c r="D11" s="413">
        <f t="shared" ref="D11:H11" si="0">SUM(D13:D24)</f>
        <v>93</v>
      </c>
      <c r="E11" s="413">
        <f t="shared" si="0"/>
        <v>4062</v>
      </c>
      <c r="F11" s="413">
        <f t="shared" si="0"/>
        <v>188</v>
      </c>
      <c r="G11" s="413">
        <f t="shared" si="0"/>
        <v>2861</v>
      </c>
      <c r="H11" s="413">
        <f t="shared" si="0"/>
        <v>421</v>
      </c>
      <c r="I11" s="414">
        <f>SUM(I13:I24)</f>
        <v>3453</v>
      </c>
    </row>
    <row r="12" spans="1:17" ht="15" customHeight="1" x14ac:dyDescent="0.15">
      <c r="A12" s="411"/>
      <c r="B12" s="412"/>
      <c r="C12" s="413"/>
      <c r="D12" s="413"/>
      <c r="E12" s="413"/>
      <c r="F12" s="413"/>
      <c r="G12" s="413"/>
      <c r="H12" s="413"/>
      <c r="I12" s="414"/>
    </row>
    <row r="13" spans="1:17" s="408" customFormat="1" ht="15" customHeight="1" x14ac:dyDescent="0.15">
      <c r="A13" s="415" t="s">
        <v>272</v>
      </c>
      <c r="B13" s="339">
        <f>SUM(D13+F13+H13+B33+D33+F33+H33)</f>
        <v>73</v>
      </c>
      <c r="C13" s="65">
        <f>SUM(E13+G13+I13+C33+E33+G33+I33)</f>
        <v>398</v>
      </c>
      <c r="D13" s="65">
        <v>4</v>
      </c>
      <c r="E13" s="65">
        <v>118</v>
      </c>
      <c r="F13" s="65">
        <v>19</v>
      </c>
      <c r="G13" s="65">
        <v>141</v>
      </c>
      <c r="H13" s="65">
        <v>22</v>
      </c>
      <c r="I13" s="410">
        <v>60</v>
      </c>
    </row>
    <row r="14" spans="1:17" ht="15" customHeight="1" x14ac:dyDescent="0.15">
      <c r="A14" s="416" t="s">
        <v>72</v>
      </c>
      <c r="B14" s="339">
        <f t="shared" ref="B14:C24" si="1">SUM(D14+F14+H14+B34+D34+F34+H34)</f>
        <v>137</v>
      </c>
      <c r="C14" s="65">
        <f t="shared" si="1"/>
        <v>1807</v>
      </c>
      <c r="D14" s="65">
        <v>12</v>
      </c>
      <c r="E14" s="65">
        <v>660</v>
      </c>
      <c r="F14" s="65">
        <v>40</v>
      </c>
      <c r="G14" s="65">
        <v>577</v>
      </c>
      <c r="H14" s="65">
        <v>26</v>
      </c>
      <c r="I14" s="410">
        <v>217</v>
      </c>
    </row>
    <row r="15" spans="1:17" s="408" customFormat="1" ht="15" customHeight="1" x14ac:dyDescent="0.15">
      <c r="A15" s="416" t="s">
        <v>73</v>
      </c>
      <c r="B15" s="339">
        <f t="shared" si="1"/>
        <v>162</v>
      </c>
      <c r="C15" s="65">
        <f t="shared" si="1"/>
        <v>2556</v>
      </c>
      <c r="D15" s="65">
        <v>20</v>
      </c>
      <c r="E15" s="65">
        <v>885</v>
      </c>
      <c r="F15" s="65">
        <v>34</v>
      </c>
      <c r="G15" s="65">
        <v>566</v>
      </c>
      <c r="H15" s="65">
        <v>30</v>
      </c>
      <c r="I15" s="410">
        <v>368</v>
      </c>
    </row>
    <row r="16" spans="1:17" ht="15" customHeight="1" x14ac:dyDescent="0.15">
      <c r="A16" s="416" t="s">
        <v>74</v>
      </c>
      <c r="B16" s="339">
        <f t="shared" si="1"/>
        <v>147</v>
      </c>
      <c r="C16" s="65">
        <f t="shared" si="1"/>
        <v>1902</v>
      </c>
      <c r="D16" s="65">
        <v>21</v>
      </c>
      <c r="E16" s="65">
        <v>666</v>
      </c>
      <c r="F16" s="65">
        <v>31</v>
      </c>
      <c r="G16" s="65">
        <v>455</v>
      </c>
      <c r="H16" s="65">
        <v>39</v>
      </c>
      <c r="I16" s="410">
        <v>253</v>
      </c>
    </row>
    <row r="17" spans="1:17" ht="15" customHeight="1" x14ac:dyDescent="0.15">
      <c r="A17" s="416" t="s">
        <v>75</v>
      </c>
      <c r="B17" s="339">
        <f t="shared" si="1"/>
        <v>134</v>
      </c>
      <c r="C17" s="65">
        <f t="shared" si="1"/>
        <v>1946</v>
      </c>
      <c r="D17" s="65">
        <v>18</v>
      </c>
      <c r="E17" s="65">
        <v>524</v>
      </c>
      <c r="F17" s="65">
        <v>22</v>
      </c>
      <c r="G17" s="65">
        <v>439</v>
      </c>
      <c r="H17" s="65">
        <v>37</v>
      </c>
      <c r="I17" s="410">
        <v>371</v>
      </c>
    </row>
    <row r="18" spans="1:17" ht="15" customHeight="1" x14ac:dyDescent="0.15">
      <c r="A18" s="416" t="s">
        <v>76</v>
      </c>
      <c r="B18" s="339">
        <f t="shared" si="1"/>
        <v>139</v>
      </c>
      <c r="C18" s="65">
        <f>SUM(E18+G18+I18+C38+E38+G38+I38)</f>
        <v>2619</v>
      </c>
      <c r="D18" s="65">
        <v>17</v>
      </c>
      <c r="E18" s="65">
        <v>1189</v>
      </c>
      <c r="F18" s="65">
        <v>30</v>
      </c>
      <c r="G18" s="65">
        <v>435</v>
      </c>
      <c r="H18" s="65">
        <v>47</v>
      </c>
      <c r="I18" s="410">
        <v>464</v>
      </c>
    </row>
    <row r="19" spans="1:17" ht="15" customHeight="1" x14ac:dyDescent="0.15">
      <c r="A19" s="416" t="s">
        <v>77</v>
      </c>
      <c r="B19" s="339">
        <f t="shared" si="1"/>
        <v>60</v>
      </c>
      <c r="C19" s="65">
        <f t="shared" si="1"/>
        <v>447</v>
      </c>
      <c r="D19" s="65">
        <v>1</v>
      </c>
      <c r="E19" s="65">
        <v>20</v>
      </c>
      <c r="F19" s="65">
        <v>1</v>
      </c>
      <c r="G19" s="65">
        <v>15</v>
      </c>
      <c r="H19" s="77">
        <v>37</v>
      </c>
      <c r="I19" s="335">
        <v>299</v>
      </c>
    </row>
    <row r="20" spans="1:17" ht="15" customHeight="1" x14ac:dyDescent="0.15">
      <c r="A20" s="416" t="s">
        <v>78</v>
      </c>
      <c r="B20" s="339">
        <f t="shared" si="1"/>
        <v>67</v>
      </c>
      <c r="C20" s="65">
        <f t="shared" si="1"/>
        <v>496</v>
      </c>
      <c r="D20" s="65">
        <v>0</v>
      </c>
      <c r="E20" s="65">
        <v>0</v>
      </c>
      <c r="F20" s="65">
        <v>0</v>
      </c>
      <c r="G20" s="65">
        <v>0</v>
      </c>
      <c r="H20" s="65">
        <v>43</v>
      </c>
      <c r="I20" s="410">
        <v>375</v>
      </c>
    </row>
    <row r="21" spans="1:17" ht="15" customHeight="1" x14ac:dyDescent="0.15">
      <c r="A21" s="416" t="s">
        <v>79</v>
      </c>
      <c r="B21" s="339">
        <f t="shared" si="1"/>
        <v>61</v>
      </c>
      <c r="C21" s="65">
        <f t="shared" si="1"/>
        <v>422</v>
      </c>
      <c r="D21" s="65">
        <v>0</v>
      </c>
      <c r="E21" s="65">
        <v>0</v>
      </c>
      <c r="F21" s="65">
        <v>0</v>
      </c>
      <c r="G21" s="65">
        <v>0</v>
      </c>
      <c r="H21" s="65">
        <v>39</v>
      </c>
      <c r="I21" s="410">
        <v>334</v>
      </c>
    </row>
    <row r="22" spans="1:17" ht="15" customHeight="1" x14ac:dyDescent="0.15">
      <c r="A22" s="416" t="s">
        <v>269</v>
      </c>
      <c r="B22" s="339">
        <f t="shared" si="1"/>
        <v>60</v>
      </c>
      <c r="C22" s="65">
        <f t="shared" si="1"/>
        <v>370</v>
      </c>
      <c r="D22" s="65">
        <v>0</v>
      </c>
      <c r="E22" s="65">
        <v>0</v>
      </c>
      <c r="F22" s="65">
        <v>0</v>
      </c>
      <c r="G22" s="65">
        <v>0</v>
      </c>
      <c r="H22" s="65">
        <v>28</v>
      </c>
      <c r="I22" s="410">
        <v>226</v>
      </c>
    </row>
    <row r="23" spans="1:17" ht="15" customHeight="1" x14ac:dyDescent="0.15">
      <c r="A23" s="416" t="s">
        <v>80</v>
      </c>
      <c r="B23" s="339">
        <f t="shared" si="1"/>
        <v>65</v>
      </c>
      <c r="C23" s="65">
        <f t="shared" si="1"/>
        <v>443</v>
      </c>
      <c r="D23" s="65">
        <v>0</v>
      </c>
      <c r="E23" s="65">
        <v>0</v>
      </c>
      <c r="F23" s="65">
        <v>3</v>
      </c>
      <c r="G23" s="65">
        <v>41</v>
      </c>
      <c r="H23" s="65">
        <v>33</v>
      </c>
      <c r="I23" s="410">
        <v>247</v>
      </c>
    </row>
    <row r="24" spans="1:17" ht="15" customHeight="1" thickBot="1" x14ac:dyDescent="0.2">
      <c r="A24" s="417" t="s">
        <v>62</v>
      </c>
      <c r="B24" s="418">
        <f t="shared" si="1"/>
        <v>77</v>
      </c>
      <c r="C24" s="419">
        <f t="shared" si="1"/>
        <v>574</v>
      </c>
      <c r="D24" s="419">
        <v>0</v>
      </c>
      <c r="E24" s="419">
        <v>0</v>
      </c>
      <c r="F24" s="419">
        <v>8</v>
      </c>
      <c r="G24" s="419">
        <v>192</v>
      </c>
      <c r="H24" s="419">
        <v>40</v>
      </c>
      <c r="I24" s="420">
        <v>239</v>
      </c>
    </row>
    <row r="25" spans="1:17" ht="15" customHeight="1" x14ac:dyDescent="0.15">
      <c r="A25" s="120"/>
      <c r="B25" s="65"/>
      <c r="C25" s="65"/>
      <c r="D25" s="65"/>
      <c r="E25" s="65"/>
      <c r="F25" s="65"/>
      <c r="G25" s="65"/>
      <c r="H25" s="65"/>
      <c r="I25" s="65"/>
    </row>
    <row r="26" spans="1:17" s="408" customFormat="1" ht="15" customHeight="1" thickBot="1" x14ac:dyDescent="0.2">
      <c r="A26" s="421"/>
      <c r="B26" s="1"/>
      <c r="C26" s="1"/>
      <c r="D26" s="1"/>
      <c r="E26" s="1"/>
      <c r="F26" s="1"/>
      <c r="G26" s="1"/>
      <c r="H26" s="1"/>
      <c r="J26" s="413"/>
      <c r="K26" s="413"/>
      <c r="L26" s="413"/>
      <c r="M26" s="413"/>
      <c r="N26" s="413"/>
      <c r="O26" s="422"/>
      <c r="P26" s="422"/>
      <c r="Q26" s="423"/>
    </row>
    <row r="27" spans="1:17" ht="15" customHeight="1" thickBot="1" x14ac:dyDescent="0.2">
      <c r="A27" s="220" t="s">
        <v>64</v>
      </c>
      <c r="B27" s="221" t="s">
        <v>68</v>
      </c>
      <c r="C27" s="221"/>
      <c r="D27" s="221" t="s">
        <v>69</v>
      </c>
      <c r="E27" s="221"/>
      <c r="F27" s="221" t="s">
        <v>70</v>
      </c>
      <c r="G27" s="221"/>
      <c r="H27" s="222" t="s">
        <v>71</v>
      </c>
      <c r="I27" s="222"/>
      <c r="J27" s="102"/>
      <c r="K27" s="102"/>
      <c r="L27" s="102"/>
      <c r="M27" s="102"/>
      <c r="N27" s="102"/>
      <c r="O27" s="102"/>
      <c r="P27" s="102"/>
      <c r="Q27" s="116"/>
    </row>
    <row r="28" spans="1:17" ht="20.100000000000001" customHeight="1" x14ac:dyDescent="0.15">
      <c r="A28" s="220"/>
      <c r="B28" s="127" t="s">
        <v>61</v>
      </c>
      <c r="C28" s="127" t="s">
        <v>33</v>
      </c>
      <c r="D28" s="118" t="s">
        <v>61</v>
      </c>
      <c r="E28" s="118" t="s">
        <v>33</v>
      </c>
      <c r="F28" s="118" t="s">
        <v>61</v>
      </c>
      <c r="G28" s="118" t="s">
        <v>33</v>
      </c>
      <c r="H28" s="118" t="s">
        <v>61</v>
      </c>
      <c r="I28" s="129" t="s">
        <v>33</v>
      </c>
      <c r="J28" s="102"/>
      <c r="K28" s="102"/>
      <c r="L28" s="102"/>
      <c r="M28" s="102"/>
      <c r="N28" s="102"/>
      <c r="O28" s="102"/>
      <c r="P28" s="102"/>
      <c r="Q28" s="102"/>
    </row>
    <row r="29" spans="1:17" ht="15" customHeight="1" x14ac:dyDescent="0.15">
      <c r="A29" s="424" t="s">
        <v>286</v>
      </c>
      <c r="B29" s="425">
        <v>21</v>
      </c>
      <c r="C29" s="425">
        <v>189</v>
      </c>
      <c r="D29" s="425">
        <v>274</v>
      </c>
      <c r="E29" s="425">
        <v>2199</v>
      </c>
      <c r="F29" s="425">
        <v>32</v>
      </c>
      <c r="G29" s="425">
        <v>320</v>
      </c>
      <c r="H29" s="425">
        <v>111</v>
      </c>
      <c r="I29" s="426">
        <v>1541</v>
      </c>
      <c r="J29" s="120"/>
      <c r="K29" s="120"/>
      <c r="L29" s="120"/>
      <c r="M29" s="120"/>
      <c r="N29" s="120"/>
      <c r="O29" s="120"/>
      <c r="P29" s="120"/>
      <c r="Q29" s="120"/>
    </row>
    <row r="30" spans="1:17" ht="15" customHeight="1" x14ac:dyDescent="0.15">
      <c r="A30" s="427">
        <v>27</v>
      </c>
      <c r="B30" s="428">
        <v>58</v>
      </c>
      <c r="C30" s="428">
        <v>658</v>
      </c>
      <c r="D30" s="428">
        <v>164</v>
      </c>
      <c r="E30" s="428">
        <v>1298</v>
      </c>
      <c r="F30" s="428">
        <v>12</v>
      </c>
      <c r="G30" s="428">
        <v>198</v>
      </c>
      <c r="H30" s="428">
        <v>75</v>
      </c>
      <c r="I30" s="429">
        <v>1498</v>
      </c>
      <c r="J30" s="430"/>
      <c r="K30" s="430"/>
      <c r="L30" s="430"/>
      <c r="M30" s="430"/>
      <c r="N30" s="430"/>
      <c r="O30" s="430"/>
      <c r="P30" s="430"/>
      <c r="Q30" s="430"/>
    </row>
    <row r="31" spans="1:17" ht="15" customHeight="1" x14ac:dyDescent="0.15">
      <c r="A31" s="431">
        <v>28</v>
      </c>
      <c r="B31" s="432">
        <f>SUM(B33:B44)</f>
        <v>325</v>
      </c>
      <c r="C31" s="432">
        <f t="shared" ref="C31:H31" si="2">SUM(C33:C44)</f>
        <v>1686</v>
      </c>
      <c r="D31" s="432">
        <f t="shared" si="2"/>
        <v>77</v>
      </c>
      <c r="E31" s="432">
        <f t="shared" si="2"/>
        <v>652</v>
      </c>
      <c r="F31" s="432">
        <f t="shared" si="2"/>
        <v>4</v>
      </c>
      <c r="G31" s="432">
        <f t="shared" si="2"/>
        <v>37</v>
      </c>
      <c r="H31" s="432">
        <f t="shared" si="2"/>
        <v>74</v>
      </c>
      <c r="I31" s="406">
        <f>SUM(I33:I44)</f>
        <v>1229</v>
      </c>
      <c r="J31" s="430"/>
      <c r="K31" s="430"/>
      <c r="L31" s="430"/>
      <c r="M31" s="430"/>
      <c r="N31" s="430"/>
      <c r="O31" s="430"/>
      <c r="P31" s="430"/>
      <c r="Q31" s="430"/>
    </row>
    <row r="32" spans="1:17" ht="15" customHeight="1" x14ac:dyDescent="0.15">
      <c r="A32" s="431"/>
      <c r="B32" s="432"/>
      <c r="C32" s="432"/>
      <c r="D32" s="432"/>
      <c r="E32" s="432"/>
      <c r="F32" s="432"/>
      <c r="G32" s="432"/>
      <c r="H32" s="432"/>
      <c r="I32" s="406"/>
      <c r="J32" s="413"/>
      <c r="K32" s="413"/>
      <c r="L32" s="413"/>
      <c r="M32" s="413"/>
      <c r="N32" s="413"/>
      <c r="O32" s="413"/>
      <c r="P32" s="422"/>
      <c r="Q32" s="422"/>
    </row>
    <row r="33" spans="1:17" ht="15" customHeight="1" x14ac:dyDescent="0.15">
      <c r="A33" s="59" t="s">
        <v>272</v>
      </c>
      <c r="B33" s="65">
        <v>16</v>
      </c>
      <c r="C33" s="65">
        <v>23</v>
      </c>
      <c r="D33" s="65">
        <v>8</v>
      </c>
      <c r="E33" s="65">
        <v>28</v>
      </c>
      <c r="F33" s="77">
        <v>0</v>
      </c>
      <c r="G33" s="433">
        <v>0</v>
      </c>
      <c r="H33" s="433">
        <v>4</v>
      </c>
      <c r="I33" s="335">
        <v>28</v>
      </c>
      <c r="J33" s="413"/>
      <c r="K33" s="413"/>
      <c r="L33" s="413"/>
      <c r="M33" s="413"/>
      <c r="N33" s="413"/>
      <c r="O33" s="413"/>
      <c r="P33" s="422"/>
      <c r="Q33" s="422"/>
    </row>
    <row r="34" spans="1:17" s="408" customFormat="1" ht="15" customHeight="1" x14ac:dyDescent="0.15">
      <c r="A34" s="59" t="s">
        <v>72</v>
      </c>
      <c r="B34" s="65">
        <v>30</v>
      </c>
      <c r="C34" s="65">
        <v>121</v>
      </c>
      <c r="D34" s="65">
        <v>17</v>
      </c>
      <c r="E34" s="65">
        <v>107</v>
      </c>
      <c r="F34" s="77">
        <v>1</v>
      </c>
      <c r="G34" s="433">
        <v>7</v>
      </c>
      <c r="H34" s="433">
        <v>11</v>
      </c>
      <c r="I34" s="335">
        <v>118</v>
      </c>
      <c r="J34" s="77"/>
      <c r="K34" s="434"/>
      <c r="L34" s="65"/>
      <c r="M34" s="65"/>
      <c r="N34" s="65"/>
      <c r="O34" s="65"/>
      <c r="P34" s="101"/>
      <c r="Q34" s="101"/>
    </row>
    <row r="35" spans="1:17" s="408" customFormat="1" ht="15" customHeight="1" x14ac:dyDescent="0.15">
      <c r="A35" s="59" t="s">
        <v>73</v>
      </c>
      <c r="B35" s="65">
        <v>40</v>
      </c>
      <c r="C35" s="65">
        <v>218</v>
      </c>
      <c r="D35" s="65">
        <v>12</v>
      </c>
      <c r="E35" s="65">
        <v>76</v>
      </c>
      <c r="F35" s="77">
        <v>3</v>
      </c>
      <c r="G35" s="433">
        <v>30</v>
      </c>
      <c r="H35" s="433">
        <v>23</v>
      </c>
      <c r="I35" s="335">
        <v>413</v>
      </c>
      <c r="J35" s="77"/>
      <c r="K35" s="77"/>
      <c r="L35" s="65"/>
      <c r="M35" s="65"/>
      <c r="N35" s="77"/>
      <c r="O35" s="77"/>
      <c r="P35" s="101"/>
      <c r="Q35" s="101"/>
    </row>
    <row r="36" spans="1:17" s="408" customFormat="1" ht="15" customHeight="1" x14ac:dyDescent="0.15">
      <c r="A36" s="59" t="s">
        <v>74</v>
      </c>
      <c r="B36" s="65">
        <v>29</v>
      </c>
      <c r="C36" s="65">
        <v>156</v>
      </c>
      <c r="D36" s="65">
        <v>11</v>
      </c>
      <c r="E36" s="65">
        <v>57</v>
      </c>
      <c r="F36" s="77">
        <v>0</v>
      </c>
      <c r="G36" s="77">
        <v>0</v>
      </c>
      <c r="H36" s="77">
        <v>16</v>
      </c>
      <c r="I36" s="335">
        <v>315</v>
      </c>
      <c r="J36" s="77"/>
      <c r="K36" s="77"/>
      <c r="L36" s="77"/>
      <c r="M36" s="77"/>
      <c r="N36" s="77"/>
      <c r="O36" s="77"/>
      <c r="P36" s="101"/>
      <c r="Q36" s="101"/>
    </row>
    <row r="37" spans="1:17" ht="15" customHeight="1" x14ac:dyDescent="0.15">
      <c r="A37" s="59" t="s">
        <v>75</v>
      </c>
      <c r="B37" s="65">
        <v>31</v>
      </c>
      <c r="C37" s="65">
        <v>258</v>
      </c>
      <c r="D37" s="65">
        <v>13</v>
      </c>
      <c r="E37" s="65">
        <v>89</v>
      </c>
      <c r="F37" s="77">
        <v>0</v>
      </c>
      <c r="G37" s="77">
        <v>0</v>
      </c>
      <c r="H37" s="65">
        <v>13</v>
      </c>
      <c r="I37" s="410">
        <v>265</v>
      </c>
      <c r="J37" s="77"/>
      <c r="K37" s="65"/>
      <c r="L37" s="77"/>
      <c r="M37" s="77"/>
      <c r="N37" s="77"/>
      <c r="O37" s="77"/>
      <c r="P37" s="101"/>
      <c r="Q37" s="101"/>
    </row>
    <row r="38" spans="1:17" ht="15" customHeight="1" x14ac:dyDescent="0.15">
      <c r="A38" s="59" t="s">
        <v>76</v>
      </c>
      <c r="B38" s="65">
        <v>22</v>
      </c>
      <c r="C38" s="65">
        <v>146</v>
      </c>
      <c r="D38" s="65">
        <v>16</v>
      </c>
      <c r="E38" s="65">
        <v>295</v>
      </c>
      <c r="F38" s="77">
        <v>0</v>
      </c>
      <c r="G38" s="77">
        <v>0</v>
      </c>
      <c r="H38" s="65">
        <v>7</v>
      </c>
      <c r="I38" s="410">
        <v>90</v>
      </c>
      <c r="J38" s="77"/>
      <c r="K38" s="77"/>
      <c r="L38" s="65"/>
      <c r="M38" s="65"/>
      <c r="N38" s="435"/>
      <c r="O38" s="65"/>
      <c r="P38" s="101"/>
      <c r="Q38" s="101"/>
    </row>
    <row r="39" spans="1:17" ht="15" customHeight="1" x14ac:dyDescent="0.15">
      <c r="A39" s="59" t="s">
        <v>77</v>
      </c>
      <c r="B39" s="77">
        <v>21</v>
      </c>
      <c r="C39" s="77">
        <v>113</v>
      </c>
      <c r="D39" s="65">
        <v>0</v>
      </c>
      <c r="E39" s="65">
        <v>0</v>
      </c>
      <c r="F39" s="77">
        <v>0</v>
      </c>
      <c r="G39" s="77">
        <v>0</v>
      </c>
      <c r="H39" s="65">
        <v>0</v>
      </c>
      <c r="I39" s="410">
        <v>0</v>
      </c>
      <c r="J39" s="65"/>
      <c r="K39" s="65"/>
      <c r="L39" s="65"/>
      <c r="M39" s="65"/>
      <c r="N39" s="77"/>
      <c r="O39" s="77"/>
      <c r="P39" s="77"/>
      <c r="Q39" s="77"/>
    </row>
    <row r="40" spans="1:17" ht="15" customHeight="1" x14ac:dyDescent="0.15">
      <c r="A40" s="59" t="s">
        <v>78</v>
      </c>
      <c r="B40" s="65">
        <v>24</v>
      </c>
      <c r="C40" s="65">
        <v>121</v>
      </c>
      <c r="D40" s="65">
        <v>0</v>
      </c>
      <c r="E40" s="65">
        <v>0</v>
      </c>
      <c r="F40" s="77">
        <v>0</v>
      </c>
      <c r="G40" s="77">
        <v>0</v>
      </c>
      <c r="H40" s="77">
        <v>0</v>
      </c>
      <c r="I40" s="335">
        <v>0</v>
      </c>
      <c r="J40" s="102"/>
      <c r="K40" s="102"/>
      <c r="L40" s="102"/>
      <c r="M40" s="102"/>
      <c r="N40" s="102"/>
      <c r="O40" s="102"/>
      <c r="P40" s="102"/>
      <c r="Q40" s="102"/>
    </row>
    <row r="41" spans="1:17" ht="15" customHeight="1" x14ac:dyDescent="0.15">
      <c r="A41" s="59" t="s">
        <v>79</v>
      </c>
      <c r="B41" s="436">
        <v>22</v>
      </c>
      <c r="C41" s="436">
        <v>88</v>
      </c>
      <c r="D41" s="65">
        <v>0</v>
      </c>
      <c r="E41" s="65">
        <v>0</v>
      </c>
      <c r="F41" s="77">
        <v>0</v>
      </c>
      <c r="G41" s="77">
        <v>0</v>
      </c>
      <c r="H41" s="77">
        <v>0</v>
      </c>
      <c r="I41" s="335">
        <v>0</v>
      </c>
      <c r="J41" s="102"/>
      <c r="K41" s="102"/>
      <c r="L41" s="102"/>
      <c r="M41" s="102"/>
      <c r="N41" s="102"/>
      <c r="O41" s="102"/>
      <c r="P41" s="102"/>
      <c r="Q41" s="116"/>
    </row>
    <row r="42" spans="1:17" ht="15" customHeight="1" x14ac:dyDescent="0.15">
      <c r="A42" s="59" t="s">
        <v>268</v>
      </c>
      <c r="B42" s="65">
        <v>32</v>
      </c>
      <c r="C42" s="65">
        <v>144</v>
      </c>
      <c r="D42" s="65">
        <v>0</v>
      </c>
      <c r="E42" s="65">
        <v>0</v>
      </c>
      <c r="F42" s="77">
        <v>0</v>
      </c>
      <c r="G42" s="77">
        <v>0</v>
      </c>
      <c r="H42" s="77">
        <v>0</v>
      </c>
      <c r="I42" s="335">
        <v>0</v>
      </c>
      <c r="J42" s="102"/>
      <c r="K42" s="102"/>
      <c r="L42" s="102"/>
      <c r="M42" s="102"/>
      <c r="N42" s="102"/>
      <c r="O42" s="102"/>
      <c r="P42" s="102"/>
      <c r="Q42" s="102"/>
    </row>
    <row r="43" spans="1:17" ht="15" customHeight="1" x14ac:dyDescent="0.15">
      <c r="A43" s="59" t="s">
        <v>80</v>
      </c>
      <c r="B43" s="65">
        <v>29</v>
      </c>
      <c r="C43" s="65">
        <v>155</v>
      </c>
      <c r="D43" s="65">
        <v>0</v>
      </c>
      <c r="E43" s="65">
        <v>0</v>
      </c>
      <c r="F43" s="77">
        <v>0</v>
      </c>
      <c r="G43" s="77">
        <v>0</v>
      </c>
      <c r="H43" s="77">
        <v>0</v>
      </c>
      <c r="I43" s="335">
        <v>0</v>
      </c>
      <c r="J43" s="120"/>
      <c r="K43" s="120"/>
      <c r="L43" s="120"/>
      <c r="M43" s="120"/>
      <c r="N43" s="120"/>
      <c r="O43" s="120"/>
      <c r="P43" s="120"/>
      <c r="Q43" s="120"/>
    </row>
    <row r="44" spans="1:17" s="408" customFormat="1" ht="15" customHeight="1" thickBot="1" x14ac:dyDescent="0.2">
      <c r="A44" s="437" t="s">
        <v>62</v>
      </c>
      <c r="B44" s="65">
        <v>29</v>
      </c>
      <c r="C44" s="65">
        <v>143</v>
      </c>
      <c r="D44" s="65">
        <v>0</v>
      </c>
      <c r="E44" s="65">
        <v>0</v>
      </c>
      <c r="F44" s="77">
        <v>0</v>
      </c>
      <c r="G44" s="77">
        <v>0</v>
      </c>
      <c r="H44" s="77">
        <v>0</v>
      </c>
      <c r="I44" s="438">
        <v>0</v>
      </c>
      <c r="J44" s="439"/>
      <c r="K44" s="439"/>
      <c r="L44" s="439"/>
      <c r="M44" s="439"/>
      <c r="N44" s="439"/>
      <c r="O44" s="439"/>
      <c r="P44" s="440"/>
      <c r="Q44" s="440"/>
    </row>
    <row r="45" spans="1:17" s="408" customFormat="1" ht="15" customHeight="1" x14ac:dyDescent="0.15">
      <c r="A45" s="68" t="s">
        <v>177</v>
      </c>
      <c r="B45" s="68"/>
      <c r="C45" s="68"/>
      <c r="D45" s="68"/>
      <c r="E45" s="441"/>
      <c r="F45" s="441"/>
      <c r="G45" s="442"/>
      <c r="H45" s="442"/>
      <c r="I45" s="442" t="s">
        <v>228</v>
      </c>
      <c r="J45" s="439"/>
      <c r="K45" s="439"/>
      <c r="L45" s="439"/>
      <c r="M45" s="439"/>
      <c r="N45" s="439"/>
      <c r="O45" s="439"/>
      <c r="P45" s="440"/>
      <c r="Q45" s="440"/>
    </row>
    <row r="46" spans="1:17" ht="15" customHeight="1" x14ac:dyDescent="0.15">
      <c r="A46" s="102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</row>
  </sheetData>
  <sheetProtection sheet="1" objects="1" scenario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r:id="rId1"/>
  <headerFooter scaleWithDoc="0" alignWithMargins="0">
    <oddHeader>&amp;L教　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5"/>
  <sheetViews>
    <sheetView view="pageBreakPreview" zoomScaleNormal="100" zoomScaleSheetLayoutView="100" workbookViewId="0">
      <selection activeCell="N14" sqref="N14"/>
    </sheetView>
  </sheetViews>
  <sheetFormatPr defaultRowHeight="15.95" customHeight="1" x14ac:dyDescent="0.15"/>
  <cols>
    <col min="1" max="1" width="16.7109375" style="2" customWidth="1"/>
    <col min="2" max="6" width="16.85546875" style="2" customWidth="1"/>
    <col min="7" max="16384" width="9.140625" style="2"/>
  </cols>
  <sheetData>
    <row r="1" spans="1:8" ht="5.0999999999999996" customHeight="1" x14ac:dyDescent="0.15">
      <c r="A1" s="1"/>
      <c r="B1" s="1"/>
      <c r="C1" s="1"/>
      <c r="D1" s="1"/>
      <c r="E1" s="1"/>
      <c r="F1" s="3"/>
      <c r="G1" s="1"/>
    </row>
    <row r="2" spans="1:8" ht="15" customHeight="1" thickBot="1" x14ac:dyDescent="0.2">
      <c r="A2" s="1" t="s">
        <v>255</v>
      </c>
      <c r="B2" s="1"/>
      <c r="C2" s="1"/>
      <c r="D2" s="1"/>
      <c r="E2" s="1"/>
      <c r="F2" s="3" t="s">
        <v>81</v>
      </c>
      <c r="G2" s="1"/>
    </row>
    <row r="3" spans="1:8" ht="24.95" customHeight="1" x14ac:dyDescent="0.15">
      <c r="A3" s="51" t="s">
        <v>82</v>
      </c>
      <c r="B3" s="131" t="s">
        <v>241</v>
      </c>
      <c r="C3" s="131" t="s">
        <v>271</v>
      </c>
      <c r="D3" s="131" t="s">
        <v>286</v>
      </c>
      <c r="E3" s="131" t="s">
        <v>288</v>
      </c>
      <c r="F3" s="400" t="s">
        <v>317</v>
      </c>
      <c r="G3" s="102"/>
    </row>
    <row r="4" spans="1:8" ht="15.95" customHeight="1" x14ac:dyDescent="0.15">
      <c r="A4" s="52" t="s">
        <v>83</v>
      </c>
      <c r="B4" s="84">
        <v>292842</v>
      </c>
      <c r="C4" s="85">
        <f>SUM(C5:C14)</f>
        <v>303375</v>
      </c>
      <c r="D4" s="85">
        <f>SUM(D5:D14)</f>
        <v>309597</v>
      </c>
      <c r="E4" s="85">
        <f>SUM(E5:E14)</f>
        <v>305539</v>
      </c>
      <c r="F4" s="401">
        <f>SUM(F5:F14)</f>
        <v>310281</v>
      </c>
      <c r="G4" s="102"/>
      <c r="H4" s="33"/>
    </row>
    <row r="5" spans="1:8" ht="15.95" customHeight="1" x14ac:dyDescent="0.15">
      <c r="A5" s="133" t="s">
        <v>84</v>
      </c>
      <c r="B5" s="402">
        <v>148666</v>
      </c>
      <c r="C5" s="86">
        <v>151011</v>
      </c>
      <c r="D5" s="86">
        <v>153473</v>
      </c>
      <c r="E5" s="86">
        <v>153711</v>
      </c>
      <c r="F5" s="403">
        <v>155974</v>
      </c>
      <c r="G5" s="102"/>
      <c r="H5" s="33"/>
    </row>
    <row r="6" spans="1:8" ht="15.95" customHeight="1" x14ac:dyDescent="0.15">
      <c r="A6" s="133" t="s">
        <v>85</v>
      </c>
      <c r="B6" s="87">
        <v>59254</v>
      </c>
      <c r="C6" s="86">
        <v>58098</v>
      </c>
      <c r="D6" s="86">
        <v>59044</v>
      </c>
      <c r="E6" s="86">
        <v>57391</v>
      </c>
      <c r="F6" s="403">
        <v>58069</v>
      </c>
      <c r="G6" s="102"/>
      <c r="H6" s="33"/>
    </row>
    <row r="7" spans="1:8" ht="15.95" customHeight="1" x14ac:dyDescent="0.15">
      <c r="A7" s="133" t="s">
        <v>261</v>
      </c>
      <c r="B7" s="87">
        <v>37959</v>
      </c>
      <c r="C7" s="86">
        <v>38529</v>
      </c>
      <c r="D7" s="86">
        <v>39061</v>
      </c>
      <c r="E7" s="86">
        <v>39307</v>
      </c>
      <c r="F7" s="403">
        <v>39743</v>
      </c>
      <c r="G7" s="102"/>
      <c r="H7" s="33"/>
    </row>
    <row r="8" spans="1:8" ht="15.95" customHeight="1" x14ac:dyDescent="0.15">
      <c r="A8" s="133" t="s">
        <v>262</v>
      </c>
      <c r="B8" s="87">
        <v>2847</v>
      </c>
      <c r="C8" s="86">
        <v>2876</v>
      </c>
      <c r="D8" s="86">
        <v>2962</v>
      </c>
      <c r="E8" s="86">
        <v>3005</v>
      </c>
      <c r="F8" s="403">
        <v>3019</v>
      </c>
      <c r="G8" s="102"/>
      <c r="H8" s="33"/>
    </row>
    <row r="9" spans="1:8" ht="15.95" customHeight="1" x14ac:dyDescent="0.15">
      <c r="A9" s="133" t="s">
        <v>86</v>
      </c>
      <c r="B9" s="402">
        <v>4264</v>
      </c>
      <c r="C9" s="86">
        <v>3597</v>
      </c>
      <c r="D9" s="86">
        <v>3655</v>
      </c>
      <c r="E9" s="86">
        <v>3591</v>
      </c>
      <c r="F9" s="403">
        <v>3606</v>
      </c>
      <c r="G9" s="102"/>
      <c r="H9" s="33"/>
    </row>
    <row r="10" spans="1:8" ht="15.95" customHeight="1" x14ac:dyDescent="0.15">
      <c r="A10" s="133" t="s">
        <v>87</v>
      </c>
      <c r="B10" s="402">
        <v>13525</v>
      </c>
      <c r="C10" s="86">
        <v>13839</v>
      </c>
      <c r="D10" s="86">
        <v>14234</v>
      </c>
      <c r="E10" s="86">
        <v>14529</v>
      </c>
      <c r="F10" s="403">
        <v>14971</v>
      </c>
      <c r="G10" s="102"/>
      <c r="H10" s="33"/>
    </row>
    <row r="11" spans="1:8" ht="15.95" customHeight="1" x14ac:dyDescent="0.15">
      <c r="A11" s="133" t="s">
        <v>88</v>
      </c>
      <c r="B11" s="402">
        <v>21366</v>
      </c>
      <c r="C11" s="86">
        <v>21667</v>
      </c>
      <c r="D11" s="86">
        <v>21521</v>
      </c>
      <c r="E11" s="86">
        <v>21295</v>
      </c>
      <c r="F11" s="403">
        <v>21412</v>
      </c>
      <c r="G11" s="102"/>
      <c r="H11" s="33"/>
    </row>
    <row r="12" spans="1:8" ht="15" customHeight="1" x14ac:dyDescent="0.15">
      <c r="A12" s="53" t="s">
        <v>229</v>
      </c>
      <c r="B12" s="87">
        <v>12483</v>
      </c>
      <c r="C12" s="86">
        <v>10211</v>
      </c>
      <c r="D12" s="86">
        <v>11686</v>
      </c>
      <c r="E12" s="86">
        <v>8930</v>
      </c>
      <c r="F12" s="403">
        <v>8701</v>
      </c>
      <c r="G12" s="1"/>
    </row>
    <row r="13" spans="1:8" ht="15" customHeight="1" thickBot="1" x14ac:dyDescent="0.2">
      <c r="A13" s="54" t="s">
        <v>230</v>
      </c>
      <c r="B13" s="88">
        <v>3358</v>
      </c>
      <c r="C13" s="89">
        <v>3547</v>
      </c>
      <c r="D13" s="89">
        <v>3961</v>
      </c>
      <c r="E13" s="89">
        <v>3780</v>
      </c>
      <c r="F13" s="404">
        <v>4786</v>
      </c>
      <c r="G13" s="1"/>
    </row>
    <row r="14" spans="1:8" ht="15" customHeight="1" x14ac:dyDescent="0.15">
      <c r="A14" s="1" t="s">
        <v>89</v>
      </c>
      <c r="F14" s="3" t="s">
        <v>90</v>
      </c>
      <c r="G14" s="1"/>
    </row>
    <row r="15" spans="1:8" ht="15" customHeight="1" x14ac:dyDescent="0.15">
      <c r="B15" s="1"/>
      <c r="C15" s="1"/>
      <c r="D15" s="1"/>
      <c r="E15" s="1"/>
      <c r="G15" s="102"/>
    </row>
    <row r="16" spans="1:8" ht="15" customHeight="1" x14ac:dyDescent="0.15">
      <c r="A16" s="1"/>
      <c r="B16" s="1"/>
      <c r="C16" s="1"/>
      <c r="D16" s="1"/>
      <c r="E16" s="1"/>
      <c r="G16" s="102"/>
    </row>
    <row r="17" spans="1:7" ht="15" customHeight="1" thickBot="1" x14ac:dyDescent="0.2">
      <c r="A17" s="1" t="s">
        <v>231</v>
      </c>
      <c r="B17" s="1"/>
      <c r="C17" s="1"/>
      <c r="D17" s="1"/>
      <c r="E17" s="1"/>
      <c r="F17" s="3" t="s">
        <v>91</v>
      </c>
      <c r="G17" s="102"/>
    </row>
    <row r="18" spans="1:7" ht="15.95" customHeight="1" x14ac:dyDescent="0.15">
      <c r="A18" s="51" t="s">
        <v>92</v>
      </c>
      <c r="B18" s="128" t="s">
        <v>241</v>
      </c>
      <c r="C18" s="128" t="s">
        <v>271</v>
      </c>
      <c r="D18" s="128" t="s">
        <v>286</v>
      </c>
      <c r="E18" s="128" t="s">
        <v>288</v>
      </c>
      <c r="F18" s="400" t="s">
        <v>318</v>
      </c>
      <c r="G18" s="102"/>
    </row>
    <row r="19" spans="1:7" ht="15.95" customHeight="1" x14ac:dyDescent="0.15">
      <c r="A19" s="55" t="s">
        <v>93</v>
      </c>
      <c r="B19" s="90">
        <v>2167</v>
      </c>
      <c r="C19" s="90">
        <v>2274</v>
      </c>
      <c r="D19" s="90">
        <v>2350</v>
      </c>
      <c r="E19" s="90">
        <v>2416</v>
      </c>
      <c r="F19" s="405">
        <v>2508</v>
      </c>
      <c r="G19" s="102"/>
    </row>
    <row r="20" spans="1:7" ht="15.95" customHeight="1" x14ac:dyDescent="0.15">
      <c r="A20" s="56" t="s">
        <v>94</v>
      </c>
      <c r="B20" s="65">
        <v>2391</v>
      </c>
      <c r="C20" s="65">
        <v>2493</v>
      </c>
      <c r="D20" s="65">
        <v>2553</v>
      </c>
      <c r="E20" s="65">
        <v>2631</v>
      </c>
      <c r="F20" s="406">
        <v>2751</v>
      </c>
      <c r="G20" s="102"/>
    </row>
    <row r="21" spans="1:7" ht="15.95" customHeight="1" x14ac:dyDescent="0.15">
      <c r="A21" s="56" t="s">
        <v>95</v>
      </c>
      <c r="B21" s="65">
        <v>3964</v>
      </c>
      <c r="C21" s="65">
        <v>4098</v>
      </c>
      <c r="D21" s="65">
        <v>4245</v>
      </c>
      <c r="E21" s="65">
        <v>4386</v>
      </c>
      <c r="F21" s="406">
        <v>4544</v>
      </c>
      <c r="G21" s="102"/>
    </row>
    <row r="22" spans="1:7" ht="15.95" customHeight="1" x14ac:dyDescent="0.15">
      <c r="A22" s="56" t="s">
        <v>96</v>
      </c>
      <c r="B22" s="65">
        <v>3629</v>
      </c>
      <c r="C22" s="65">
        <v>3815</v>
      </c>
      <c r="D22" s="65">
        <v>3960</v>
      </c>
      <c r="E22" s="65">
        <v>4089</v>
      </c>
      <c r="F22" s="406">
        <v>4208</v>
      </c>
      <c r="G22" s="102"/>
    </row>
    <row r="23" spans="1:7" ht="15.95" customHeight="1" x14ac:dyDescent="0.15">
      <c r="A23" s="56" t="s">
        <v>97</v>
      </c>
      <c r="B23" s="65">
        <v>3321</v>
      </c>
      <c r="C23" s="65">
        <v>3499</v>
      </c>
      <c r="D23" s="65">
        <v>3616</v>
      </c>
      <c r="E23" s="65">
        <v>3732</v>
      </c>
      <c r="F23" s="406">
        <v>3870</v>
      </c>
      <c r="G23" s="102"/>
    </row>
    <row r="24" spans="1:7" ht="15.95" customHeight="1" x14ac:dyDescent="0.15">
      <c r="A24" s="56" t="s">
        <v>98</v>
      </c>
      <c r="B24" s="65">
        <v>4464</v>
      </c>
      <c r="C24" s="65">
        <v>4723</v>
      </c>
      <c r="D24" s="65">
        <v>4924</v>
      </c>
      <c r="E24" s="65">
        <v>5095</v>
      </c>
      <c r="F24" s="406">
        <v>5295</v>
      </c>
      <c r="G24" s="102"/>
    </row>
    <row r="25" spans="1:7" ht="15.95" customHeight="1" x14ac:dyDescent="0.15">
      <c r="A25" s="56" t="s">
        <v>99</v>
      </c>
      <c r="B25" s="65">
        <v>1929</v>
      </c>
      <c r="C25" s="65">
        <v>2043</v>
      </c>
      <c r="D25" s="65">
        <v>2119</v>
      </c>
      <c r="E25" s="65">
        <v>2171</v>
      </c>
      <c r="F25" s="406">
        <v>2237</v>
      </c>
      <c r="G25" s="102"/>
    </row>
    <row r="26" spans="1:7" ht="15.95" customHeight="1" x14ac:dyDescent="0.15">
      <c r="A26" s="56" t="s">
        <v>100</v>
      </c>
      <c r="B26" s="65">
        <v>5264</v>
      </c>
      <c r="C26" s="65">
        <v>5537</v>
      </c>
      <c r="D26" s="65">
        <v>5780</v>
      </c>
      <c r="E26" s="65">
        <v>5972</v>
      </c>
      <c r="F26" s="406">
        <v>6163</v>
      </c>
      <c r="G26" s="102"/>
    </row>
    <row r="27" spans="1:7" ht="15.95" customHeight="1" x14ac:dyDescent="0.15">
      <c r="A27" s="56" t="s">
        <v>101</v>
      </c>
      <c r="B27" s="65">
        <v>1572</v>
      </c>
      <c r="C27" s="65">
        <v>1655</v>
      </c>
      <c r="D27" s="65">
        <v>1710</v>
      </c>
      <c r="E27" s="65">
        <v>1760</v>
      </c>
      <c r="F27" s="406">
        <v>1828</v>
      </c>
      <c r="G27" s="102"/>
    </row>
    <row r="28" spans="1:7" ht="15.95" customHeight="1" x14ac:dyDescent="0.15">
      <c r="A28" s="56" t="s">
        <v>102</v>
      </c>
      <c r="B28" s="65">
        <v>1</v>
      </c>
      <c r="C28" s="65">
        <v>1</v>
      </c>
      <c r="D28" s="65">
        <v>1</v>
      </c>
      <c r="E28" s="65">
        <v>1</v>
      </c>
      <c r="F28" s="406">
        <v>1</v>
      </c>
      <c r="G28" s="102"/>
    </row>
    <row r="29" spans="1:7" ht="15.95" customHeight="1" x14ac:dyDescent="0.15">
      <c r="A29" s="56" t="s">
        <v>103</v>
      </c>
      <c r="B29" s="65">
        <v>1482</v>
      </c>
      <c r="C29" s="65">
        <v>1567</v>
      </c>
      <c r="D29" s="65">
        <v>1651</v>
      </c>
      <c r="E29" s="65">
        <v>1713</v>
      </c>
      <c r="F29" s="406">
        <v>1792</v>
      </c>
      <c r="G29" s="102"/>
    </row>
    <row r="30" spans="1:7" ht="15.95" customHeight="1" x14ac:dyDescent="0.15">
      <c r="A30" s="56" t="s">
        <v>104</v>
      </c>
      <c r="B30" s="65">
        <v>4040</v>
      </c>
      <c r="C30" s="65">
        <v>4264</v>
      </c>
      <c r="D30" s="65">
        <v>4433</v>
      </c>
      <c r="E30" s="65">
        <v>4545</v>
      </c>
      <c r="F30" s="406">
        <v>4713</v>
      </c>
      <c r="G30" s="102"/>
    </row>
    <row r="31" spans="1:7" ht="15.95" customHeight="1" x14ac:dyDescent="0.15">
      <c r="A31" s="56" t="s">
        <v>105</v>
      </c>
      <c r="B31" s="65">
        <v>2072</v>
      </c>
      <c r="C31" s="65">
        <v>2194</v>
      </c>
      <c r="D31" s="65">
        <v>2278</v>
      </c>
      <c r="E31" s="65">
        <v>2337</v>
      </c>
      <c r="F31" s="406">
        <v>2418</v>
      </c>
      <c r="G31" s="102"/>
    </row>
    <row r="32" spans="1:7" ht="15.95" customHeight="1" x14ac:dyDescent="0.15">
      <c r="A32" s="56" t="s">
        <v>106</v>
      </c>
      <c r="B32" s="65">
        <v>2052</v>
      </c>
      <c r="C32" s="65">
        <v>2197</v>
      </c>
      <c r="D32" s="65">
        <v>2337</v>
      </c>
      <c r="E32" s="65">
        <v>2435</v>
      </c>
      <c r="F32" s="406">
        <v>2538</v>
      </c>
      <c r="G32" s="102"/>
    </row>
    <row r="33" spans="1:7" ht="15.95" customHeight="1" x14ac:dyDescent="0.15">
      <c r="A33" s="56" t="s">
        <v>107</v>
      </c>
      <c r="B33" s="65">
        <v>4015</v>
      </c>
      <c r="C33" s="65">
        <v>4172</v>
      </c>
      <c r="D33" s="65">
        <v>4306</v>
      </c>
      <c r="E33" s="65">
        <v>4427</v>
      </c>
      <c r="F33" s="406">
        <v>4542</v>
      </c>
      <c r="G33" s="102"/>
    </row>
    <row r="34" spans="1:7" ht="15.95" customHeight="1" x14ac:dyDescent="0.15">
      <c r="A34" s="56" t="s">
        <v>108</v>
      </c>
      <c r="B34" s="65">
        <v>4057</v>
      </c>
      <c r="C34" s="65">
        <v>4393</v>
      </c>
      <c r="D34" s="65">
        <v>4667</v>
      </c>
      <c r="E34" s="65">
        <v>4853</v>
      </c>
      <c r="F34" s="406">
        <v>5003</v>
      </c>
      <c r="G34" s="102"/>
    </row>
    <row r="35" spans="1:7" ht="15.95" customHeight="1" x14ac:dyDescent="0.15">
      <c r="A35" s="56" t="s">
        <v>109</v>
      </c>
      <c r="B35" s="65">
        <v>1279</v>
      </c>
      <c r="C35" s="65">
        <v>1403</v>
      </c>
      <c r="D35" s="65">
        <v>1491</v>
      </c>
      <c r="E35" s="65">
        <v>1542</v>
      </c>
      <c r="F35" s="406">
        <v>1636</v>
      </c>
      <c r="G35" s="102"/>
    </row>
    <row r="36" spans="1:7" ht="15.95" customHeight="1" x14ac:dyDescent="0.15">
      <c r="A36" s="56" t="s">
        <v>110</v>
      </c>
      <c r="B36" s="65">
        <v>2572</v>
      </c>
      <c r="C36" s="65">
        <v>2652</v>
      </c>
      <c r="D36" s="65">
        <v>2722</v>
      </c>
      <c r="E36" s="65">
        <v>2790</v>
      </c>
      <c r="F36" s="406">
        <v>2878</v>
      </c>
      <c r="G36" s="102"/>
    </row>
    <row r="37" spans="1:7" ht="15.95" customHeight="1" x14ac:dyDescent="0.15">
      <c r="A37" s="56" t="s">
        <v>111</v>
      </c>
      <c r="B37" s="65">
        <v>1</v>
      </c>
      <c r="C37" s="65">
        <v>1</v>
      </c>
      <c r="D37" s="65">
        <v>1</v>
      </c>
      <c r="E37" s="65">
        <v>1</v>
      </c>
      <c r="F37" s="406">
        <v>0</v>
      </c>
      <c r="G37" s="102"/>
    </row>
    <row r="38" spans="1:7" ht="15.95" customHeight="1" x14ac:dyDescent="0.15">
      <c r="A38" s="56" t="s">
        <v>258</v>
      </c>
      <c r="B38" s="101">
        <v>0</v>
      </c>
      <c r="C38" s="101">
        <v>0</v>
      </c>
      <c r="D38" s="101">
        <v>1</v>
      </c>
      <c r="E38" s="101">
        <v>1</v>
      </c>
      <c r="F38" s="406">
        <v>1</v>
      </c>
      <c r="G38" s="102"/>
    </row>
    <row r="39" spans="1:7" ht="18" customHeight="1" x14ac:dyDescent="0.15">
      <c r="A39" s="56" t="s">
        <v>112</v>
      </c>
      <c r="B39" s="65">
        <v>44</v>
      </c>
      <c r="C39" s="65">
        <v>47</v>
      </c>
      <c r="D39" s="65">
        <v>54</v>
      </c>
      <c r="E39" s="65">
        <v>62</v>
      </c>
      <c r="F39" s="406">
        <v>65</v>
      </c>
      <c r="G39" s="102"/>
    </row>
    <row r="40" spans="1:7" ht="18" customHeight="1" x14ac:dyDescent="0.15">
      <c r="A40" s="133" t="s">
        <v>113</v>
      </c>
      <c r="B40" s="65">
        <v>50316</v>
      </c>
      <c r="C40" s="65">
        <v>53028</v>
      </c>
      <c r="D40" s="65">
        <v>55199</v>
      </c>
      <c r="E40" s="65">
        <v>56959</v>
      </c>
      <c r="F40" s="406">
        <v>58991</v>
      </c>
      <c r="G40" s="102"/>
    </row>
    <row r="41" spans="1:7" ht="18" customHeight="1" x14ac:dyDescent="0.15">
      <c r="A41" s="133" t="s">
        <v>114</v>
      </c>
      <c r="B41" s="65">
        <v>4026</v>
      </c>
      <c r="C41" s="65">
        <v>4188</v>
      </c>
      <c r="D41" s="65">
        <v>4296</v>
      </c>
      <c r="E41" s="65">
        <v>4440</v>
      </c>
      <c r="F41" s="406">
        <v>4733</v>
      </c>
      <c r="G41" s="102"/>
    </row>
    <row r="42" spans="1:7" ht="20.100000000000001" customHeight="1" x14ac:dyDescent="0.15">
      <c r="A42" s="133" t="s">
        <v>115</v>
      </c>
      <c r="B42" s="65">
        <v>239</v>
      </c>
      <c r="C42" s="65">
        <v>249</v>
      </c>
      <c r="D42" s="65">
        <v>250</v>
      </c>
      <c r="E42" s="65">
        <v>616</v>
      </c>
      <c r="F42" s="406">
        <v>280</v>
      </c>
      <c r="G42" s="102"/>
    </row>
    <row r="43" spans="1:7" ht="15" customHeight="1" thickBot="1" x14ac:dyDescent="0.2">
      <c r="A43" s="50" t="s">
        <v>116</v>
      </c>
      <c r="B43" s="91">
        <f>SUM(B40:B42)</f>
        <v>54581</v>
      </c>
      <c r="C43" s="91">
        <f>SUM(C40:C42)</f>
        <v>57465</v>
      </c>
      <c r="D43" s="91">
        <f>SUM(D40:D42)</f>
        <v>59745</v>
      </c>
      <c r="E43" s="91">
        <f>SUM(E40:E42)</f>
        <v>62015</v>
      </c>
      <c r="F43" s="407">
        <f>SUM(F40:F42)</f>
        <v>64004</v>
      </c>
      <c r="G43" s="1"/>
    </row>
    <row r="44" spans="1:7" ht="15.95" customHeight="1" x14ac:dyDescent="0.15">
      <c r="A44" s="1" t="s">
        <v>251</v>
      </c>
      <c r="B44" s="1"/>
      <c r="C44" s="1"/>
      <c r="D44" s="1"/>
      <c r="E44" s="68"/>
      <c r="F44" s="68" t="s">
        <v>90</v>
      </c>
      <c r="G44" s="1"/>
    </row>
    <row r="45" spans="1:7" ht="15.95" customHeight="1" x14ac:dyDescent="0.15">
      <c r="A45" s="1"/>
      <c r="B45" s="1"/>
      <c r="C45" s="1"/>
      <c r="D45" s="1"/>
      <c r="E45" s="1"/>
      <c r="F45" s="1"/>
      <c r="G45" s="1"/>
    </row>
  </sheetData>
  <sheetProtection sheet="1" objects="1" scenarios="1"/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R53"/>
  <sheetViews>
    <sheetView view="pageBreakPreview" zoomScaleNormal="100" zoomScaleSheetLayoutView="100" workbookViewId="0">
      <selection activeCell="N14" sqref="N14"/>
    </sheetView>
  </sheetViews>
  <sheetFormatPr defaultRowHeight="15.95" customHeight="1" x14ac:dyDescent="0.15"/>
  <cols>
    <col min="1" max="1" width="12.85546875" style="2" customWidth="1"/>
    <col min="2" max="5" width="2.28515625" style="2" customWidth="1"/>
    <col min="6" max="9" width="2.140625" style="2" customWidth="1"/>
    <col min="10" max="13" width="2.28515625" style="2" customWidth="1"/>
    <col min="14" max="17" width="2.140625" style="2" customWidth="1"/>
    <col min="18" max="18" width="2.28515625" style="2" customWidth="1"/>
    <col min="19" max="19" width="2.42578125" style="2" customWidth="1"/>
    <col min="20" max="21" width="2.28515625" style="2" customWidth="1"/>
    <col min="22" max="33" width="2.140625" style="2" customWidth="1"/>
    <col min="34" max="37" width="2.28515625" style="2" customWidth="1"/>
    <col min="38" max="41" width="2.140625" style="2" customWidth="1"/>
    <col min="42" max="42" width="9.140625" style="2"/>
    <col min="43" max="43" width="9.7109375" style="2" bestFit="1" customWidth="1"/>
    <col min="44" max="16384" width="9.140625" style="2"/>
  </cols>
  <sheetData>
    <row r="1" spans="1:41" ht="5.0999999999999996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1"/>
      <c r="AM1" s="1"/>
      <c r="AN1" s="1"/>
      <c r="AO1" s="3"/>
    </row>
    <row r="2" spans="1:41" ht="15" customHeight="1" thickBot="1" x14ac:dyDescent="0.2">
      <c r="A2" s="1" t="s">
        <v>232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L2" s="1"/>
      <c r="AM2" s="1"/>
      <c r="AN2" s="1"/>
      <c r="AO2" s="3" t="s">
        <v>91</v>
      </c>
    </row>
    <row r="3" spans="1:41" ht="24.95" customHeight="1" x14ac:dyDescent="0.15">
      <c r="A3" s="57" t="s">
        <v>117</v>
      </c>
      <c r="B3" s="238" t="s">
        <v>323</v>
      </c>
      <c r="C3" s="193"/>
      <c r="D3" s="193"/>
      <c r="E3" s="193"/>
      <c r="F3" s="193"/>
      <c r="G3" s="193"/>
      <c r="H3" s="193"/>
      <c r="I3" s="194"/>
      <c r="J3" s="238" t="s">
        <v>322</v>
      </c>
      <c r="K3" s="193"/>
      <c r="L3" s="193"/>
      <c r="M3" s="193"/>
      <c r="N3" s="193"/>
      <c r="O3" s="193"/>
      <c r="P3" s="193"/>
      <c r="Q3" s="194"/>
      <c r="R3" s="238" t="s">
        <v>259</v>
      </c>
      <c r="S3" s="193"/>
      <c r="T3" s="193"/>
      <c r="U3" s="193"/>
      <c r="V3" s="193"/>
      <c r="W3" s="193"/>
      <c r="X3" s="193"/>
      <c r="Y3" s="194"/>
      <c r="Z3" s="238" t="s">
        <v>321</v>
      </c>
      <c r="AA3" s="193"/>
      <c r="AB3" s="193"/>
      <c r="AC3" s="193"/>
      <c r="AD3" s="193"/>
      <c r="AE3" s="193"/>
      <c r="AF3" s="193"/>
      <c r="AG3" s="239"/>
      <c r="AH3" s="241" t="s">
        <v>289</v>
      </c>
      <c r="AI3" s="242"/>
      <c r="AJ3" s="242"/>
      <c r="AK3" s="242"/>
      <c r="AL3" s="242"/>
      <c r="AM3" s="242"/>
      <c r="AN3" s="242"/>
      <c r="AO3" s="243"/>
    </row>
    <row r="4" spans="1:41" ht="24.95" customHeight="1" x14ac:dyDescent="0.15">
      <c r="A4" s="58" t="s">
        <v>118</v>
      </c>
      <c r="B4" s="228"/>
      <c r="C4" s="196"/>
      <c r="D4" s="196"/>
      <c r="E4" s="196"/>
      <c r="F4" s="196"/>
      <c r="G4" s="196"/>
      <c r="H4" s="196"/>
      <c r="I4" s="197"/>
      <c r="J4" s="228"/>
      <c r="K4" s="196"/>
      <c r="L4" s="196"/>
      <c r="M4" s="196"/>
      <c r="N4" s="196"/>
      <c r="O4" s="196"/>
      <c r="P4" s="196"/>
      <c r="Q4" s="197"/>
      <c r="R4" s="228"/>
      <c r="S4" s="196"/>
      <c r="T4" s="196"/>
      <c r="U4" s="196"/>
      <c r="V4" s="196"/>
      <c r="W4" s="196"/>
      <c r="X4" s="196"/>
      <c r="Y4" s="197"/>
      <c r="Z4" s="228"/>
      <c r="AA4" s="196"/>
      <c r="AB4" s="196"/>
      <c r="AC4" s="196"/>
      <c r="AD4" s="196"/>
      <c r="AE4" s="196"/>
      <c r="AF4" s="196"/>
      <c r="AG4" s="240"/>
      <c r="AH4" s="244"/>
      <c r="AI4" s="245"/>
      <c r="AJ4" s="245"/>
      <c r="AK4" s="245"/>
      <c r="AL4" s="245"/>
      <c r="AM4" s="245"/>
      <c r="AN4" s="245"/>
      <c r="AO4" s="246"/>
    </row>
    <row r="5" spans="1:41" ht="15.95" customHeight="1" x14ac:dyDescent="0.15">
      <c r="A5" s="136" t="s">
        <v>119</v>
      </c>
      <c r="B5" s="262">
        <v>7003</v>
      </c>
      <c r="C5" s="263"/>
      <c r="D5" s="263"/>
      <c r="E5" s="263"/>
      <c r="F5" s="263"/>
      <c r="G5" s="263"/>
      <c r="H5" s="263"/>
      <c r="I5" s="263"/>
      <c r="J5" s="263">
        <v>6688</v>
      </c>
      <c r="K5" s="263"/>
      <c r="L5" s="263"/>
      <c r="M5" s="263"/>
      <c r="N5" s="263"/>
      <c r="O5" s="263"/>
      <c r="P5" s="263"/>
      <c r="Q5" s="263"/>
      <c r="R5" s="263">
        <v>6981</v>
      </c>
      <c r="S5" s="263"/>
      <c r="T5" s="263"/>
      <c r="U5" s="263"/>
      <c r="V5" s="263"/>
      <c r="W5" s="263"/>
      <c r="X5" s="263"/>
      <c r="Y5" s="263"/>
      <c r="Z5" s="263">
        <v>6322</v>
      </c>
      <c r="AA5" s="263"/>
      <c r="AB5" s="263"/>
      <c r="AC5" s="263"/>
      <c r="AD5" s="263"/>
      <c r="AE5" s="263"/>
      <c r="AF5" s="263"/>
      <c r="AG5" s="263"/>
      <c r="AH5" s="347">
        <v>6715</v>
      </c>
      <c r="AI5" s="347"/>
      <c r="AJ5" s="347"/>
      <c r="AK5" s="347"/>
      <c r="AL5" s="347"/>
      <c r="AM5" s="347"/>
      <c r="AN5" s="347"/>
      <c r="AO5" s="348"/>
    </row>
    <row r="6" spans="1:41" ht="15.95" customHeight="1" x14ac:dyDescent="0.15">
      <c r="A6" s="59" t="s">
        <v>194</v>
      </c>
      <c r="B6" s="260">
        <v>7587</v>
      </c>
      <c r="C6" s="261"/>
      <c r="D6" s="261"/>
      <c r="E6" s="261"/>
      <c r="F6" s="261"/>
      <c r="G6" s="261"/>
      <c r="H6" s="261"/>
      <c r="I6" s="261"/>
      <c r="J6" s="261">
        <v>7332</v>
      </c>
      <c r="K6" s="261"/>
      <c r="L6" s="261"/>
      <c r="M6" s="261"/>
      <c r="N6" s="261"/>
      <c r="O6" s="261"/>
      <c r="P6" s="261"/>
      <c r="Q6" s="261"/>
      <c r="R6" s="261">
        <v>6875</v>
      </c>
      <c r="S6" s="261"/>
      <c r="T6" s="261"/>
      <c r="U6" s="261"/>
      <c r="V6" s="261"/>
      <c r="W6" s="261"/>
      <c r="X6" s="261"/>
      <c r="Y6" s="261"/>
      <c r="Z6" s="261">
        <v>7040</v>
      </c>
      <c r="AA6" s="261"/>
      <c r="AB6" s="261"/>
      <c r="AC6" s="261"/>
      <c r="AD6" s="261"/>
      <c r="AE6" s="261"/>
      <c r="AF6" s="261"/>
      <c r="AG6" s="261"/>
      <c r="AH6" s="349">
        <v>6960</v>
      </c>
      <c r="AI6" s="349"/>
      <c r="AJ6" s="349"/>
      <c r="AK6" s="349"/>
      <c r="AL6" s="349"/>
      <c r="AM6" s="349"/>
      <c r="AN6" s="349"/>
      <c r="AO6" s="350"/>
    </row>
    <row r="7" spans="1:41" ht="15.95" customHeight="1" x14ac:dyDescent="0.15">
      <c r="A7" s="59" t="s">
        <v>195</v>
      </c>
      <c r="B7" s="260">
        <v>8302</v>
      </c>
      <c r="C7" s="261"/>
      <c r="D7" s="261"/>
      <c r="E7" s="261"/>
      <c r="F7" s="261"/>
      <c r="G7" s="261"/>
      <c r="H7" s="261"/>
      <c r="I7" s="261"/>
      <c r="J7" s="261">
        <v>7974</v>
      </c>
      <c r="K7" s="261"/>
      <c r="L7" s="261"/>
      <c r="M7" s="261"/>
      <c r="N7" s="261"/>
      <c r="O7" s="261"/>
      <c r="P7" s="261"/>
      <c r="Q7" s="261"/>
      <c r="R7" s="261">
        <v>6990</v>
      </c>
      <c r="S7" s="261"/>
      <c r="T7" s="261"/>
      <c r="U7" s="261"/>
      <c r="V7" s="261"/>
      <c r="W7" s="261"/>
      <c r="X7" s="261"/>
      <c r="Y7" s="261"/>
      <c r="Z7" s="261">
        <v>5181</v>
      </c>
      <c r="AA7" s="261"/>
      <c r="AB7" s="261"/>
      <c r="AC7" s="261"/>
      <c r="AD7" s="261"/>
      <c r="AE7" s="261"/>
      <c r="AF7" s="261"/>
      <c r="AG7" s="261"/>
      <c r="AH7" s="349">
        <v>7294</v>
      </c>
      <c r="AI7" s="349"/>
      <c r="AJ7" s="349"/>
      <c r="AK7" s="349"/>
      <c r="AL7" s="349"/>
      <c r="AM7" s="349"/>
      <c r="AN7" s="349"/>
      <c r="AO7" s="350"/>
    </row>
    <row r="8" spans="1:41" ht="15.95" customHeight="1" x14ac:dyDescent="0.15">
      <c r="A8" s="59" t="s">
        <v>196</v>
      </c>
      <c r="B8" s="260">
        <v>9043</v>
      </c>
      <c r="C8" s="261"/>
      <c r="D8" s="261"/>
      <c r="E8" s="261"/>
      <c r="F8" s="261"/>
      <c r="G8" s="261"/>
      <c r="H8" s="261"/>
      <c r="I8" s="261"/>
      <c r="J8" s="261">
        <v>8772</v>
      </c>
      <c r="K8" s="261"/>
      <c r="L8" s="261"/>
      <c r="M8" s="261"/>
      <c r="N8" s="261"/>
      <c r="O8" s="261"/>
      <c r="P8" s="261"/>
      <c r="Q8" s="261"/>
      <c r="R8" s="261">
        <v>7507</v>
      </c>
      <c r="S8" s="261"/>
      <c r="T8" s="261"/>
      <c r="U8" s="261"/>
      <c r="V8" s="261"/>
      <c r="W8" s="261"/>
      <c r="X8" s="261"/>
      <c r="Y8" s="261"/>
      <c r="Z8" s="261">
        <v>5204</v>
      </c>
      <c r="AA8" s="261"/>
      <c r="AB8" s="261"/>
      <c r="AC8" s="261"/>
      <c r="AD8" s="261"/>
      <c r="AE8" s="261"/>
      <c r="AF8" s="261"/>
      <c r="AG8" s="261"/>
      <c r="AH8" s="349">
        <v>8231</v>
      </c>
      <c r="AI8" s="349"/>
      <c r="AJ8" s="349"/>
      <c r="AK8" s="349"/>
      <c r="AL8" s="349"/>
      <c r="AM8" s="349"/>
      <c r="AN8" s="349"/>
      <c r="AO8" s="350"/>
    </row>
    <row r="9" spans="1:41" ht="15.95" customHeight="1" x14ac:dyDescent="0.15">
      <c r="A9" s="59" t="s">
        <v>197</v>
      </c>
      <c r="B9" s="260">
        <v>9212</v>
      </c>
      <c r="C9" s="261"/>
      <c r="D9" s="261"/>
      <c r="E9" s="261"/>
      <c r="F9" s="261"/>
      <c r="G9" s="261"/>
      <c r="H9" s="261"/>
      <c r="I9" s="261"/>
      <c r="J9" s="261">
        <v>8949</v>
      </c>
      <c r="K9" s="261"/>
      <c r="L9" s="261"/>
      <c r="M9" s="261"/>
      <c r="N9" s="261"/>
      <c r="O9" s="261"/>
      <c r="P9" s="261"/>
      <c r="Q9" s="261"/>
      <c r="R9" s="261">
        <v>8180</v>
      </c>
      <c r="S9" s="261"/>
      <c r="T9" s="261"/>
      <c r="U9" s="261"/>
      <c r="V9" s="261"/>
      <c r="W9" s="261"/>
      <c r="X9" s="261"/>
      <c r="Y9" s="261"/>
      <c r="Z9" s="261">
        <v>8742</v>
      </c>
      <c r="AA9" s="261"/>
      <c r="AB9" s="261"/>
      <c r="AC9" s="261"/>
      <c r="AD9" s="261"/>
      <c r="AE9" s="261"/>
      <c r="AF9" s="261"/>
      <c r="AG9" s="261"/>
      <c r="AH9" s="349">
        <v>7965</v>
      </c>
      <c r="AI9" s="349"/>
      <c r="AJ9" s="349"/>
      <c r="AK9" s="349"/>
      <c r="AL9" s="349"/>
      <c r="AM9" s="349"/>
      <c r="AN9" s="349"/>
      <c r="AO9" s="350"/>
    </row>
    <row r="10" spans="1:41" ht="15.95" customHeight="1" x14ac:dyDescent="0.15">
      <c r="A10" s="59" t="s">
        <v>198</v>
      </c>
      <c r="B10" s="260">
        <v>7274</v>
      </c>
      <c r="C10" s="261"/>
      <c r="D10" s="261"/>
      <c r="E10" s="261"/>
      <c r="F10" s="261"/>
      <c r="G10" s="261"/>
      <c r="H10" s="261"/>
      <c r="I10" s="261"/>
      <c r="J10" s="261">
        <v>7133</v>
      </c>
      <c r="K10" s="261"/>
      <c r="L10" s="261"/>
      <c r="M10" s="261"/>
      <c r="N10" s="261"/>
      <c r="O10" s="261"/>
      <c r="P10" s="261"/>
      <c r="Q10" s="261"/>
      <c r="R10" s="261">
        <v>6299</v>
      </c>
      <c r="S10" s="261"/>
      <c r="T10" s="261"/>
      <c r="U10" s="261"/>
      <c r="V10" s="261"/>
      <c r="W10" s="261"/>
      <c r="X10" s="261"/>
      <c r="Y10" s="261"/>
      <c r="Z10" s="261">
        <v>7143</v>
      </c>
      <c r="AA10" s="261"/>
      <c r="AB10" s="261"/>
      <c r="AC10" s="261"/>
      <c r="AD10" s="261"/>
      <c r="AE10" s="261"/>
      <c r="AF10" s="261"/>
      <c r="AG10" s="261"/>
      <c r="AH10" s="349">
        <v>6812</v>
      </c>
      <c r="AI10" s="349"/>
      <c r="AJ10" s="349"/>
      <c r="AK10" s="349"/>
      <c r="AL10" s="349"/>
      <c r="AM10" s="349"/>
      <c r="AN10" s="349"/>
      <c r="AO10" s="350"/>
    </row>
    <row r="11" spans="1:41" ht="15.95" customHeight="1" x14ac:dyDescent="0.15">
      <c r="A11" s="133">
        <v>10</v>
      </c>
      <c r="B11" s="260">
        <v>7720</v>
      </c>
      <c r="C11" s="261"/>
      <c r="D11" s="261"/>
      <c r="E11" s="261"/>
      <c r="F11" s="261"/>
      <c r="G11" s="261"/>
      <c r="H11" s="261"/>
      <c r="I11" s="261"/>
      <c r="J11" s="261">
        <v>7564</v>
      </c>
      <c r="K11" s="261"/>
      <c r="L11" s="261"/>
      <c r="M11" s="261"/>
      <c r="N11" s="261"/>
      <c r="O11" s="261"/>
      <c r="P11" s="261"/>
      <c r="Q11" s="261"/>
      <c r="R11" s="261">
        <v>6573</v>
      </c>
      <c r="S11" s="261"/>
      <c r="T11" s="261"/>
      <c r="U11" s="261"/>
      <c r="V11" s="261"/>
      <c r="W11" s="261"/>
      <c r="X11" s="261"/>
      <c r="Y11" s="261"/>
      <c r="Z11" s="261">
        <v>8316</v>
      </c>
      <c r="AA11" s="261"/>
      <c r="AB11" s="261"/>
      <c r="AC11" s="261"/>
      <c r="AD11" s="261"/>
      <c r="AE11" s="261"/>
      <c r="AF11" s="261"/>
      <c r="AG11" s="261"/>
      <c r="AH11" s="349">
        <v>7196</v>
      </c>
      <c r="AI11" s="349"/>
      <c r="AJ11" s="349"/>
      <c r="AK11" s="349"/>
      <c r="AL11" s="349"/>
      <c r="AM11" s="349"/>
      <c r="AN11" s="349"/>
      <c r="AO11" s="350"/>
    </row>
    <row r="12" spans="1:41" ht="15.95" customHeight="1" x14ac:dyDescent="0.15">
      <c r="A12" s="133">
        <v>11</v>
      </c>
      <c r="B12" s="260">
        <v>7484</v>
      </c>
      <c r="C12" s="261"/>
      <c r="D12" s="261"/>
      <c r="E12" s="261"/>
      <c r="F12" s="261"/>
      <c r="G12" s="261"/>
      <c r="H12" s="261"/>
      <c r="I12" s="261"/>
      <c r="J12" s="261">
        <v>7204</v>
      </c>
      <c r="K12" s="261"/>
      <c r="L12" s="261"/>
      <c r="M12" s="261"/>
      <c r="N12" s="261"/>
      <c r="O12" s="261"/>
      <c r="P12" s="261"/>
      <c r="Q12" s="261"/>
      <c r="R12" s="261">
        <v>6695</v>
      </c>
      <c r="S12" s="261"/>
      <c r="T12" s="261"/>
      <c r="U12" s="261"/>
      <c r="V12" s="261"/>
      <c r="W12" s="261"/>
      <c r="X12" s="261"/>
      <c r="Y12" s="261"/>
      <c r="Z12" s="261">
        <v>8105</v>
      </c>
      <c r="AA12" s="261"/>
      <c r="AB12" s="261"/>
      <c r="AC12" s="261"/>
      <c r="AD12" s="261"/>
      <c r="AE12" s="261"/>
      <c r="AF12" s="261"/>
      <c r="AG12" s="261"/>
      <c r="AH12" s="349">
        <v>6716</v>
      </c>
      <c r="AI12" s="349"/>
      <c r="AJ12" s="349"/>
      <c r="AK12" s="349"/>
      <c r="AL12" s="349"/>
      <c r="AM12" s="349"/>
      <c r="AN12" s="349"/>
      <c r="AO12" s="350"/>
    </row>
    <row r="13" spans="1:41" ht="15.95" customHeight="1" x14ac:dyDescent="0.15">
      <c r="A13" s="133">
        <v>12</v>
      </c>
      <c r="B13" s="260">
        <v>5793</v>
      </c>
      <c r="C13" s="261"/>
      <c r="D13" s="261"/>
      <c r="E13" s="261"/>
      <c r="F13" s="261"/>
      <c r="G13" s="261"/>
      <c r="H13" s="261"/>
      <c r="I13" s="261"/>
      <c r="J13" s="261">
        <v>6343</v>
      </c>
      <c r="K13" s="261"/>
      <c r="L13" s="261"/>
      <c r="M13" s="261"/>
      <c r="N13" s="261"/>
      <c r="O13" s="261"/>
      <c r="P13" s="261"/>
      <c r="Q13" s="261"/>
      <c r="R13" s="261">
        <v>5391</v>
      </c>
      <c r="S13" s="261"/>
      <c r="T13" s="261"/>
      <c r="U13" s="261"/>
      <c r="V13" s="261"/>
      <c r="W13" s="261"/>
      <c r="X13" s="261"/>
      <c r="Y13" s="261"/>
      <c r="Z13" s="261">
        <v>3617</v>
      </c>
      <c r="AA13" s="261"/>
      <c r="AB13" s="261"/>
      <c r="AC13" s="261"/>
      <c r="AD13" s="261"/>
      <c r="AE13" s="261"/>
      <c r="AF13" s="261"/>
      <c r="AG13" s="261"/>
      <c r="AH13" s="349">
        <v>6108</v>
      </c>
      <c r="AI13" s="349"/>
      <c r="AJ13" s="349"/>
      <c r="AK13" s="349"/>
      <c r="AL13" s="349"/>
      <c r="AM13" s="349"/>
      <c r="AN13" s="349"/>
      <c r="AO13" s="350"/>
    </row>
    <row r="14" spans="1:41" ht="15.95" customHeight="1" x14ac:dyDescent="0.15">
      <c r="A14" s="59" t="s">
        <v>199</v>
      </c>
      <c r="B14" s="260">
        <v>6900</v>
      </c>
      <c r="C14" s="261"/>
      <c r="D14" s="261"/>
      <c r="E14" s="261"/>
      <c r="F14" s="261"/>
      <c r="G14" s="261"/>
      <c r="H14" s="261"/>
      <c r="I14" s="261"/>
      <c r="J14" s="261">
        <v>6923</v>
      </c>
      <c r="K14" s="261"/>
      <c r="L14" s="261"/>
      <c r="M14" s="261"/>
      <c r="N14" s="261"/>
      <c r="O14" s="261"/>
      <c r="P14" s="261"/>
      <c r="Q14" s="261"/>
      <c r="R14" s="261">
        <v>6243</v>
      </c>
      <c r="S14" s="261"/>
      <c r="T14" s="261"/>
      <c r="U14" s="261"/>
      <c r="V14" s="261"/>
      <c r="W14" s="261"/>
      <c r="X14" s="261"/>
      <c r="Y14" s="261"/>
      <c r="Z14" s="261">
        <v>6705</v>
      </c>
      <c r="AA14" s="261"/>
      <c r="AB14" s="261"/>
      <c r="AC14" s="261"/>
      <c r="AD14" s="261"/>
      <c r="AE14" s="261"/>
      <c r="AF14" s="261"/>
      <c r="AG14" s="261"/>
      <c r="AH14" s="349">
        <v>6839</v>
      </c>
      <c r="AI14" s="349"/>
      <c r="AJ14" s="349"/>
      <c r="AK14" s="349"/>
      <c r="AL14" s="349"/>
      <c r="AM14" s="349"/>
      <c r="AN14" s="349"/>
      <c r="AO14" s="350"/>
    </row>
    <row r="15" spans="1:41" ht="15.95" customHeight="1" x14ac:dyDescent="0.15">
      <c r="A15" s="59" t="s">
        <v>200</v>
      </c>
      <c r="B15" s="260">
        <v>7024</v>
      </c>
      <c r="C15" s="261"/>
      <c r="D15" s="261"/>
      <c r="E15" s="261"/>
      <c r="F15" s="261"/>
      <c r="G15" s="261"/>
      <c r="H15" s="261"/>
      <c r="I15" s="261"/>
      <c r="J15" s="261">
        <v>6886</v>
      </c>
      <c r="K15" s="261"/>
      <c r="L15" s="261"/>
      <c r="M15" s="261"/>
      <c r="N15" s="261"/>
      <c r="O15" s="261"/>
      <c r="P15" s="261"/>
      <c r="Q15" s="261"/>
      <c r="R15" s="261">
        <v>6229</v>
      </c>
      <c r="S15" s="261"/>
      <c r="T15" s="261"/>
      <c r="U15" s="261"/>
      <c r="V15" s="261"/>
      <c r="W15" s="261"/>
      <c r="X15" s="261"/>
      <c r="Y15" s="261"/>
      <c r="Z15" s="261">
        <v>6609</v>
      </c>
      <c r="AA15" s="261"/>
      <c r="AB15" s="261"/>
      <c r="AC15" s="261"/>
      <c r="AD15" s="261"/>
      <c r="AE15" s="261"/>
      <c r="AF15" s="261"/>
      <c r="AG15" s="261"/>
      <c r="AH15" s="349">
        <v>5112</v>
      </c>
      <c r="AI15" s="349"/>
      <c r="AJ15" s="349"/>
      <c r="AK15" s="349"/>
      <c r="AL15" s="349"/>
      <c r="AM15" s="349"/>
      <c r="AN15" s="349"/>
      <c r="AO15" s="350"/>
    </row>
    <row r="16" spans="1:41" ht="15.95" customHeight="1" x14ac:dyDescent="0.15">
      <c r="A16" s="59" t="s">
        <v>201</v>
      </c>
      <c r="B16" s="260">
        <v>8116</v>
      </c>
      <c r="C16" s="261"/>
      <c r="D16" s="261"/>
      <c r="E16" s="261"/>
      <c r="F16" s="261"/>
      <c r="G16" s="261"/>
      <c r="H16" s="261"/>
      <c r="I16" s="261"/>
      <c r="J16" s="261">
        <v>5863</v>
      </c>
      <c r="K16" s="261"/>
      <c r="L16" s="261"/>
      <c r="M16" s="261"/>
      <c r="N16" s="261"/>
      <c r="O16" s="261"/>
      <c r="P16" s="261"/>
      <c r="Q16" s="261"/>
      <c r="R16" s="261">
        <v>5332</v>
      </c>
      <c r="S16" s="261"/>
      <c r="T16" s="261"/>
      <c r="U16" s="261"/>
      <c r="V16" s="261"/>
      <c r="W16" s="261"/>
      <c r="X16" s="261"/>
      <c r="Y16" s="261"/>
      <c r="Z16" s="261">
        <v>7180</v>
      </c>
      <c r="AA16" s="261"/>
      <c r="AB16" s="261"/>
      <c r="AC16" s="261"/>
      <c r="AD16" s="261"/>
      <c r="AE16" s="261"/>
      <c r="AF16" s="261"/>
      <c r="AG16" s="261"/>
      <c r="AH16" s="349">
        <v>7120</v>
      </c>
      <c r="AI16" s="349"/>
      <c r="AJ16" s="349"/>
      <c r="AK16" s="349"/>
      <c r="AL16" s="349"/>
      <c r="AM16" s="349"/>
      <c r="AN16" s="349"/>
      <c r="AO16" s="350"/>
    </row>
    <row r="17" spans="1:44" ht="12.95" customHeight="1" x14ac:dyDescent="0.15">
      <c r="A17" s="133"/>
      <c r="B17" s="102"/>
      <c r="C17" s="65"/>
      <c r="D17" s="65"/>
      <c r="E17" s="65"/>
      <c r="F17" s="65"/>
      <c r="G17" s="65"/>
      <c r="H17" s="65"/>
      <c r="I17" s="65"/>
      <c r="J17" s="102"/>
      <c r="K17" s="102"/>
      <c r="L17" s="102"/>
      <c r="M17" s="102"/>
      <c r="N17" s="65"/>
      <c r="O17" s="65"/>
      <c r="P17" s="65"/>
      <c r="Q17" s="65"/>
      <c r="R17" s="34"/>
      <c r="S17" s="34"/>
      <c r="T17" s="34"/>
      <c r="U17" s="34"/>
      <c r="V17" s="34"/>
      <c r="W17" s="34"/>
      <c r="X17" s="34"/>
      <c r="Y17" s="34"/>
      <c r="Z17" s="351"/>
      <c r="AA17" s="351"/>
      <c r="AB17" s="351"/>
      <c r="AC17" s="351"/>
      <c r="AD17" s="34"/>
      <c r="AE17" s="34"/>
      <c r="AF17" s="34"/>
      <c r="AG17" s="34"/>
      <c r="AH17" s="352"/>
      <c r="AI17" s="352"/>
      <c r="AJ17" s="352"/>
      <c r="AK17" s="352"/>
      <c r="AL17" s="353"/>
      <c r="AM17" s="353"/>
      <c r="AN17" s="353"/>
      <c r="AO17" s="354"/>
    </row>
    <row r="18" spans="1:44" ht="15.95" customHeight="1" x14ac:dyDescent="0.15">
      <c r="A18" s="60" t="s">
        <v>120</v>
      </c>
      <c r="B18" s="256">
        <f>SUM(B5:E16)</f>
        <v>91458</v>
      </c>
      <c r="C18" s="256"/>
      <c r="D18" s="256"/>
      <c r="E18" s="256"/>
      <c r="F18" s="256"/>
      <c r="G18" s="256"/>
      <c r="H18" s="256"/>
      <c r="I18" s="256"/>
      <c r="J18" s="248">
        <f>SUM(J5:M16)</f>
        <v>87631</v>
      </c>
      <c r="K18" s="248"/>
      <c r="L18" s="248"/>
      <c r="M18" s="248"/>
      <c r="N18" s="248"/>
      <c r="O18" s="248"/>
      <c r="P18" s="248"/>
      <c r="Q18" s="248"/>
      <c r="R18" s="248">
        <f>SUM(R5:U16)</f>
        <v>79295</v>
      </c>
      <c r="S18" s="248"/>
      <c r="T18" s="248"/>
      <c r="U18" s="248"/>
      <c r="V18" s="248"/>
      <c r="W18" s="248"/>
      <c r="X18" s="248"/>
      <c r="Y18" s="248"/>
      <c r="Z18" s="248">
        <f>SUM(Z5:AC16)</f>
        <v>80164</v>
      </c>
      <c r="AA18" s="248"/>
      <c r="AB18" s="248"/>
      <c r="AC18" s="248"/>
      <c r="AD18" s="248"/>
      <c r="AE18" s="248"/>
      <c r="AF18" s="248"/>
      <c r="AG18" s="248"/>
      <c r="AH18" s="349">
        <f>SUM(AH5:AK16)</f>
        <v>83068</v>
      </c>
      <c r="AI18" s="349"/>
      <c r="AJ18" s="349"/>
      <c r="AK18" s="349"/>
      <c r="AL18" s="349"/>
      <c r="AM18" s="349"/>
      <c r="AN18" s="349"/>
      <c r="AO18" s="350"/>
    </row>
    <row r="19" spans="1:44" ht="12.95" customHeight="1" x14ac:dyDescent="0.15">
      <c r="A19" s="133"/>
      <c r="B19" s="102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34"/>
      <c r="S19" s="34"/>
      <c r="T19" s="34"/>
      <c r="U19" s="34"/>
      <c r="V19" s="34"/>
      <c r="W19" s="34"/>
      <c r="X19" s="34"/>
      <c r="Y19" s="34"/>
      <c r="Z19" s="355"/>
      <c r="AA19" s="355"/>
      <c r="AB19" s="355"/>
      <c r="AC19" s="355"/>
      <c r="AD19" s="34"/>
      <c r="AE19" s="34"/>
      <c r="AF19" s="34"/>
      <c r="AG19" s="34"/>
      <c r="AH19" s="356"/>
      <c r="AI19" s="356"/>
      <c r="AJ19" s="356"/>
      <c r="AK19" s="356"/>
      <c r="AL19" s="353"/>
      <c r="AM19" s="353"/>
      <c r="AN19" s="353"/>
      <c r="AO19" s="354"/>
    </row>
    <row r="20" spans="1:44" ht="15.95" customHeight="1" x14ac:dyDescent="0.15">
      <c r="A20" s="133" t="s">
        <v>121</v>
      </c>
      <c r="B20" s="255">
        <f>B18/B22</f>
        <v>325.47330960854094</v>
      </c>
      <c r="C20" s="255"/>
      <c r="D20" s="255"/>
      <c r="E20" s="255"/>
      <c r="F20" s="255"/>
      <c r="G20" s="255"/>
      <c r="H20" s="255"/>
      <c r="I20" s="255"/>
      <c r="J20" s="249">
        <f>J18/J22</f>
        <v>310.74822695035459</v>
      </c>
      <c r="K20" s="249"/>
      <c r="L20" s="249"/>
      <c r="M20" s="249"/>
      <c r="N20" s="249"/>
      <c r="O20" s="249"/>
      <c r="P20" s="249"/>
      <c r="Q20" s="249"/>
      <c r="R20" s="255">
        <f>R18/R22</f>
        <v>280.19434628975267</v>
      </c>
      <c r="S20" s="255"/>
      <c r="T20" s="255"/>
      <c r="U20" s="255"/>
      <c r="V20" s="255"/>
      <c r="W20" s="255"/>
      <c r="X20" s="255"/>
      <c r="Y20" s="255"/>
      <c r="Z20" s="255">
        <f>Z18/Z22</f>
        <v>309.51351351351349</v>
      </c>
      <c r="AA20" s="255"/>
      <c r="AB20" s="255"/>
      <c r="AC20" s="255"/>
      <c r="AD20" s="255"/>
      <c r="AE20" s="255"/>
      <c r="AF20" s="255"/>
      <c r="AG20" s="255"/>
      <c r="AH20" s="349">
        <f>AH18/AH22</f>
        <v>296.67142857142858</v>
      </c>
      <c r="AI20" s="349"/>
      <c r="AJ20" s="349"/>
      <c r="AK20" s="349"/>
      <c r="AL20" s="349"/>
      <c r="AM20" s="349"/>
      <c r="AN20" s="349"/>
      <c r="AO20" s="350"/>
    </row>
    <row r="21" spans="1:44" s="35" customFormat="1" ht="15.95" customHeight="1" x14ac:dyDescent="0.15">
      <c r="A21" s="133" t="s">
        <v>122</v>
      </c>
      <c r="B21" s="247">
        <f>B18/12</f>
        <v>7621.5</v>
      </c>
      <c r="C21" s="247"/>
      <c r="D21" s="247"/>
      <c r="E21" s="247"/>
      <c r="F21" s="247"/>
      <c r="G21" s="247"/>
      <c r="H21" s="247"/>
      <c r="I21" s="247"/>
      <c r="J21" s="254">
        <f>J18/12</f>
        <v>7302.583333333333</v>
      </c>
      <c r="K21" s="254"/>
      <c r="L21" s="254"/>
      <c r="M21" s="254"/>
      <c r="N21" s="254"/>
      <c r="O21" s="254"/>
      <c r="P21" s="254"/>
      <c r="Q21" s="254"/>
      <c r="R21" s="247">
        <f>R18/12</f>
        <v>6607.916666666667</v>
      </c>
      <c r="S21" s="247"/>
      <c r="T21" s="247"/>
      <c r="U21" s="247"/>
      <c r="V21" s="247"/>
      <c r="W21" s="247"/>
      <c r="X21" s="247"/>
      <c r="Y21" s="247"/>
      <c r="Z21" s="247">
        <f>Z18/12</f>
        <v>6680.333333333333</v>
      </c>
      <c r="AA21" s="247"/>
      <c r="AB21" s="247"/>
      <c r="AC21" s="247"/>
      <c r="AD21" s="247"/>
      <c r="AE21" s="247"/>
      <c r="AF21" s="247"/>
      <c r="AG21" s="247"/>
      <c r="AH21" s="357">
        <f>AH18/12</f>
        <v>6922.333333333333</v>
      </c>
      <c r="AI21" s="357"/>
      <c r="AJ21" s="357"/>
      <c r="AK21" s="357"/>
      <c r="AL21" s="357"/>
      <c r="AM21" s="357"/>
      <c r="AN21" s="357"/>
      <c r="AO21" s="358"/>
    </row>
    <row r="22" spans="1:44" s="35" customFormat="1" ht="15.95" customHeight="1" thickBot="1" x14ac:dyDescent="0.2">
      <c r="A22" s="61" t="s">
        <v>123</v>
      </c>
      <c r="B22" s="257">
        <v>281</v>
      </c>
      <c r="C22" s="258"/>
      <c r="D22" s="258"/>
      <c r="E22" s="258"/>
      <c r="F22" s="258"/>
      <c r="G22" s="258"/>
      <c r="H22" s="258"/>
      <c r="I22" s="259"/>
      <c r="J22" s="257">
        <v>282</v>
      </c>
      <c r="K22" s="258"/>
      <c r="L22" s="258"/>
      <c r="M22" s="258"/>
      <c r="N22" s="258"/>
      <c r="O22" s="258"/>
      <c r="P22" s="258"/>
      <c r="Q22" s="259"/>
      <c r="R22" s="359">
        <v>283</v>
      </c>
      <c r="S22" s="359"/>
      <c r="T22" s="359"/>
      <c r="U22" s="359"/>
      <c r="V22" s="359"/>
      <c r="W22" s="359"/>
      <c r="X22" s="359"/>
      <c r="Y22" s="257"/>
      <c r="Z22" s="359">
        <v>259</v>
      </c>
      <c r="AA22" s="359"/>
      <c r="AB22" s="359"/>
      <c r="AC22" s="359"/>
      <c r="AD22" s="359"/>
      <c r="AE22" s="359"/>
      <c r="AF22" s="359"/>
      <c r="AG22" s="257"/>
      <c r="AH22" s="360">
        <v>280</v>
      </c>
      <c r="AI22" s="361"/>
      <c r="AJ22" s="361"/>
      <c r="AK22" s="361"/>
      <c r="AL22" s="361"/>
      <c r="AM22" s="361"/>
      <c r="AN22" s="361"/>
      <c r="AO22" s="362"/>
    </row>
    <row r="23" spans="1:44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3"/>
      <c r="AL23" s="1"/>
      <c r="AM23" s="1"/>
      <c r="AN23" s="1"/>
      <c r="AO23" s="3" t="s">
        <v>90</v>
      </c>
    </row>
    <row r="24" spans="1:44" ht="15" customHeight="1" x14ac:dyDescent="0.15">
      <c r="A24" s="1" t="s">
        <v>124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4" ht="15" customHeight="1" thickBot="1" x14ac:dyDescent="0.2">
      <c r="A25" s="1" t="s">
        <v>233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L25" s="1"/>
      <c r="AM25" s="1"/>
      <c r="AN25" s="1"/>
      <c r="AO25" s="3" t="s">
        <v>81</v>
      </c>
    </row>
    <row r="26" spans="1:44" ht="18" customHeight="1" x14ac:dyDescent="0.15">
      <c r="A26" s="62" t="s">
        <v>125</v>
      </c>
      <c r="B26" s="221" t="s">
        <v>126</v>
      </c>
      <c r="C26" s="221"/>
      <c r="D26" s="221"/>
      <c r="E26" s="221"/>
      <c r="F26" s="221"/>
      <c r="G26" s="221" t="s">
        <v>127</v>
      </c>
      <c r="H26" s="221"/>
      <c r="I26" s="221"/>
      <c r="J26" s="221"/>
      <c r="K26" s="221"/>
      <c r="L26" s="221" t="s">
        <v>128</v>
      </c>
      <c r="M26" s="221"/>
      <c r="N26" s="221"/>
      <c r="O26" s="221"/>
      <c r="P26" s="221"/>
      <c r="Q26" s="221"/>
      <c r="R26" s="221" t="s">
        <v>129</v>
      </c>
      <c r="S26" s="221"/>
      <c r="T26" s="221"/>
      <c r="U26" s="221"/>
      <c r="V26" s="221"/>
      <c r="W26" s="221"/>
      <c r="X26" s="221" t="s">
        <v>130</v>
      </c>
      <c r="Y26" s="221"/>
      <c r="Z26" s="221"/>
      <c r="AA26" s="221"/>
      <c r="AB26" s="221"/>
      <c r="AC26" s="221"/>
      <c r="AD26" s="221" t="s">
        <v>131</v>
      </c>
      <c r="AE26" s="221"/>
      <c r="AF26" s="221"/>
      <c r="AG26" s="221"/>
      <c r="AH26" s="221"/>
      <c r="AI26" s="221"/>
      <c r="AJ26" s="250" t="s">
        <v>202</v>
      </c>
      <c r="AK26" s="250"/>
      <c r="AL26" s="250"/>
      <c r="AM26" s="250"/>
      <c r="AN26" s="250"/>
      <c r="AO26" s="251"/>
    </row>
    <row r="27" spans="1:44" ht="18" customHeight="1" x14ac:dyDescent="0.15">
      <c r="A27" s="63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252"/>
      <c r="AK27" s="252"/>
      <c r="AL27" s="252"/>
      <c r="AM27" s="252"/>
      <c r="AN27" s="252"/>
      <c r="AO27" s="253"/>
    </row>
    <row r="28" spans="1:44" ht="18" customHeight="1" x14ac:dyDescent="0.15">
      <c r="A28" s="64" t="s">
        <v>132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252"/>
      <c r="AK28" s="252"/>
      <c r="AL28" s="252"/>
      <c r="AM28" s="252"/>
      <c r="AN28" s="252"/>
      <c r="AO28" s="253"/>
    </row>
    <row r="29" spans="1:44" ht="15.95" customHeight="1" x14ac:dyDescent="0.15">
      <c r="A29" s="134" t="s">
        <v>324</v>
      </c>
      <c r="B29" s="363">
        <v>191230</v>
      </c>
      <c r="C29" s="364"/>
      <c r="D29" s="364"/>
      <c r="E29" s="364"/>
      <c r="F29" s="364"/>
      <c r="G29" s="364">
        <v>170858</v>
      </c>
      <c r="H29" s="364"/>
      <c r="I29" s="364"/>
      <c r="J29" s="364"/>
      <c r="K29" s="364"/>
      <c r="L29" s="364">
        <v>24168</v>
      </c>
      <c r="M29" s="364"/>
      <c r="N29" s="364"/>
      <c r="O29" s="364"/>
      <c r="P29" s="364"/>
      <c r="Q29" s="364"/>
      <c r="R29" s="364">
        <v>11688</v>
      </c>
      <c r="S29" s="364"/>
      <c r="T29" s="364"/>
      <c r="U29" s="364"/>
      <c r="V29" s="364"/>
      <c r="W29" s="364"/>
      <c r="X29" s="364">
        <v>47659</v>
      </c>
      <c r="Y29" s="364"/>
      <c r="Z29" s="364"/>
      <c r="AA29" s="364"/>
      <c r="AB29" s="364"/>
      <c r="AC29" s="364"/>
      <c r="AD29" s="364">
        <v>445603</v>
      </c>
      <c r="AE29" s="364"/>
      <c r="AF29" s="364"/>
      <c r="AG29" s="364"/>
      <c r="AH29" s="364"/>
      <c r="AI29" s="364"/>
      <c r="AJ29" s="365">
        <v>1586</v>
      </c>
      <c r="AK29" s="365"/>
      <c r="AL29" s="365"/>
      <c r="AM29" s="365"/>
      <c r="AN29" s="365"/>
      <c r="AO29" s="366"/>
    </row>
    <row r="30" spans="1:44" ht="15.95" customHeight="1" x14ac:dyDescent="0.15">
      <c r="A30" s="134">
        <v>25</v>
      </c>
      <c r="B30" s="367">
        <v>192421</v>
      </c>
      <c r="C30" s="368"/>
      <c r="D30" s="368"/>
      <c r="E30" s="368"/>
      <c r="F30" s="368"/>
      <c r="G30" s="368">
        <v>162814</v>
      </c>
      <c r="H30" s="368"/>
      <c r="I30" s="368"/>
      <c r="J30" s="368"/>
      <c r="K30" s="368"/>
      <c r="L30" s="368">
        <v>21300</v>
      </c>
      <c r="M30" s="368"/>
      <c r="N30" s="368"/>
      <c r="O30" s="368"/>
      <c r="P30" s="368"/>
      <c r="Q30" s="368"/>
      <c r="R30" s="368">
        <v>10552</v>
      </c>
      <c r="S30" s="368"/>
      <c r="T30" s="368"/>
      <c r="U30" s="368"/>
      <c r="V30" s="368"/>
      <c r="W30" s="368"/>
      <c r="X30" s="368">
        <v>43743</v>
      </c>
      <c r="Y30" s="368"/>
      <c r="Z30" s="368"/>
      <c r="AA30" s="368"/>
      <c r="AB30" s="368"/>
      <c r="AC30" s="368"/>
      <c r="AD30" s="368">
        <v>430830</v>
      </c>
      <c r="AE30" s="368"/>
      <c r="AF30" s="368"/>
      <c r="AG30" s="368"/>
      <c r="AH30" s="368"/>
      <c r="AI30" s="368"/>
      <c r="AJ30" s="369">
        <v>1528</v>
      </c>
      <c r="AK30" s="369"/>
      <c r="AL30" s="369"/>
      <c r="AM30" s="369"/>
      <c r="AN30" s="369"/>
      <c r="AO30" s="370"/>
    </row>
    <row r="31" spans="1:44" ht="15.95" customHeight="1" x14ac:dyDescent="0.15">
      <c r="A31" s="134">
        <v>26</v>
      </c>
      <c r="B31" s="371">
        <v>183614</v>
      </c>
      <c r="C31" s="369"/>
      <c r="D31" s="369"/>
      <c r="E31" s="369"/>
      <c r="F31" s="369"/>
      <c r="G31" s="369">
        <v>146982</v>
      </c>
      <c r="H31" s="369"/>
      <c r="I31" s="369"/>
      <c r="J31" s="369"/>
      <c r="K31" s="369"/>
      <c r="L31" s="369">
        <v>17595</v>
      </c>
      <c r="M31" s="369"/>
      <c r="N31" s="369"/>
      <c r="O31" s="369"/>
      <c r="P31" s="369"/>
      <c r="Q31" s="369"/>
      <c r="R31" s="369">
        <v>9224</v>
      </c>
      <c r="S31" s="369"/>
      <c r="T31" s="369"/>
      <c r="U31" s="369"/>
      <c r="V31" s="369"/>
      <c r="W31" s="369"/>
      <c r="X31" s="369">
        <v>40478</v>
      </c>
      <c r="Y31" s="369"/>
      <c r="Z31" s="369"/>
      <c r="AA31" s="369"/>
      <c r="AB31" s="369"/>
      <c r="AC31" s="369"/>
      <c r="AD31" s="369">
        <v>397893</v>
      </c>
      <c r="AE31" s="369"/>
      <c r="AF31" s="369"/>
      <c r="AG31" s="369"/>
      <c r="AH31" s="369"/>
      <c r="AI31" s="369"/>
      <c r="AJ31" s="372">
        <v>1406</v>
      </c>
      <c r="AK31" s="372"/>
      <c r="AL31" s="372"/>
      <c r="AM31" s="372"/>
      <c r="AN31" s="372"/>
      <c r="AO31" s="370"/>
    </row>
    <row r="32" spans="1:44" ht="15.95" customHeight="1" x14ac:dyDescent="0.15">
      <c r="A32" s="134">
        <v>27</v>
      </c>
      <c r="B32" s="371">
        <v>176500</v>
      </c>
      <c r="C32" s="369"/>
      <c r="D32" s="369"/>
      <c r="E32" s="369"/>
      <c r="F32" s="369"/>
      <c r="G32" s="369">
        <v>145447</v>
      </c>
      <c r="H32" s="369"/>
      <c r="I32" s="369"/>
      <c r="J32" s="369"/>
      <c r="K32" s="369"/>
      <c r="L32" s="369">
        <v>16388</v>
      </c>
      <c r="M32" s="369"/>
      <c r="N32" s="369"/>
      <c r="O32" s="369"/>
      <c r="P32" s="369"/>
      <c r="Q32" s="369"/>
      <c r="R32" s="369">
        <v>9608</v>
      </c>
      <c r="S32" s="369"/>
      <c r="T32" s="369"/>
      <c r="U32" s="369"/>
      <c r="V32" s="369"/>
      <c r="W32" s="369"/>
      <c r="X32" s="369">
        <v>35269</v>
      </c>
      <c r="Y32" s="369"/>
      <c r="Z32" s="369"/>
      <c r="AA32" s="369"/>
      <c r="AB32" s="369"/>
      <c r="AC32" s="369"/>
      <c r="AD32" s="369">
        <v>383212</v>
      </c>
      <c r="AE32" s="369"/>
      <c r="AF32" s="369"/>
      <c r="AG32" s="369"/>
      <c r="AH32" s="369"/>
      <c r="AI32" s="369"/>
      <c r="AJ32" s="369">
        <v>1479.5830115830115</v>
      </c>
      <c r="AK32" s="369"/>
      <c r="AL32" s="369"/>
      <c r="AM32" s="369"/>
      <c r="AN32" s="369"/>
      <c r="AO32" s="370"/>
      <c r="AQ32" s="398"/>
      <c r="AR32" s="398"/>
    </row>
    <row r="33" spans="1:44" ht="15.95" customHeight="1" x14ac:dyDescent="0.15">
      <c r="A33" s="7">
        <v>28</v>
      </c>
      <c r="B33" s="373">
        <f>SUM(B35:F46)</f>
        <v>169988</v>
      </c>
      <c r="C33" s="373"/>
      <c r="D33" s="373"/>
      <c r="E33" s="373"/>
      <c r="F33" s="373"/>
      <c r="G33" s="374">
        <f>SUM(G35:K46)</f>
        <v>152596</v>
      </c>
      <c r="H33" s="374"/>
      <c r="I33" s="374"/>
      <c r="J33" s="374"/>
      <c r="K33" s="374"/>
      <c r="L33" s="374">
        <f>SUM(L35:Q46)</f>
        <v>15664</v>
      </c>
      <c r="M33" s="374"/>
      <c r="N33" s="374"/>
      <c r="O33" s="374"/>
      <c r="P33" s="374"/>
      <c r="Q33" s="374"/>
      <c r="R33" s="374">
        <f>SUM(R35:W46)</f>
        <v>8730</v>
      </c>
      <c r="S33" s="374"/>
      <c r="T33" s="374"/>
      <c r="U33" s="374"/>
      <c r="V33" s="374"/>
      <c r="W33" s="374"/>
      <c r="X33" s="374">
        <f>SUM(X35:AC46)</f>
        <v>32375</v>
      </c>
      <c r="Y33" s="374"/>
      <c r="Z33" s="374"/>
      <c r="AA33" s="374"/>
      <c r="AB33" s="374"/>
      <c r="AC33" s="374"/>
      <c r="AD33" s="374">
        <f>SUM(AD35:AI46)</f>
        <v>379353</v>
      </c>
      <c r="AE33" s="374"/>
      <c r="AF33" s="374"/>
      <c r="AG33" s="374"/>
      <c r="AH33" s="374"/>
      <c r="AI33" s="374"/>
      <c r="AJ33" s="375">
        <f>AD33/AQ35</f>
        <v>1354.8321428571428</v>
      </c>
      <c r="AK33" s="375"/>
      <c r="AL33" s="375"/>
      <c r="AM33" s="375"/>
      <c r="AN33" s="375"/>
      <c r="AO33" s="376"/>
      <c r="AQ33" s="398"/>
      <c r="AR33" s="398"/>
    </row>
    <row r="34" spans="1:44" ht="15.95" customHeight="1" x14ac:dyDescent="0.15">
      <c r="A34" s="134"/>
      <c r="B34" s="377"/>
      <c r="C34" s="378"/>
      <c r="D34" s="378"/>
      <c r="E34" s="378"/>
      <c r="F34" s="379"/>
      <c r="G34" s="378"/>
      <c r="H34" s="378"/>
      <c r="I34" s="379"/>
      <c r="J34" s="379"/>
      <c r="K34" s="379"/>
      <c r="L34" s="378"/>
      <c r="M34" s="380"/>
      <c r="N34" s="380"/>
      <c r="O34" s="380"/>
      <c r="P34" s="380"/>
      <c r="Q34" s="380"/>
      <c r="R34" s="378"/>
      <c r="S34" s="378"/>
      <c r="T34" s="378"/>
      <c r="U34" s="379"/>
      <c r="V34" s="380"/>
      <c r="W34" s="380"/>
      <c r="X34" s="380"/>
      <c r="Y34" s="380"/>
      <c r="Z34" s="378"/>
      <c r="AA34" s="378"/>
      <c r="AB34" s="378"/>
      <c r="AC34" s="378"/>
      <c r="AD34" s="381"/>
      <c r="AE34" s="382"/>
      <c r="AF34" s="382"/>
      <c r="AG34" s="382"/>
      <c r="AH34" s="382"/>
      <c r="AI34" s="382"/>
      <c r="AJ34" s="382"/>
      <c r="AK34" s="382"/>
      <c r="AL34" s="381"/>
      <c r="AM34" s="381"/>
      <c r="AN34" s="381"/>
      <c r="AO34" s="383"/>
      <c r="AQ34" s="398" t="s">
        <v>326</v>
      </c>
      <c r="AR34" s="398"/>
    </row>
    <row r="35" spans="1:44" ht="15.95" customHeight="1" x14ac:dyDescent="0.15">
      <c r="A35" s="67" t="s">
        <v>267</v>
      </c>
      <c r="B35" s="384">
        <v>14140</v>
      </c>
      <c r="C35" s="384"/>
      <c r="D35" s="384"/>
      <c r="E35" s="384"/>
      <c r="F35" s="384"/>
      <c r="G35" s="385">
        <v>11674</v>
      </c>
      <c r="H35" s="385"/>
      <c r="I35" s="385"/>
      <c r="J35" s="385"/>
      <c r="K35" s="385"/>
      <c r="L35" s="385">
        <v>1272</v>
      </c>
      <c r="M35" s="385"/>
      <c r="N35" s="385"/>
      <c r="O35" s="385"/>
      <c r="P35" s="385"/>
      <c r="Q35" s="385"/>
      <c r="R35" s="386">
        <v>793</v>
      </c>
      <c r="S35" s="386"/>
      <c r="T35" s="386"/>
      <c r="U35" s="386"/>
      <c r="V35" s="386"/>
      <c r="W35" s="386"/>
      <c r="X35" s="386">
        <v>2612</v>
      </c>
      <c r="Y35" s="386"/>
      <c r="Z35" s="386"/>
      <c r="AA35" s="386"/>
      <c r="AB35" s="386"/>
      <c r="AC35" s="386"/>
      <c r="AD35" s="387">
        <f>SUM(B35:AC35)</f>
        <v>30491</v>
      </c>
      <c r="AE35" s="387"/>
      <c r="AF35" s="387"/>
      <c r="AG35" s="387"/>
      <c r="AH35" s="387"/>
      <c r="AI35" s="387"/>
      <c r="AJ35" s="388">
        <v>1270</v>
      </c>
      <c r="AK35" s="388"/>
      <c r="AL35" s="388"/>
      <c r="AM35" s="388"/>
      <c r="AN35" s="388"/>
      <c r="AO35" s="389"/>
      <c r="AQ35" s="399">
        <v>280</v>
      </c>
      <c r="AR35" s="398"/>
    </row>
    <row r="36" spans="1:44" ht="15.95" customHeight="1" x14ac:dyDescent="0.15">
      <c r="A36" s="67" t="s">
        <v>72</v>
      </c>
      <c r="B36" s="371">
        <v>14498</v>
      </c>
      <c r="C36" s="371"/>
      <c r="D36" s="371"/>
      <c r="E36" s="371"/>
      <c r="F36" s="371"/>
      <c r="G36" s="369">
        <v>12619</v>
      </c>
      <c r="H36" s="369"/>
      <c r="I36" s="369"/>
      <c r="J36" s="369"/>
      <c r="K36" s="369"/>
      <c r="L36" s="369">
        <v>1417</v>
      </c>
      <c r="M36" s="369"/>
      <c r="N36" s="369"/>
      <c r="O36" s="369"/>
      <c r="P36" s="369"/>
      <c r="Q36" s="369"/>
      <c r="R36" s="390">
        <v>811</v>
      </c>
      <c r="S36" s="390"/>
      <c r="T36" s="390"/>
      <c r="U36" s="390"/>
      <c r="V36" s="390"/>
      <c r="W36" s="390"/>
      <c r="X36" s="390">
        <v>2667</v>
      </c>
      <c r="Y36" s="390"/>
      <c r="Z36" s="390"/>
      <c r="AA36" s="390"/>
      <c r="AB36" s="390"/>
      <c r="AC36" s="390"/>
      <c r="AD36" s="387">
        <f t="shared" ref="AD36:AD46" si="0">SUM(B36:AC36)</f>
        <v>32012</v>
      </c>
      <c r="AE36" s="387"/>
      <c r="AF36" s="387"/>
      <c r="AG36" s="387"/>
      <c r="AH36" s="387"/>
      <c r="AI36" s="387"/>
      <c r="AJ36" s="388">
        <v>1392</v>
      </c>
      <c r="AK36" s="388"/>
      <c r="AL36" s="388"/>
      <c r="AM36" s="388"/>
      <c r="AN36" s="388"/>
      <c r="AO36" s="389"/>
      <c r="AQ36" s="398"/>
      <c r="AR36" s="398"/>
    </row>
    <row r="37" spans="1:44" ht="15.95" customHeight="1" x14ac:dyDescent="0.15">
      <c r="A37" s="67" t="s">
        <v>73</v>
      </c>
      <c r="B37" s="371">
        <v>14293</v>
      </c>
      <c r="C37" s="371"/>
      <c r="D37" s="371"/>
      <c r="E37" s="371"/>
      <c r="F37" s="371"/>
      <c r="G37" s="369">
        <v>13385</v>
      </c>
      <c r="H37" s="369"/>
      <c r="I37" s="369"/>
      <c r="J37" s="369"/>
      <c r="K37" s="369"/>
      <c r="L37" s="369">
        <v>1495</v>
      </c>
      <c r="M37" s="369"/>
      <c r="N37" s="369"/>
      <c r="O37" s="369"/>
      <c r="P37" s="369"/>
      <c r="Q37" s="369"/>
      <c r="R37" s="390">
        <v>782</v>
      </c>
      <c r="S37" s="390"/>
      <c r="T37" s="390"/>
      <c r="U37" s="390"/>
      <c r="V37" s="390"/>
      <c r="W37" s="390"/>
      <c r="X37" s="390">
        <v>2862</v>
      </c>
      <c r="Y37" s="390"/>
      <c r="Z37" s="390"/>
      <c r="AA37" s="390"/>
      <c r="AB37" s="390"/>
      <c r="AC37" s="390"/>
      <c r="AD37" s="387">
        <f t="shared" si="0"/>
        <v>32817</v>
      </c>
      <c r="AE37" s="387"/>
      <c r="AF37" s="387"/>
      <c r="AG37" s="387"/>
      <c r="AH37" s="387"/>
      <c r="AI37" s="387"/>
      <c r="AJ37" s="388">
        <v>1367</v>
      </c>
      <c r="AK37" s="388"/>
      <c r="AL37" s="388"/>
      <c r="AM37" s="388"/>
      <c r="AN37" s="388"/>
      <c r="AO37" s="389"/>
      <c r="AQ37" s="398"/>
      <c r="AR37" s="398"/>
    </row>
    <row r="38" spans="1:44" ht="15.95" customHeight="1" x14ac:dyDescent="0.15">
      <c r="A38" s="67" t="s">
        <v>74</v>
      </c>
      <c r="B38" s="371">
        <v>15440</v>
      </c>
      <c r="C38" s="371"/>
      <c r="D38" s="371"/>
      <c r="E38" s="371"/>
      <c r="F38" s="371"/>
      <c r="G38" s="369">
        <v>16342</v>
      </c>
      <c r="H38" s="369"/>
      <c r="I38" s="369"/>
      <c r="J38" s="369"/>
      <c r="K38" s="369"/>
      <c r="L38" s="369">
        <v>1486</v>
      </c>
      <c r="M38" s="369"/>
      <c r="N38" s="369"/>
      <c r="O38" s="369"/>
      <c r="P38" s="369"/>
      <c r="Q38" s="369"/>
      <c r="R38" s="390">
        <v>827</v>
      </c>
      <c r="S38" s="390"/>
      <c r="T38" s="390"/>
      <c r="U38" s="390"/>
      <c r="V38" s="390"/>
      <c r="W38" s="390"/>
      <c r="X38" s="390">
        <v>3533</v>
      </c>
      <c r="Y38" s="390"/>
      <c r="Z38" s="390"/>
      <c r="AA38" s="390"/>
      <c r="AB38" s="390"/>
      <c r="AC38" s="390"/>
      <c r="AD38" s="387">
        <f t="shared" si="0"/>
        <v>37628</v>
      </c>
      <c r="AE38" s="387"/>
      <c r="AF38" s="387"/>
      <c r="AG38" s="387"/>
      <c r="AH38" s="387"/>
      <c r="AI38" s="387"/>
      <c r="AJ38" s="388">
        <v>1394</v>
      </c>
      <c r="AK38" s="388"/>
      <c r="AL38" s="388"/>
      <c r="AM38" s="388"/>
      <c r="AN38" s="388"/>
      <c r="AO38" s="389"/>
    </row>
    <row r="39" spans="1:44" ht="15.95" customHeight="1" x14ac:dyDescent="0.15">
      <c r="A39" s="67" t="s">
        <v>75</v>
      </c>
      <c r="B39" s="371">
        <v>14782</v>
      </c>
      <c r="C39" s="371"/>
      <c r="D39" s="371"/>
      <c r="E39" s="371"/>
      <c r="F39" s="371"/>
      <c r="G39" s="369">
        <v>15077</v>
      </c>
      <c r="H39" s="369"/>
      <c r="I39" s="369"/>
      <c r="J39" s="369"/>
      <c r="K39" s="369"/>
      <c r="L39" s="369">
        <v>1258</v>
      </c>
      <c r="M39" s="369"/>
      <c r="N39" s="369"/>
      <c r="O39" s="369"/>
      <c r="P39" s="369"/>
      <c r="Q39" s="369"/>
      <c r="R39" s="390">
        <v>754</v>
      </c>
      <c r="S39" s="390"/>
      <c r="T39" s="390"/>
      <c r="U39" s="390"/>
      <c r="V39" s="390"/>
      <c r="W39" s="390"/>
      <c r="X39" s="390">
        <v>3627</v>
      </c>
      <c r="Y39" s="390"/>
      <c r="Z39" s="390"/>
      <c r="AA39" s="390"/>
      <c r="AB39" s="390"/>
      <c r="AC39" s="390"/>
      <c r="AD39" s="387">
        <f t="shared" si="0"/>
        <v>35498</v>
      </c>
      <c r="AE39" s="387"/>
      <c r="AF39" s="387"/>
      <c r="AG39" s="387"/>
      <c r="AH39" s="387"/>
      <c r="AI39" s="387"/>
      <c r="AJ39" s="388">
        <v>1420</v>
      </c>
      <c r="AK39" s="388"/>
      <c r="AL39" s="388"/>
      <c r="AM39" s="388"/>
      <c r="AN39" s="388"/>
      <c r="AO39" s="389"/>
    </row>
    <row r="40" spans="1:44" ht="15.95" customHeight="1" x14ac:dyDescent="0.15">
      <c r="A40" s="67" t="s">
        <v>76</v>
      </c>
      <c r="B40" s="371">
        <v>14154</v>
      </c>
      <c r="C40" s="371"/>
      <c r="D40" s="371"/>
      <c r="E40" s="371"/>
      <c r="F40" s="371"/>
      <c r="G40" s="369">
        <v>12572</v>
      </c>
      <c r="H40" s="369"/>
      <c r="I40" s="369"/>
      <c r="J40" s="369"/>
      <c r="K40" s="369"/>
      <c r="L40" s="369">
        <v>1251</v>
      </c>
      <c r="M40" s="369"/>
      <c r="N40" s="369"/>
      <c r="O40" s="369"/>
      <c r="P40" s="369"/>
      <c r="Q40" s="369"/>
      <c r="R40" s="390">
        <v>743</v>
      </c>
      <c r="S40" s="390"/>
      <c r="T40" s="390"/>
      <c r="U40" s="390"/>
      <c r="V40" s="390"/>
      <c r="W40" s="390"/>
      <c r="X40" s="390">
        <v>2448</v>
      </c>
      <c r="Y40" s="390"/>
      <c r="Z40" s="390"/>
      <c r="AA40" s="390"/>
      <c r="AB40" s="390"/>
      <c r="AC40" s="390"/>
      <c r="AD40" s="387">
        <f t="shared" si="0"/>
        <v>31168</v>
      </c>
      <c r="AE40" s="387"/>
      <c r="AF40" s="387"/>
      <c r="AG40" s="387"/>
      <c r="AH40" s="387"/>
      <c r="AI40" s="387"/>
      <c r="AJ40" s="388">
        <v>1299</v>
      </c>
      <c r="AK40" s="388"/>
      <c r="AL40" s="388"/>
      <c r="AM40" s="388"/>
      <c r="AN40" s="388"/>
      <c r="AO40" s="389"/>
    </row>
    <row r="41" spans="1:44" ht="15.95" customHeight="1" x14ac:dyDescent="0.15">
      <c r="A41" s="67" t="s">
        <v>77</v>
      </c>
      <c r="B41" s="371">
        <v>15131</v>
      </c>
      <c r="C41" s="371"/>
      <c r="D41" s="371"/>
      <c r="E41" s="371"/>
      <c r="F41" s="371"/>
      <c r="G41" s="369">
        <v>13885</v>
      </c>
      <c r="H41" s="369"/>
      <c r="I41" s="369"/>
      <c r="J41" s="369"/>
      <c r="K41" s="369"/>
      <c r="L41" s="369">
        <v>1479</v>
      </c>
      <c r="M41" s="369"/>
      <c r="N41" s="369"/>
      <c r="O41" s="369"/>
      <c r="P41" s="369"/>
      <c r="Q41" s="369"/>
      <c r="R41" s="390">
        <v>704</v>
      </c>
      <c r="S41" s="390"/>
      <c r="T41" s="390"/>
      <c r="U41" s="390"/>
      <c r="V41" s="390"/>
      <c r="W41" s="390"/>
      <c r="X41" s="390">
        <v>2656</v>
      </c>
      <c r="Y41" s="390"/>
      <c r="Z41" s="390"/>
      <c r="AA41" s="390"/>
      <c r="AB41" s="390"/>
      <c r="AC41" s="390"/>
      <c r="AD41" s="387">
        <f t="shared" si="0"/>
        <v>33855</v>
      </c>
      <c r="AE41" s="387"/>
      <c r="AF41" s="387"/>
      <c r="AG41" s="387"/>
      <c r="AH41" s="387"/>
      <c r="AI41" s="387"/>
      <c r="AJ41" s="388">
        <v>1354</v>
      </c>
      <c r="AK41" s="388"/>
      <c r="AL41" s="388"/>
      <c r="AM41" s="388"/>
      <c r="AN41" s="388"/>
      <c r="AO41" s="389"/>
    </row>
    <row r="42" spans="1:44" ht="15.95" customHeight="1" x14ac:dyDescent="0.15">
      <c r="A42" s="67" t="s">
        <v>78</v>
      </c>
      <c r="B42" s="371">
        <v>13725</v>
      </c>
      <c r="C42" s="371"/>
      <c r="D42" s="371"/>
      <c r="E42" s="371"/>
      <c r="F42" s="371"/>
      <c r="G42" s="369">
        <v>12352</v>
      </c>
      <c r="H42" s="369"/>
      <c r="I42" s="369"/>
      <c r="J42" s="369"/>
      <c r="K42" s="369"/>
      <c r="L42" s="369">
        <v>1368</v>
      </c>
      <c r="M42" s="369"/>
      <c r="N42" s="369"/>
      <c r="O42" s="369"/>
      <c r="P42" s="369"/>
      <c r="Q42" s="369"/>
      <c r="R42" s="390">
        <v>621</v>
      </c>
      <c r="S42" s="390"/>
      <c r="T42" s="390"/>
      <c r="U42" s="390"/>
      <c r="V42" s="390"/>
      <c r="W42" s="390"/>
      <c r="X42" s="390">
        <v>2229</v>
      </c>
      <c r="Y42" s="390"/>
      <c r="Z42" s="390"/>
      <c r="AA42" s="390"/>
      <c r="AB42" s="390"/>
      <c r="AC42" s="390"/>
      <c r="AD42" s="387">
        <f t="shared" si="0"/>
        <v>30295</v>
      </c>
      <c r="AE42" s="387"/>
      <c r="AF42" s="387"/>
      <c r="AG42" s="387"/>
      <c r="AH42" s="387"/>
      <c r="AI42" s="387"/>
      <c r="AJ42" s="388">
        <v>1262</v>
      </c>
      <c r="AK42" s="388"/>
      <c r="AL42" s="388"/>
      <c r="AM42" s="388"/>
      <c r="AN42" s="388"/>
      <c r="AO42" s="389"/>
    </row>
    <row r="43" spans="1:44" ht="15.95" customHeight="1" x14ac:dyDescent="0.15">
      <c r="A43" s="67" t="s">
        <v>79</v>
      </c>
      <c r="B43" s="371">
        <v>12858</v>
      </c>
      <c r="C43" s="371"/>
      <c r="D43" s="371"/>
      <c r="E43" s="371"/>
      <c r="F43" s="371"/>
      <c r="G43" s="369">
        <v>10477</v>
      </c>
      <c r="H43" s="369"/>
      <c r="I43" s="369"/>
      <c r="J43" s="369"/>
      <c r="K43" s="369"/>
      <c r="L43" s="369">
        <v>1064</v>
      </c>
      <c r="M43" s="369"/>
      <c r="N43" s="369"/>
      <c r="O43" s="369"/>
      <c r="P43" s="369"/>
      <c r="Q43" s="369"/>
      <c r="R43" s="390">
        <v>744</v>
      </c>
      <c r="S43" s="390"/>
      <c r="T43" s="390"/>
      <c r="U43" s="390"/>
      <c r="V43" s="390"/>
      <c r="W43" s="390"/>
      <c r="X43" s="390">
        <v>2255</v>
      </c>
      <c r="Y43" s="390"/>
      <c r="Z43" s="390"/>
      <c r="AA43" s="390"/>
      <c r="AB43" s="390"/>
      <c r="AC43" s="390"/>
      <c r="AD43" s="387">
        <f t="shared" si="0"/>
        <v>27398</v>
      </c>
      <c r="AE43" s="387"/>
      <c r="AF43" s="387"/>
      <c r="AG43" s="387"/>
      <c r="AH43" s="387"/>
      <c r="AI43" s="387"/>
      <c r="AJ43" s="388">
        <v>1245</v>
      </c>
      <c r="AK43" s="388"/>
      <c r="AL43" s="388"/>
      <c r="AM43" s="388"/>
      <c r="AN43" s="388"/>
      <c r="AO43" s="389"/>
    </row>
    <row r="44" spans="1:44" ht="15.95" customHeight="1" x14ac:dyDescent="0.15">
      <c r="A44" s="67" t="s">
        <v>290</v>
      </c>
      <c r="B44" s="371">
        <v>14754</v>
      </c>
      <c r="C44" s="371"/>
      <c r="D44" s="371"/>
      <c r="E44" s="371"/>
      <c r="F44" s="371"/>
      <c r="G44" s="369">
        <v>12305</v>
      </c>
      <c r="H44" s="369"/>
      <c r="I44" s="369"/>
      <c r="J44" s="369"/>
      <c r="K44" s="369"/>
      <c r="L44" s="369">
        <v>1336</v>
      </c>
      <c r="M44" s="369"/>
      <c r="N44" s="369"/>
      <c r="O44" s="369"/>
      <c r="P44" s="369"/>
      <c r="Q44" s="369"/>
      <c r="R44" s="390">
        <v>662</v>
      </c>
      <c r="S44" s="390"/>
      <c r="T44" s="390"/>
      <c r="U44" s="390"/>
      <c r="V44" s="390"/>
      <c r="W44" s="390"/>
      <c r="X44" s="390">
        <v>2808</v>
      </c>
      <c r="Y44" s="390"/>
      <c r="Z44" s="390"/>
      <c r="AA44" s="390"/>
      <c r="AB44" s="390"/>
      <c r="AC44" s="390"/>
      <c r="AD44" s="387">
        <f t="shared" si="0"/>
        <v>31865</v>
      </c>
      <c r="AE44" s="387"/>
      <c r="AF44" s="387"/>
      <c r="AG44" s="387"/>
      <c r="AH44" s="387"/>
      <c r="AI44" s="387"/>
      <c r="AJ44" s="388">
        <v>1385</v>
      </c>
      <c r="AK44" s="388"/>
      <c r="AL44" s="388"/>
      <c r="AM44" s="388"/>
      <c r="AN44" s="388"/>
      <c r="AO44" s="389"/>
    </row>
    <row r="45" spans="1:44" ht="15.95" customHeight="1" x14ac:dyDescent="0.15">
      <c r="A45" s="67" t="s">
        <v>80</v>
      </c>
      <c r="B45" s="371">
        <v>11680</v>
      </c>
      <c r="C45" s="371"/>
      <c r="D45" s="371"/>
      <c r="E45" s="371"/>
      <c r="F45" s="371"/>
      <c r="G45" s="369">
        <v>9859</v>
      </c>
      <c r="H45" s="369"/>
      <c r="I45" s="369"/>
      <c r="J45" s="369"/>
      <c r="K45" s="369"/>
      <c r="L45" s="369">
        <v>991</v>
      </c>
      <c r="M45" s="369"/>
      <c r="N45" s="369"/>
      <c r="O45" s="369"/>
      <c r="P45" s="369"/>
      <c r="Q45" s="369"/>
      <c r="R45" s="390">
        <v>554</v>
      </c>
      <c r="S45" s="390"/>
      <c r="T45" s="390"/>
      <c r="U45" s="390"/>
      <c r="V45" s="390"/>
      <c r="W45" s="390"/>
      <c r="X45" s="390">
        <v>2022</v>
      </c>
      <c r="Y45" s="390"/>
      <c r="Z45" s="390"/>
      <c r="AA45" s="390"/>
      <c r="AB45" s="390"/>
      <c r="AC45" s="390"/>
      <c r="AD45" s="387">
        <f t="shared" si="0"/>
        <v>25106</v>
      </c>
      <c r="AE45" s="387"/>
      <c r="AF45" s="387"/>
      <c r="AG45" s="387"/>
      <c r="AH45" s="387"/>
      <c r="AI45" s="387"/>
      <c r="AJ45" s="388">
        <v>1793</v>
      </c>
      <c r="AK45" s="388"/>
      <c r="AL45" s="388"/>
      <c r="AM45" s="388"/>
      <c r="AN45" s="388"/>
      <c r="AO45" s="389"/>
    </row>
    <row r="46" spans="1:44" ht="15.95" customHeight="1" x14ac:dyDescent="0.15">
      <c r="A46" s="67" t="s">
        <v>62</v>
      </c>
      <c r="B46" s="371">
        <v>14533</v>
      </c>
      <c r="C46" s="371"/>
      <c r="D46" s="371"/>
      <c r="E46" s="371"/>
      <c r="F46" s="371"/>
      <c r="G46" s="369">
        <v>12049</v>
      </c>
      <c r="H46" s="369"/>
      <c r="I46" s="369"/>
      <c r="J46" s="369"/>
      <c r="K46" s="369"/>
      <c r="L46" s="369">
        <v>1247</v>
      </c>
      <c r="M46" s="369"/>
      <c r="N46" s="369"/>
      <c r="O46" s="369"/>
      <c r="P46" s="369"/>
      <c r="Q46" s="369"/>
      <c r="R46" s="390">
        <v>735</v>
      </c>
      <c r="S46" s="390"/>
      <c r="T46" s="390"/>
      <c r="U46" s="390"/>
      <c r="V46" s="390"/>
      <c r="W46" s="390"/>
      <c r="X46" s="390">
        <v>2656</v>
      </c>
      <c r="Y46" s="390"/>
      <c r="Z46" s="390"/>
      <c r="AA46" s="390"/>
      <c r="AB46" s="390"/>
      <c r="AC46" s="390"/>
      <c r="AD46" s="387">
        <f t="shared" si="0"/>
        <v>31220</v>
      </c>
      <c r="AE46" s="387"/>
      <c r="AF46" s="387"/>
      <c r="AG46" s="387"/>
      <c r="AH46" s="387"/>
      <c r="AI46" s="387"/>
      <c r="AJ46" s="388">
        <v>1249</v>
      </c>
      <c r="AK46" s="388"/>
      <c r="AL46" s="388"/>
      <c r="AM46" s="388"/>
      <c r="AN46" s="388"/>
      <c r="AO46" s="389"/>
    </row>
    <row r="47" spans="1:44" ht="15.95" customHeight="1" x14ac:dyDescent="0.15">
      <c r="A47" s="134"/>
      <c r="B47" s="391"/>
      <c r="C47" s="65"/>
      <c r="D47" s="65"/>
      <c r="E47" s="65"/>
      <c r="F47" s="102"/>
      <c r="G47" s="65"/>
      <c r="H47" s="65"/>
      <c r="I47" s="102"/>
      <c r="J47" s="102"/>
      <c r="K47" s="102"/>
      <c r="L47" s="65"/>
      <c r="M47" s="34"/>
      <c r="N47" s="34"/>
      <c r="O47" s="34"/>
      <c r="P47" s="34"/>
      <c r="Q47" s="34"/>
      <c r="R47" s="65"/>
      <c r="S47" s="65"/>
      <c r="T47" s="65"/>
      <c r="U47" s="102"/>
      <c r="V47" s="34"/>
      <c r="W47" s="34"/>
      <c r="X47" s="34"/>
      <c r="Y47" s="34"/>
      <c r="Z47" s="65"/>
      <c r="AA47" s="65"/>
      <c r="AB47" s="65"/>
      <c r="AC47" s="65"/>
      <c r="AD47" s="332"/>
      <c r="AE47" s="332"/>
      <c r="AF47" s="392"/>
      <c r="AG47" s="392"/>
      <c r="AH47" s="392"/>
      <c r="AI47" s="392"/>
      <c r="AJ47" s="392"/>
      <c r="AK47" s="392"/>
      <c r="AL47" s="332"/>
      <c r="AM47" s="393"/>
      <c r="AN47" s="332"/>
      <c r="AO47" s="394"/>
      <c r="AP47" s="34"/>
    </row>
    <row r="48" spans="1:44" ht="15.95" customHeight="1" x14ac:dyDescent="0.15">
      <c r="A48" s="133" t="s">
        <v>121</v>
      </c>
      <c r="B48" s="371">
        <f>B33/283</f>
        <v>600.66431095406358</v>
      </c>
      <c r="C48" s="371"/>
      <c r="D48" s="371"/>
      <c r="E48" s="371"/>
      <c r="F48" s="371"/>
      <c r="G48" s="369">
        <f>G33/AQ35</f>
        <v>544.98571428571427</v>
      </c>
      <c r="H48" s="369"/>
      <c r="I48" s="369"/>
      <c r="J48" s="369"/>
      <c r="K48" s="369"/>
      <c r="L48" s="369">
        <f>L33/AQ35</f>
        <v>55.942857142857143</v>
      </c>
      <c r="M48" s="369"/>
      <c r="N48" s="369"/>
      <c r="O48" s="369"/>
      <c r="P48" s="369"/>
      <c r="Q48" s="369"/>
      <c r="R48" s="369">
        <f>R33/AQ35</f>
        <v>31.178571428571427</v>
      </c>
      <c r="S48" s="369"/>
      <c r="T48" s="369"/>
      <c r="U48" s="369"/>
      <c r="V48" s="369"/>
      <c r="W48" s="369"/>
      <c r="X48" s="369">
        <f>X33/280</f>
        <v>115.625</v>
      </c>
      <c r="Y48" s="369"/>
      <c r="Z48" s="369"/>
      <c r="AA48" s="369"/>
      <c r="AB48" s="369"/>
      <c r="AC48" s="369"/>
      <c r="AD48" s="369">
        <f>AD33/AQ35</f>
        <v>1354.8321428571428</v>
      </c>
      <c r="AE48" s="369"/>
      <c r="AF48" s="369"/>
      <c r="AG48" s="369"/>
      <c r="AH48" s="369"/>
      <c r="AI48" s="369"/>
      <c r="AJ48" s="369"/>
      <c r="AK48" s="369"/>
      <c r="AL48" s="369"/>
      <c r="AM48" s="369"/>
      <c r="AN48" s="369"/>
      <c r="AO48" s="370"/>
    </row>
    <row r="49" spans="1:44" s="35" customFormat="1" ht="15.95" customHeight="1" thickBot="1" x14ac:dyDescent="0.2">
      <c r="A49" s="70" t="s">
        <v>122</v>
      </c>
      <c r="B49" s="395">
        <f>B33/12</f>
        <v>14165.666666666666</v>
      </c>
      <c r="C49" s="395"/>
      <c r="D49" s="395"/>
      <c r="E49" s="395"/>
      <c r="F49" s="395"/>
      <c r="G49" s="396">
        <f>G33/12</f>
        <v>12716.333333333334</v>
      </c>
      <c r="H49" s="396"/>
      <c r="I49" s="396"/>
      <c r="J49" s="396"/>
      <c r="K49" s="396"/>
      <c r="L49" s="396">
        <f>L33/12</f>
        <v>1305.3333333333333</v>
      </c>
      <c r="M49" s="396"/>
      <c r="N49" s="396"/>
      <c r="O49" s="396"/>
      <c r="P49" s="396"/>
      <c r="Q49" s="396"/>
      <c r="R49" s="396">
        <f>R33/12</f>
        <v>727.5</v>
      </c>
      <c r="S49" s="396"/>
      <c r="T49" s="396"/>
      <c r="U49" s="396"/>
      <c r="V49" s="396"/>
      <c r="W49" s="396"/>
      <c r="X49" s="396">
        <f>X33/12</f>
        <v>2697.9166666666665</v>
      </c>
      <c r="Y49" s="396"/>
      <c r="Z49" s="396"/>
      <c r="AA49" s="396"/>
      <c r="AB49" s="396"/>
      <c r="AC49" s="396"/>
      <c r="AD49" s="396">
        <f>AD33/12</f>
        <v>31612.75</v>
      </c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7"/>
      <c r="AQ49" s="2"/>
      <c r="AR49" s="2"/>
    </row>
    <row r="50" spans="1:44" ht="15" customHeight="1" x14ac:dyDescent="0.15">
      <c r="A50" s="351" t="s">
        <v>325</v>
      </c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5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L50" s="1"/>
      <c r="AM50" s="1"/>
      <c r="AO50" s="3" t="s">
        <v>90</v>
      </c>
    </row>
    <row r="51" spans="1:44" ht="15.95" customHeight="1" x14ac:dyDescent="0.15">
      <c r="A51" s="2" t="s">
        <v>234</v>
      </c>
    </row>
    <row r="53" spans="1:44" ht="15.95" customHeight="1" x14ac:dyDescent="0.15">
      <c r="F53" s="65"/>
      <c r="K53" s="1"/>
      <c r="P53" s="1"/>
      <c r="U53" s="1"/>
      <c r="Z53" s="1"/>
      <c r="AF53" s="1"/>
    </row>
  </sheetData>
  <sheetProtection sheet="1" objects="1" scenarios="1"/>
  <mergeCells count="230">
    <mergeCell ref="B5:I5"/>
    <mergeCell ref="B6:I6"/>
    <mergeCell ref="Z5:AG5"/>
    <mergeCell ref="Z6:AG6"/>
    <mergeCell ref="Z17:AC17"/>
    <mergeCell ref="Z19:AC19"/>
    <mergeCell ref="R5:Y5"/>
    <mergeCell ref="R14:Y14"/>
    <mergeCell ref="R16:Y16"/>
    <mergeCell ref="B13:I13"/>
    <mergeCell ref="J6:Q6"/>
    <mergeCell ref="J7:Q7"/>
    <mergeCell ref="B8:I8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  <mergeCell ref="AJ31:AO31"/>
    <mergeCell ref="AH17:AK17"/>
    <mergeCell ref="Z16:AG16"/>
    <mergeCell ref="AH10:AO10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R11:Y11"/>
    <mergeCell ref="AH18:AO18"/>
    <mergeCell ref="AH21:AO21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J10:Q10"/>
    <mergeCell ref="B11:I11"/>
    <mergeCell ref="J9:Q9"/>
    <mergeCell ref="B15:I15"/>
    <mergeCell ref="J12:Q12"/>
    <mergeCell ref="B14:I14"/>
    <mergeCell ref="Z7:AG7"/>
    <mergeCell ref="Z8:AG8"/>
    <mergeCell ref="Z9:AG9"/>
    <mergeCell ref="R13:Y13"/>
    <mergeCell ref="R12:Y12"/>
    <mergeCell ref="B12:I12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L36:Q36"/>
    <mergeCell ref="R29:W29"/>
    <mergeCell ref="AD31:AI31"/>
    <mergeCell ref="AD32:AI32"/>
    <mergeCell ref="Z21:AG21"/>
    <mergeCell ref="AH19:AK19"/>
    <mergeCell ref="J18:Q18"/>
    <mergeCell ref="J20:Q20"/>
    <mergeCell ref="X31:AC31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AH22:AO22"/>
    <mergeCell ref="AD26:AI28"/>
    <mergeCell ref="AJ26:AO28"/>
    <mergeCell ref="AJ35:AO35"/>
    <mergeCell ref="AJ32:AO32"/>
    <mergeCell ref="X33:AC33"/>
    <mergeCell ref="AJ36:AO36"/>
    <mergeCell ref="AD35:AI35"/>
    <mergeCell ref="AD36:AI36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B3:I4"/>
    <mergeCell ref="J3:Q4"/>
    <mergeCell ref="R3:Y4"/>
    <mergeCell ref="Z3:AG4"/>
    <mergeCell ref="AH3:AO4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  <mergeCell ref="Z22:AG22"/>
    <mergeCell ref="X29:AC29"/>
    <mergeCell ref="R22:Y22"/>
    <mergeCell ref="R26:W28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r:id="rId1"/>
  <headerFooter scaleWithDoc="0" alignWithMargins="0">
    <oddHeader>&amp;L教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W46"/>
  <sheetViews>
    <sheetView view="pageBreakPreview" zoomScaleNormal="120" zoomScaleSheetLayoutView="100" workbookViewId="0">
      <selection activeCell="N14" sqref="N14"/>
    </sheetView>
  </sheetViews>
  <sheetFormatPr defaultRowHeight="15" customHeight="1" x14ac:dyDescent="0.15"/>
  <cols>
    <col min="1" max="1" width="0.7109375" style="2" customWidth="1"/>
    <col min="2" max="2" width="10.85546875" style="2" customWidth="1"/>
    <col min="3" max="3" width="5.7109375" style="2" customWidth="1"/>
    <col min="4" max="4" width="0.42578125" style="2" customWidth="1"/>
    <col min="5" max="5" width="9.7109375" style="2" bestFit="1" customWidth="1"/>
    <col min="6" max="6" width="8" style="2" customWidth="1"/>
    <col min="7" max="7" width="8.28515625" style="2" customWidth="1"/>
    <col min="8" max="9" width="8" style="2" customWidth="1"/>
    <col min="10" max="10" width="11.85546875" style="2" bestFit="1" customWidth="1"/>
    <col min="11" max="11" width="8.85546875" style="2" customWidth="1"/>
    <col min="12" max="12" width="7.85546875" style="2" customWidth="1"/>
    <col min="13" max="13" width="9.28515625" style="2" customWidth="1"/>
    <col min="14" max="14" width="8.5703125" style="2" customWidth="1"/>
    <col min="15" max="15" width="5.5703125" style="2" customWidth="1"/>
    <col min="16" max="16384" width="9.140625" style="2"/>
  </cols>
  <sheetData>
    <row r="1" spans="1:23" ht="5.0999999999999996" customHeight="1" x14ac:dyDescent="0.15">
      <c r="A1" s="150"/>
      <c r="B1" s="150"/>
      <c r="C1" s="150"/>
      <c r="D1" s="150"/>
      <c r="E1" s="150"/>
      <c r="F1" s="150"/>
      <c r="G1" s="150"/>
      <c r="H1" s="1"/>
      <c r="I1" s="1"/>
      <c r="J1" s="1"/>
      <c r="K1" s="1"/>
      <c r="L1" s="1"/>
      <c r="M1" s="1"/>
      <c r="N1" s="3"/>
    </row>
    <row r="2" spans="1:23" ht="15" customHeight="1" thickBot="1" x14ac:dyDescent="0.2">
      <c r="A2" s="150" t="s">
        <v>214</v>
      </c>
      <c r="B2" s="150"/>
      <c r="C2" s="150"/>
      <c r="D2" s="150"/>
      <c r="E2" s="150"/>
      <c r="F2" s="150"/>
      <c r="G2" s="150"/>
      <c r="H2" s="150"/>
      <c r="I2" s="150"/>
      <c r="J2" s="117"/>
      <c r="K2" s="1"/>
      <c r="L2" s="1"/>
      <c r="M2" s="1"/>
      <c r="N2" s="1"/>
      <c r="O2" s="1"/>
      <c r="P2" s="3" t="s">
        <v>91</v>
      </c>
    </row>
    <row r="3" spans="1:23" ht="30" customHeight="1" thickBot="1" x14ac:dyDescent="0.2">
      <c r="A3" s="36"/>
      <c r="B3" s="276" t="s">
        <v>133</v>
      </c>
      <c r="C3" s="276"/>
      <c r="D3" s="141"/>
      <c r="E3" s="179" t="s">
        <v>134</v>
      </c>
      <c r="F3" s="179"/>
      <c r="G3" s="179"/>
      <c r="H3" s="179"/>
      <c r="I3" s="179" t="s">
        <v>135</v>
      </c>
      <c r="J3" s="179"/>
      <c r="K3" s="179"/>
      <c r="L3" s="179"/>
      <c r="M3" s="278" t="s">
        <v>130</v>
      </c>
      <c r="N3" s="188" t="s">
        <v>136</v>
      </c>
      <c r="O3" s="188"/>
      <c r="P3" s="189"/>
    </row>
    <row r="4" spans="1:23" ht="30" customHeight="1" x14ac:dyDescent="0.15">
      <c r="A4" s="37"/>
      <c r="B4" s="277" t="s">
        <v>137</v>
      </c>
      <c r="C4" s="277"/>
      <c r="D4" s="138"/>
      <c r="E4" s="4" t="s">
        <v>138</v>
      </c>
      <c r="F4" s="4" t="s">
        <v>293</v>
      </c>
      <c r="G4" s="4" t="s">
        <v>139</v>
      </c>
      <c r="H4" s="5" t="s">
        <v>140</v>
      </c>
      <c r="I4" s="4" t="s">
        <v>138</v>
      </c>
      <c r="J4" s="4" t="s">
        <v>294</v>
      </c>
      <c r="K4" s="4" t="s">
        <v>139</v>
      </c>
      <c r="L4" s="5" t="s">
        <v>140</v>
      </c>
      <c r="M4" s="250"/>
      <c r="N4" s="222"/>
      <c r="O4" s="222"/>
      <c r="P4" s="272"/>
    </row>
    <row r="5" spans="1:23" ht="18" customHeight="1" x14ac:dyDescent="0.15">
      <c r="A5" s="8"/>
      <c r="B5" s="271" t="s">
        <v>259</v>
      </c>
      <c r="C5" s="271"/>
      <c r="D5" s="107"/>
      <c r="E5" s="73">
        <v>18587</v>
      </c>
      <c r="F5" s="108" t="s">
        <v>295</v>
      </c>
      <c r="G5" s="73">
        <v>730</v>
      </c>
      <c r="H5" s="73">
        <v>2500</v>
      </c>
      <c r="I5" s="109">
        <v>520</v>
      </c>
      <c r="J5" s="73" t="s">
        <v>296</v>
      </c>
      <c r="K5" s="109">
        <v>80</v>
      </c>
      <c r="L5" s="109">
        <v>105</v>
      </c>
      <c r="M5" s="73">
        <v>30385</v>
      </c>
      <c r="N5" s="279">
        <v>52907</v>
      </c>
      <c r="O5" s="279"/>
      <c r="P5" s="280"/>
      <c r="Q5" s="34"/>
      <c r="R5" s="34"/>
      <c r="S5" s="34"/>
      <c r="T5" s="34"/>
      <c r="U5" s="34"/>
      <c r="V5" s="34"/>
      <c r="W5" s="34"/>
    </row>
    <row r="6" spans="1:23" ht="18" customHeight="1" x14ac:dyDescent="0.15">
      <c r="A6" s="8"/>
      <c r="B6" s="271" t="s">
        <v>260</v>
      </c>
      <c r="C6" s="271"/>
      <c r="D6" s="107"/>
      <c r="E6" s="73">
        <v>26883</v>
      </c>
      <c r="F6" s="108" t="s">
        <v>295</v>
      </c>
      <c r="G6" s="73">
        <v>765</v>
      </c>
      <c r="H6" s="73">
        <v>11690</v>
      </c>
      <c r="I6" s="109">
        <v>300</v>
      </c>
      <c r="J6" s="73" t="s">
        <v>296</v>
      </c>
      <c r="K6" s="109">
        <v>79</v>
      </c>
      <c r="L6" s="109">
        <v>947</v>
      </c>
      <c r="M6" s="73">
        <v>31881</v>
      </c>
      <c r="N6" s="279">
        <v>72545</v>
      </c>
      <c r="O6" s="279"/>
      <c r="P6" s="280"/>
      <c r="Q6" s="34"/>
      <c r="R6" s="34"/>
      <c r="S6" s="34"/>
      <c r="T6" s="34"/>
      <c r="U6" s="34"/>
      <c r="V6" s="34"/>
      <c r="W6" s="34"/>
    </row>
    <row r="7" spans="1:23" ht="18" customHeight="1" x14ac:dyDescent="0.15">
      <c r="A7" s="8"/>
      <c r="B7" s="275" t="s">
        <v>291</v>
      </c>
      <c r="C7" s="275"/>
      <c r="D7" s="110">
        <v>25</v>
      </c>
      <c r="E7" s="311">
        <f t="shared" ref="E7:M7" si="0">SUM(E9:E20)</f>
        <v>52407</v>
      </c>
      <c r="F7" s="311">
        <f t="shared" si="0"/>
        <v>117</v>
      </c>
      <c r="G7" s="311">
        <f t="shared" si="0"/>
        <v>530</v>
      </c>
      <c r="H7" s="311">
        <f t="shared" si="0"/>
        <v>14473</v>
      </c>
      <c r="I7" s="312">
        <f t="shared" si="0"/>
        <v>562</v>
      </c>
      <c r="J7" s="313">
        <f>SUM(J9:J20)</f>
        <v>0</v>
      </c>
      <c r="K7" s="312">
        <f t="shared" si="0"/>
        <v>0</v>
      </c>
      <c r="L7" s="312">
        <f t="shared" si="0"/>
        <v>1442</v>
      </c>
      <c r="M7" s="311">
        <f t="shared" si="0"/>
        <v>24300</v>
      </c>
      <c r="N7" s="314">
        <f>SUM(E7:M7)</f>
        <v>93831</v>
      </c>
      <c r="O7" s="314"/>
      <c r="P7" s="315"/>
      <c r="Q7" s="34"/>
      <c r="R7" s="34"/>
      <c r="S7" s="34"/>
      <c r="T7" s="34"/>
      <c r="U7" s="34"/>
      <c r="V7" s="34"/>
      <c r="W7" s="34"/>
    </row>
    <row r="8" spans="1:23" ht="18" customHeight="1" x14ac:dyDescent="0.15">
      <c r="A8" s="8"/>
      <c r="B8" s="171"/>
      <c r="C8" s="171"/>
      <c r="D8" s="121"/>
      <c r="E8" s="316"/>
      <c r="F8" s="73"/>
      <c r="G8" s="73"/>
      <c r="H8" s="73"/>
      <c r="I8" s="73"/>
      <c r="J8" s="108"/>
      <c r="K8" s="73"/>
      <c r="L8" s="73"/>
      <c r="M8" s="73"/>
      <c r="N8" s="279"/>
      <c r="O8" s="279"/>
      <c r="P8" s="280"/>
    </row>
    <row r="9" spans="1:23" ht="18" customHeight="1" x14ac:dyDescent="0.15">
      <c r="A9" s="8"/>
      <c r="B9" s="271" t="s">
        <v>267</v>
      </c>
      <c r="C9" s="271"/>
      <c r="D9" s="111"/>
      <c r="E9" s="317">
        <v>5686</v>
      </c>
      <c r="F9" s="109">
        <v>16</v>
      </c>
      <c r="G9" s="109">
        <v>3</v>
      </c>
      <c r="H9" s="109">
        <v>3712</v>
      </c>
      <c r="I9" s="109">
        <v>12</v>
      </c>
      <c r="J9" s="318">
        <v>0</v>
      </c>
      <c r="K9" s="109">
        <v>0</v>
      </c>
      <c r="L9" s="109">
        <v>21</v>
      </c>
      <c r="M9" s="109">
        <v>2335</v>
      </c>
      <c r="N9" s="319">
        <f>SUM(E9:M9)</f>
        <v>11785</v>
      </c>
      <c r="O9" s="319"/>
      <c r="P9" s="320"/>
    </row>
    <row r="10" spans="1:23" ht="18" customHeight="1" x14ac:dyDescent="0.15">
      <c r="A10" s="8"/>
      <c r="B10" s="271" t="s">
        <v>7</v>
      </c>
      <c r="C10" s="271"/>
      <c r="D10" s="112"/>
      <c r="E10" s="317">
        <v>837</v>
      </c>
      <c r="F10" s="109">
        <v>66</v>
      </c>
      <c r="G10" s="109">
        <v>93</v>
      </c>
      <c r="H10" s="109">
        <v>14</v>
      </c>
      <c r="I10" s="109">
        <v>70</v>
      </c>
      <c r="J10" s="318">
        <v>0</v>
      </c>
      <c r="K10" s="109">
        <v>0</v>
      </c>
      <c r="L10" s="109">
        <v>0</v>
      </c>
      <c r="M10" s="109">
        <v>140</v>
      </c>
      <c r="N10" s="319">
        <f>SUM(E10:M10)</f>
        <v>1220</v>
      </c>
      <c r="O10" s="319"/>
      <c r="P10" s="320"/>
    </row>
    <row r="11" spans="1:23" ht="18" customHeight="1" x14ac:dyDescent="0.15">
      <c r="A11" s="8"/>
      <c r="B11" s="271" t="s">
        <v>8</v>
      </c>
      <c r="C11" s="271"/>
      <c r="D11" s="112"/>
      <c r="E11" s="317">
        <v>1103</v>
      </c>
      <c r="F11" s="109">
        <v>35</v>
      </c>
      <c r="G11" s="109">
        <v>30</v>
      </c>
      <c r="H11" s="109">
        <v>14</v>
      </c>
      <c r="I11" s="109">
        <v>3</v>
      </c>
      <c r="J11" s="318">
        <v>0</v>
      </c>
      <c r="K11" s="109">
        <v>0</v>
      </c>
      <c r="L11" s="109">
        <v>0</v>
      </c>
      <c r="M11" s="109">
        <v>402</v>
      </c>
      <c r="N11" s="319">
        <f t="shared" ref="N11:N20" si="1">SUM(E11:M11)</f>
        <v>1587</v>
      </c>
      <c r="O11" s="319"/>
      <c r="P11" s="320"/>
    </row>
    <row r="12" spans="1:23" ht="18" customHeight="1" x14ac:dyDescent="0.15">
      <c r="A12" s="8"/>
      <c r="B12" s="271" t="s">
        <v>9</v>
      </c>
      <c r="C12" s="271"/>
      <c r="D12" s="112"/>
      <c r="E12" s="317">
        <v>4527</v>
      </c>
      <c r="F12" s="109">
        <v>0</v>
      </c>
      <c r="G12" s="109">
        <v>0</v>
      </c>
      <c r="H12" s="109">
        <v>1404</v>
      </c>
      <c r="I12" s="109">
        <v>34</v>
      </c>
      <c r="J12" s="318">
        <v>0</v>
      </c>
      <c r="K12" s="109">
        <v>0</v>
      </c>
      <c r="L12" s="109">
        <v>135</v>
      </c>
      <c r="M12" s="109">
        <v>2583</v>
      </c>
      <c r="N12" s="319">
        <f t="shared" si="1"/>
        <v>8683</v>
      </c>
      <c r="O12" s="319"/>
      <c r="P12" s="320"/>
    </row>
    <row r="13" spans="1:23" ht="18" customHeight="1" x14ac:dyDescent="0.15">
      <c r="A13" s="8"/>
      <c r="B13" s="271" t="s">
        <v>10</v>
      </c>
      <c r="C13" s="271"/>
      <c r="D13" s="112"/>
      <c r="E13" s="317">
        <v>21552</v>
      </c>
      <c r="F13" s="109">
        <v>0</v>
      </c>
      <c r="G13" s="109">
        <v>0</v>
      </c>
      <c r="H13" s="109">
        <v>7129</v>
      </c>
      <c r="I13" s="109">
        <v>137</v>
      </c>
      <c r="J13" s="318">
        <v>0</v>
      </c>
      <c r="K13" s="109">
        <v>0</v>
      </c>
      <c r="L13" s="109">
        <v>836</v>
      </c>
      <c r="M13" s="109">
        <v>9761</v>
      </c>
      <c r="N13" s="319">
        <f t="shared" si="1"/>
        <v>39415</v>
      </c>
      <c r="O13" s="319"/>
      <c r="P13" s="320"/>
    </row>
    <row r="14" spans="1:23" ht="18" customHeight="1" x14ac:dyDescent="0.15">
      <c r="A14" s="8"/>
      <c r="B14" s="271" t="s">
        <v>11</v>
      </c>
      <c r="C14" s="271"/>
      <c r="D14" s="112"/>
      <c r="E14" s="317">
        <v>5842</v>
      </c>
      <c r="F14" s="109">
        <v>0</v>
      </c>
      <c r="G14" s="109">
        <v>218</v>
      </c>
      <c r="H14" s="109">
        <v>430</v>
      </c>
      <c r="I14" s="109">
        <v>3</v>
      </c>
      <c r="J14" s="318">
        <v>0</v>
      </c>
      <c r="K14" s="109">
        <v>0</v>
      </c>
      <c r="L14" s="109">
        <v>0</v>
      </c>
      <c r="M14" s="109">
        <v>2891</v>
      </c>
      <c r="N14" s="319">
        <f t="shared" si="1"/>
        <v>9384</v>
      </c>
      <c r="O14" s="319"/>
      <c r="P14" s="320"/>
    </row>
    <row r="15" spans="1:23" ht="18" customHeight="1" x14ac:dyDescent="0.15">
      <c r="A15" s="8"/>
      <c r="B15" s="271" t="s">
        <v>12</v>
      </c>
      <c r="C15" s="271"/>
      <c r="D15" s="107"/>
      <c r="E15" s="317">
        <v>3009</v>
      </c>
      <c r="F15" s="109">
        <v>0</v>
      </c>
      <c r="G15" s="109">
        <v>0</v>
      </c>
      <c r="H15" s="109">
        <v>422</v>
      </c>
      <c r="I15" s="109">
        <v>53</v>
      </c>
      <c r="J15" s="318">
        <v>0</v>
      </c>
      <c r="K15" s="109">
        <v>0</v>
      </c>
      <c r="L15" s="109">
        <v>0</v>
      </c>
      <c r="M15" s="109">
        <v>1494</v>
      </c>
      <c r="N15" s="319">
        <f t="shared" si="1"/>
        <v>4978</v>
      </c>
      <c r="O15" s="319"/>
      <c r="P15" s="320"/>
    </row>
    <row r="16" spans="1:23" ht="18" customHeight="1" x14ac:dyDescent="0.15">
      <c r="A16" s="8"/>
      <c r="B16" s="271" t="s">
        <v>78</v>
      </c>
      <c r="C16" s="271"/>
      <c r="D16" s="107"/>
      <c r="E16" s="317">
        <v>2639</v>
      </c>
      <c r="F16" s="109">
        <v>0</v>
      </c>
      <c r="G16" s="109">
        <v>1</v>
      </c>
      <c r="H16" s="109">
        <v>96</v>
      </c>
      <c r="I16" s="109">
        <v>5</v>
      </c>
      <c r="J16" s="318">
        <v>0</v>
      </c>
      <c r="K16" s="109">
        <v>0</v>
      </c>
      <c r="L16" s="109">
        <v>0</v>
      </c>
      <c r="M16" s="109">
        <v>1164</v>
      </c>
      <c r="N16" s="319">
        <f t="shared" si="1"/>
        <v>3905</v>
      </c>
      <c r="O16" s="319"/>
      <c r="P16" s="320"/>
    </row>
    <row r="17" spans="1:16" ht="18" customHeight="1" x14ac:dyDescent="0.15">
      <c r="A17" s="8"/>
      <c r="B17" s="271" t="s">
        <v>14</v>
      </c>
      <c r="C17" s="271"/>
      <c r="D17" s="107"/>
      <c r="E17" s="317">
        <v>877</v>
      </c>
      <c r="F17" s="109">
        <v>0</v>
      </c>
      <c r="G17" s="109">
        <v>42</v>
      </c>
      <c r="H17" s="109">
        <v>673</v>
      </c>
      <c r="I17" s="109">
        <v>23</v>
      </c>
      <c r="J17" s="318">
        <v>0</v>
      </c>
      <c r="K17" s="109">
        <v>0</v>
      </c>
      <c r="L17" s="109">
        <v>416</v>
      </c>
      <c r="M17" s="109">
        <v>457</v>
      </c>
      <c r="N17" s="319">
        <f t="shared" si="1"/>
        <v>2488</v>
      </c>
      <c r="O17" s="319"/>
      <c r="P17" s="320"/>
    </row>
    <row r="18" spans="1:16" ht="18" customHeight="1" x14ac:dyDescent="0.15">
      <c r="A18" s="8"/>
      <c r="B18" s="271" t="s">
        <v>269</v>
      </c>
      <c r="C18" s="271"/>
      <c r="D18" s="111"/>
      <c r="E18" s="317">
        <v>660</v>
      </c>
      <c r="F18" s="109">
        <v>0</v>
      </c>
      <c r="G18" s="109">
        <v>19</v>
      </c>
      <c r="H18" s="109">
        <v>86</v>
      </c>
      <c r="I18" s="109">
        <v>0</v>
      </c>
      <c r="J18" s="318">
        <v>0</v>
      </c>
      <c r="K18" s="109">
        <v>0</v>
      </c>
      <c r="L18" s="109">
        <v>34</v>
      </c>
      <c r="M18" s="109">
        <v>448</v>
      </c>
      <c r="N18" s="319">
        <f t="shared" si="1"/>
        <v>1247</v>
      </c>
      <c r="O18" s="319"/>
      <c r="P18" s="320"/>
    </row>
    <row r="19" spans="1:16" ht="18" customHeight="1" x14ac:dyDescent="0.15">
      <c r="A19" s="8"/>
      <c r="B19" s="271" t="s">
        <v>15</v>
      </c>
      <c r="C19" s="271"/>
      <c r="D19" s="112"/>
      <c r="E19" s="317">
        <v>2346</v>
      </c>
      <c r="F19" s="109">
        <v>0</v>
      </c>
      <c r="G19" s="109">
        <v>109</v>
      </c>
      <c r="H19" s="109">
        <v>88</v>
      </c>
      <c r="I19" s="109">
        <v>221</v>
      </c>
      <c r="J19" s="318">
        <v>0</v>
      </c>
      <c r="K19" s="109">
        <v>0</v>
      </c>
      <c r="L19" s="109">
        <v>0</v>
      </c>
      <c r="M19" s="109">
        <v>558</v>
      </c>
      <c r="N19" s="319">
        <f t="shared" si="1"/>
        <v>3322</v>
      </c>
      <c r="O19" s="319"/>
      <c r="P19" s="320"/>
    </row>
    <row r="20" spans="1:16" ht="18" customHeight="1" thickBot="1" x14ac:dyDescent="0.2">
      <c r="A20" s="38"/>
      <c r="B20" s="274" t="s">
        <v>16</v>
      </c>
      <c r="C20" s="274"/>
      <c r="D20" s="69"/>
      <c r="E20" s="321">
        <v>3329</v>
      </c>
      <c r="F20" s="322">
        <v>0</v>
      </c>
      <c r="G20" s="322">
        <v>15</v>
      </c>
      <c r="H20" s="322">
        <v>405</v>
      </c>
      <c r="I20" s="322">
        <v>1</v>
      </c>
      <c r="J20" s="323">
        <v>0</v>
      </c>
      <c r="K20" s="322">
        <v>0</v>
      </c>
      <c r="L20" s="322">
        <v>0</v>
      </c>
      <c r="M20" s="322">
        <v>2067</v>
      </c>
      <c r="N20" s="324">
        <f t="shared" si="1"/>
        <v>5817</v>
      </c>
      <c r="O20" s="324"/>
      <c r="P20" s="325"/>
    </row>
    <row r="21" spans="1:16" ht="15" customHeight="1" x14ac:dyDescent="0.15">
      <c r="A21" s="1"/>
      <c r="B21" s="2" t="s">
        <v>331</v>
      </c>
      <c r="E21" s="1"/>
      <c r="F21" s="1"/>
      <c r="G21" s="1"/>
      <c r="H21" s="1"/>
      <c r="I21" s="1"/>
      <c r="J21" s="1"/>
      <c r="K21" s="1"/>
      <c r="L21" s="1"/>
      <c r="M21" s="1"/>
      <c r="O21" s="102"/>
      <c r="P21" s="116" t="s">
        <v>141</v>
      </c>
    </row>
    <row r="22" spans="1:16" ht="15" customHeight="1" x14ac:dyDescent="0.15">
      <c r="A22" s="1" t="s">
        <v>253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ht="15" customHeight="1" x14ac:dyDescent="0.15">
      <c r="A23" s="1" t="s">
        <v>297</v>
      </c>
      <c r="B23" s="2" t="s">
        <v>330</v>
      </c>
      <c r="C23" s="1"/>
      <c r="D23" s="1"/>
      <c r="E23" s="1"/>
      <c r="F23" s="1"/>
      <c r="G23" s="1"/>
      <c r="H23" s="1"/>
      <c r="I23" s="1"/>
      <c r="J23" s="1"/>
      <c r="K23" s="102"/>
      <c r="L23" s="1"/>
      <c r="M23" s="1"/>
    </row>
    <row r="24" spans="1:16" ht="15" customHeight="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6" ht="15" customHeight="1" thickBot="1" x14ac:dyDescent="0.2">
      <c r="A25" s="117" t="s">
        <v>235</v>
      </c>
      <c r="B25" s="117"/>
      <c r="C25" s="117"/>
      <c r="D25" s="117"/>
      <c r="E25" s="117"/>
      <c r="F25" s="117"/>
      <c r="G25" s="117"/>
      <c r="H25" s="117"/>
      <c r="I25" s="117"/>
      <c r="J25" s="1"/>
      <c r="K25" s="1"/>
      <c r="L25" s="1"/>
      <c r="M25" s="1"/>
      <c r="N25" s="3"/>
    </row>
    <row r="26" spans="1:16" ht="20.100000000000001" customHeight="1" thickBot="1" x14ac:dyDescent="0.2">
      <c r="A26" s="36"/>
      <c r="B26" s="231" t="s">
        <v>142</v>
      </c>
      <c r="C26" s="231"/>
      <c r="D26" s="42"/>
      <c r="E26" s="179" t="s">
        <v>143</v>
      </c>
      <c r="F26" s="179" t="s">
        <v>144</v>
      </c>
      <c r="G26" s="179" t="s">
        <v>145</v>
      </c>
      <c r="H26" s="179" t="s">
        <v>146</v>
      </c>
      <c r="I26" s="179" t="s">
        <v>147</v>
      </c>
      <c r="J26" s="179" t="s">
        <v>148</v>
      </c>
      <c r="K26" s="179" t="s">
        <v>149</v>
      </c>
      <c r="L26" s="179" t="s">
        <v>130</v>
      </c>
      <c r="M26" s="179" t="s">
        <v>150</v>
      </c>
      <c r="N26" s="189" t="s">
        <v>151</v>
      </c>
    </row>
    <row r="27" spans="1:16" ht="20.100000000000001" customHeight="1" thickBot="1" x14ac:dyDescent="0.2">
      <c r="A27" s="119"/>
      <c r="B27" s="208"/>
      <c r="C27" s="208"/>
      <c r="D27" s="121"/>
      <c r="E27" s="221"/>
      <c r="F27" s="221"/>
      <c r="G27" s="221"/>
      <c r="H27" s="221"/>
      <c r="I27" s="221"/>
      <c r="J27" s="221"/>
      <c r="K27" s="221"/>
      <c r="L27" s="221"/>
      <c r="M27" s="221"/>
      <c r="N27" s="272"/>
    </row>
    <row r="28" spans="1:16" ht="20.100000000000001" customHeight="1" x14ac:dyDescent="0.15">
      <c r="A28" s="125"/>
      <c r="B28" s="208"/>
      <c r="C28" s="208"/>
      <c r="D28" s="126"/>
      <c r="E28" s="221"/>
      <c r="F28" s="221"/>
      <c r="G28" s="221"/>
      <c r="H28" s="221"/>
      <c r="I28" s="221"/>
      <c r="J28" s="221"/>
      <c r="K28" s="221"/>
      <c r="L28" s="221"/>
      <c r="M28" s="270"/>
      <c r="N28" s="273"/>
    </row>
    <row r="29" spans="1:16" ht="18" customHeight="1" x14ac:dyDescent="0.15">
      <c r="A29" s="8"/>
      <c r="B29" s="269" t="s">
        <v>327</v>
      </c>
      <c r="C29" s="269"/>
      <c r="D29" s="142"/>
      <c r="E29" s="76">
        <v>1149</v>
      </c>
      <c r="F29" s="76">
        <v>69</v>
      </c>
      <c r="G29" s="76">
        <v>20</v>
      </c>
      <c r="H29" s="76">
        <v>36</v>
      </c>
      <c r="I29" s="76">
        <v>7</v>
      </c>
      <c r="J29" s="76">
        <v>14</v>
      </c>
      <c r="K29" s="76">
        <v>11</v>
      </c>
      <c r="L29" s="76">
        <v>14</v>
      </c>
      <c r="M29" s="76">
        <f>SUM(E29:L29)</f>
        <v>1320</v>
      </c>
      <c r="N29" s="326">
        <v>108</v>
      </c>
    </row>
    <row r="30" spans="1:16" ht="18" customHeight="1" x14ac:dyDescent="0.15">
      <c r="A30" s="8"/>
      <c r="B30" s="269"/>
      <c r="C30" s="269"/>
      <c r="D30" s="143"/>
      <c r="E30" s="327"/>
      <c r="F30" s="328"/>
      <c r="G30" s="328"/>
      <c r="H30" s="328"/>
      <c r="I30" s="328"/>
      <c r="J30" s="328"/>
      <c r="K30" s="328"/>
      <c r="L30" s="328"/>
      <c r="M30" s="328"/>
      <c r="N30" s="329"/>
    </row>
    <row r="31" spans="1:16" ht="18" customHeight="1" x14ac:dyDescent="0.15">
      <c r="A31" s="43"/>
      <c r="B31" s="269"/>
      <c r="C31" s="269"/>
      <c r="D31" s="143"/>
      <c r="E31" s="328">
        <v>1607</v>
      </c>
      <c r="F31" s="328">
        <v>77</v>
      </c>
      <c r="G31" s="328">
        <v>29</v>
      </c>
      <c r="H31" s="328">
        <v>169</v>
      </c>
      <c r="I31" s="328">
        <v>7</v>
      </c>
      <c r="J31" s="328">
        <v>17</v>
      </c>
      <c r="K31" s="328">
        <v>11</v>
      </c>
      <c r="L31" s="328">
        <v>14</v>
      </c>
      <c r="M31" s="328">
        <f>SUM(E31:L31)</f>
        <v>1931</v>
      </c>
      <c r="N31" s="330">
        <v>0</v>
      </c>
    </row>
    <row r="32" spans="1:16" ht="18" customHeight="1" x14ac:dyDescent="0.15">
      <c r="A32" s="44"/>
      <c r="B32" s="269"/>
      <c r="C32" s="269"/>
      <c r="D32" s="144"/>
      <c r="E32" s="331"/>
      <c r="F32" s="332"/>
      <c r="G32" s="332"/>
      <c r="H32" s="332"/>
      <c r="I32" s="333"/>
      <c r="J32" s="333"/>
      <c r="K32" s="332"/>
      <c r="L32" s="332"/>
      <c r="M32" s="332"/>
      <c r="N32" s="334"/>
    </row>
    <row r="33" spans="1:21" ht="18" customHeight="1" x14ac:dyDescent="0.15">
      <c r="A33" s="45"/>
      <c r="B33" s="266" t="s">
        <v>328</v>
      </c>
      <c r="C33" s="187" t="s">
        <v>236</v>
      </c>
      <c r="D33" s="207" t="s">
        <v>152</v>
      </c>
      <c r="E33" s="82">
        <v>5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f>SUM(E33:L33)</f>
        <v>5</v>
      </c>
      <c r="N33" s="335">
        <v>0</v>
      </c>
      <c r="T33" s="336"/>
      <c r="U33" s="34"/>
    </row>
    <row r="34" spans="1:21" ht="18" customHeight="1" x14ac:dyDescent="0.15">
      <c r="A34" s="8"/>
      <c r="B34" s="267"/>
      <c r="C34" s="187"/>
      <c r="D34" s="207"/>
      <c r="E34" s="337">
        <v>5</v>
      </c>
      <c r="F34" s="338">
        <v>0</v>
      </c>
      <c r="G34" s="336">
        <v>0</v>
      </c>
      <c r="H34" s="336">
        <v>0</v>
      </c>
      <c r="I34" s="338">
        <v>0</v>
      </c>
      <c r="J34" s="338">
        <v>0</v>
      </c>
      <c r="K34" s="338">
        <v>0</v>
      </c>
      <c r="L34" s="338">
        <v>0</v>
      </c>
      <c r="M34" s="328">
        <f>SUM(E34:L34)</f>
        <v>5</v>
      </c>
      <c r="N34" s="330">
        <v>0</v>
      </c>
    </row>
    <row r="35" spans="1:21" ht="18" customHeight="1" x14ac:dyDescent="0.15">
      <c r="A35" s="8"/>
      <c r="B35" s="267"/>
      <c r="C35" s="187" t="s">
        <v>237</v>
      </c>
      <c r="D35" s="207" t="s">
        <v>153</v>
      </c>
      <c r="E35" s="339">
        <v>27</v>
      </c>
      <c r="F35" s="77">
        <v>0</v>
      </c>
      <c r="G35" s="101">
        <v>13</v>
      </c>
      <c r="H35" s="101">
        <v>2</v>
      </c>
      <c r="I35" s="77">
        <v>0</v>
      </c>
      <c r="J35" s="77">
        <v>0</v>
      </c>
      <c r="K35" s="77">
        <v>0</v>
      </c>
      <c r="L35" s="77">
        <v>0</v>
      </c>
      <c r="M35" s="77">
        <f>SUM(E35:L35)</f>
        <v>42</v>
      </c>
      <c r="N35" s="335">
        <v>3</v>
      </c>
    </row>
    <row r="36" spans="1:21" ht="18" customHeight="1" x14ac:dyDescent="0.15">
      <c r="A36" s="119"/>
      <c r="B36" s="267"/>
      <c r="C36" s="187"/>
      <c r="D36" s="207"/>
      <c r="E36" s="327">
        <v>52</v>
      </c>
      <c r="F36" s="338">
        <v>0</v>
      </c>
      <c r="G36" s="340">
        <v>13</v>
      </c>
      <c r="H36" s="336">
        <v>2</v>
      </c>
      <c r="I36" s="338">
        <v>0</v>
      </c>
      <c r="J36" s="338">
        <v>0</v>
      </c>
      <c r="K36" s="338">
        <v>0</v>
      </c>
      <c r="L36" s="338">
        <v>0</v>
      </c>
      <c r="M36" s="328">
        <f>SUM(E36:L36)</f>
        <v>67</v>
      </c>
      <c r="N36" s="330">
        <v>16</v>
      </c>
    </row>
    <row r="37" spans="1:21" ht="18" customHeight="1" x14ac:dyDescent="0.15">
      <c r="A37" s="119"/>
      <c r="B37" s="267"/>
      <c r="C37" s="187" t="s">
        <v>150</v>
      </c>
      <c r="D37" s="207"/>
      <c r="E37" s="339">
        <v>32</v>
      </c>
      <c r="F37" s="77">
        <v>0</v>
      </c>
      <c r="G37" s="101">
        <v>13</v>
      </c>
      <c r="H37" s="101">
        <v>2</v>
      </c>
      <c r="I37" s="77">
        <v>0</v>
      </c>
      <c r="J37" s="77">
        <v>0</v>
      </c>
      <c r="K37" s="77">
        <v>0</v>
      </c>
      <c r="L37" s="77">
        <v>0</v>
      </c>
      <c r="M37" s="77">
        <f>SUM(E37:L37)</f>
        <v>47</v>
      </c>
      <c r="N37" s="335">
        <v>3</v>
      </c>
    </row>
    <row r="38" spans="1:21" ht="18" customHeight="1" x14ac:dyDescent="0.15">
      <c r="A38" s="125"/>
      <c r="B38" s="268"/>
      <c r="C38" s="187"/>
      <c r="D38" s="207"/>
      <c r="E38" s="327">
        <v>57</v>
      </c>
      <c r="F38" s="338">
        <v>0</v>
      </c>
      <c r="G38" s="340">
        <v>13</v>
      </c>
      <c r="H38" s="336">
        <v>2</v>
      </c>
      <c r="I38" s="338">
        <v>0</v>
      </c>
      <c r="J38" s="338">
        <v>0</v>
      </c>
      <c r="K38" s="338">
        <v>0</v>
      </c>
      <c r="L38" s="338">
        <v>0</v>
      </c>
      <c r="M38" s="328">
        <v>72</v>
      </c>
      <c r="N38" s="330">
        <v>16</v>
      </c>
    </row>
    <row r="39" spans="1:21" ht="18" customHeight="1" thickBot="1" x14ac:dyDescent="0.2">
      <c r="A39" s="8"/>
      <c r="B39" s="264" t="s">
        <v>329</v>
      </c>
      <c r="C39" s="264"/>
      <c r="D39" s="47"/>
      <c r="E39" s="341">
        <f>SUM(E29+E37)</f>
        <v>1181</v>
      </c>
      <c r="F39" s="341">
        <f>SUM(F29,F37)</f>
        <v>69</v>
      </c>
      <c r="G39" s="341">
        <f t="shared" ref="G39:N39" si="2">SUM(G29,G37)</f>
        <v>33</v>
      </c>
      <c r="H39" s="341">
        <f t="shared" si="2"/>
        <v>38</v>
      </c>
      <c r="I39" s="341">
        <f t="shared" si="2"/>
        <v>7</v>
      </c>
      <c r="J39" s="341">
        <f t="shared" si="2"/>
        <v>14</v>
      </c>
      <c r="K39" s="341">
        <f t="shared" si="2"/>
        <v>11</v>
      </c>
      <c r="L39" s="341">
        <f t="shared" si="2"/>
        <v>14</v>
      </c>
      <c r="M39" s="341">
        <f>SUM(M29,M37)</f>
        <v>1367</v>
      </c>
      <c r="N39" s="342">
        <f t="shared" si="2"/>
        <v>111</v>
      </c>
    </row>
    <row r="40" spans="1:21" ht="18" customHeight="1" thickBot="1" x14ac:dyDescent="0.2">
      <c r="A40" s="119"/>
      <c r="B40" s="264"/>
      <c r="C40" s="264"/>
      <c r="D40" s="48"/>
      <c r="E40" s="341"/>
      <c r="F40" s="341"/>
      <c r="G40" s="341"/>
      <c r="H40" s="341"/>
      <c r="I40" s="341"/>
      <c r="J40" s="341"/>
      <c r="K40" s="341"/>
      <c r="L40" s="341"/>
      <c r="M40" s="341"/>
      <c r="N40" s="342"/>
    </row>
    <row r="41" spans="1:21" ht="18" customHeight="1" thickBot="1" x14ac:dyDescent="0.2">
      <c r="A41" s="119"/>
      <c r="B41" s="264"/>
      <c r="C41" s="264"/>
      <c r="D41" s="48"/>
      <c r="E41" s="343">
        <f>SUM(E31,E38)</f>
        <v>1664</v>
      </c>
      <c r="F41" s="343">
        <f t="shared" ref="F41:L41" si="3">SUM(F31,F38)</f>
        <v>77</v>
      </c>
      <c r="G41" s="343">
        <f t="shared" si="3"/>
        <v>42</v>
      </c>
      <c r="H41" s="343">
        <f t="shared" si="3"/>
        <v>171</v>
      </c>
      <c r="I41" s="343">
        <f t="shared" si="3"/>
        <v>7</v>
      </c>
      <c r="J41" s="343">
        <f t="shared" si="3"/>
        <v>17</v>
      </c>
      <c r="K41" s="343">
        <f t="shared" si="3"/>
        <v>11</v>
      </c>
      <c r="L41" s="343">
        <f t="shared" si="3"/>
        <v>14</v>
      </c>
      <c r="M41" s="343">
        <f>SUM(M31,M38)</f>
        <v>2003</v>
      </c>
      <c r="N41" s="344">
        <f>SUM(N31,N38)</f>
        <v>16</v>
      </c>
    </row>
    <row r="42" spans="1:21" ht="18" customHeight="1" thickBot="1" x14ac:dyDescent="0.2">
      <c r="A42" s="46"/>
      <c r="B42" s="265"/>
      <c r="C42" s="265"/>
      <c r="D42" s="49"/>
      <c r="E42" s="345"/>
      <c r="F42" s="345"/>
      <c r="G42" s="345"/>
      <c r="H42" s="345"/>
      <c r="I42" s="345"/>
      <c r="J42" s="345"/>
      <c r="K42" s="345"/>
      <c r="L42" s="345"/>
      <c r="M42" s="345"/>
      <c r="N42" s="346"/>
    </row>
    <row r="43" spans="1:21" ht="15" customHeight="1" x14ac:dyDescent="0.15">
      <c r="A43" s="9" t="s">
        <v>154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41" t="s">
        <v>141</v>
      </c>
    </row>
    <row r="44" spans="1:21" ht="15" customHeight="1" x14ac:dyDescent="0.15">
      <c r="A44" s="34"/>
      <c r="B44" s="34" t="s">
        <v>254</v>
      </c>
    </row>
    <row r="46" spans="1:21" ht="15" customHeight="1" x14ac:dyDescent="0.15">
      <c r="A46" s="1"/>
    </row>
  </sheetData>
  <sheetProtection sheet="1" objects="1" scenarios="1"/>
  <mergeCells count="80">
    <mergeCell ref="B6:C6"/>
    <mergeCell ref="B4:C4"/>
    <mergeCell ref="B5:C5"/>
    <mergeCell ref="M3:M4"/>
    <mergeCell ref="N3:P4"/>
    <mergeCell ref="N5:P5"/>
    <mergeCell ref="N6:P6"/>
    <mergeCell ref="A1:G1"/>
    <mergeCell ref="B3:C3"/>
    <mergeCell ref="A2:I2"/>
    <mergeCell ref="E3:H3"/>
    <mergeCell ref="I3:L3"/>
    <mergeCell ref="B8:C8"/>
    <mergeCell ref="B7:C7"/>
    <mergeCell ref="B10:C10"/>
    <mergeCell ref="B9:C9"/>
    <mergeCell ref="N7:P7"/>
    <mergeCell ref="N8:P8"/>
    <mergeCell ref="N9:P9"/>
    <mergeCell ref="N10:P10"/>
    <mergeCell ref="B13:C13"/>
    <mergeCell ref="B11:C11"/>
    <mergeCell ref="B12:C12"/>
    <mergeCell ref="N11:P11"/>
    <mergeCell ref="N12:P12"/>
    <mergeCell ref="N13:P13"/>
    <mergeCell ref="N19:P19"/>
    <mergeCell ref="N26:N28"/>
    <mergeCell ref="B18:C18"/>
    <mergeCell ref="H26:H28"/>
    <mergeCell ref="L26:L28"/>
    <mergeCell ref="I26:I28"/>
    <mergeCell ref="B20:C20"/>
    <mergeCell ref="N20:P20"/>
    <mergeCell ref="N14:P14"/>
    <mergeCell ref="N15:P15"/>
    <mergeCell ref="N16:P16"/>
    <mergeCell ref="N17:P17"/>
    <mergeCell ref="N18:P18"/>
    <mergeCell ref="B14:C14"/>
    <mergeCell ref="B15:C15"/>
    <mergeCell ref="B19:C19"/>
    <mergeCell ref="B16:C16"/>
    <mergeCell ref="B17:C17"/>
    <mergeCell ref="B29:C32"/>
    <mergeCell ref="B26:C28"/>
    <mergeCell ref="E26:E28"/>
    <mergeCell ref="F26:F28"/>
    <mergeCell ref="M26:M28"/>
    <mergeCell ref="K26:K28"/>
    <mergeCell ref="J26:J28"/>
    <mergeCell ref="G26:G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H39:H40"/>
    <mergeCell ref="L41:L42"/>
    <mergeCell ref="F41:F42"/>
    <mergeCell ref="F39:F40"/>
    <mergeCell ref="M41:M42"/>
    <mergeCell ref="G41:G42"/>
    <mergeCell ref="H41:H42"/>
    <mergeCell ref="G39:G40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9" scale="81" firstPageNumber="153" orientation="portrait" useFirstPageNumber="1" r:id="rId1"/>
  <headerFooter scaleWithDoc="0" alignWithMargins="0">
    <oddHeader>&amp;R教　育</oddHeader>
    <oddFooter>&amp;C&amp;12&amp;A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-155-(★白紙★ 見開き右側）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金城 和樹</cp:lastModifiedBy>
  <cp:lastPrinted>2018-03-13T01:07:35Z</cp:lastPrinted>
  <dcterms:created xsi:type="dcterms:W3CDTF">2013-03-25T07:52:03Z</dcterms:created>
  <dcterms:modified xsi:type="dcterms:W3CDTF">2018-03-13T01:07:53Z</dcterms:modified>
</cp:coreProperties>
</file>