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bookViews>
    <workbookView xWindow="0" yWindow="0" windowWidth="20490" windowHeight="9075"/>
  </bookViews>
  <sheets>
    <sheet name="‐86‐" sheetId="1" r:id="rId1"/>
    <sheet name="‐87‐" sheetId="2" r:id="rId2"/>
    <sheet name="‐88‐ " sheetId="11" r:id="rId3"/>
    <sheet name="‐89‐" sheetId="13" r:id="rId4"/>
    <sheet name="‐90‐" sheetId="4" r:id="rId5"/>
    <sheet name="‐91‐" sheetId="5" r:id="rId6"/>
    <sheet name="‐92‐" sheetId="6" r:id="rId7"/>
    <sheet name="‐93‐" sheetId="7" r:id="rId8"/>
    <sheet name="-94-" sheetId="8" r:id="rId9"/>
    <sheet name="グラフ" sheetId="9" r:id="rId10"/>
  </sheets>
  <definedNames>
    <definedName name="_xlnm.Print_Area" localSheetId="0">‐86‐!$A$1:$I$38</definedName>
    <definedName name="_xlnm.Print_Area" localSheetId="2">'‐88‐ '!$A$1:$K$70</definedName>
    <definedName name="_xlnm.Print_Area" localSheetId="3">‐89‐!$A$1:$K$70</definedName>
    <definedName name="_xlnm.Print_Area" localSheetId="5">‐91‐!$A$1:$I$56</definedName>
    <definedName name="_xlnm.Print_Area" localSheetId="8">'-94-'!$A$1:$L$29</definedName>
    <definedName name="_xlnm.Print_Area" localSheetId="9">グラフ!$A$1:$F$68</definedName>
  </definedNames>
  <calcPr calcId="152511"/>
</workbook>
</file>

<file path=xl/calcChain.xml><?xml version="1.0" encoding="utf-8"?>
<calcChain xmlns="http://schemas.openxmlformats.org/spreadsheetml/2006/main">
  <c r="I15" i="9" l="1"/>
  <c r="I8" i="9"/>
  <c r="I13" i="9" l="1"/>
  <c r="L40" i="4" l="1"/>
  <c r="K40" i="4"/>
  <c r="L33" i="4"/>
  <c r="L32" i="4" s="1"/>
  <c r="K33" i="4"/>
  <c r="K32" i="4" s="1"/>
  <c r="K24" i="4"/>
  <c r="L24" i="4" s="1"/>
  <c r="J24" i="4"/>
  <c r="I24" i="4"/>
  <c r="H24" i="4"/>
  <c r="G24" i="4"/>
  <c r="E24" i="4"/>
  <c r="D24" i="4"/>
  <c r="L5" i="4"/>
  <c r="K5" i="4"/>
  <c r="H5" i="7" l="1"/>
  <c r="J5" i="7"/>
  <c r="K5" i="7"/>
  <c r="L5" i="7"/>
  <c r="M5" i="7"/>
  <c r="N5" i="7"/>
  <c r="I8" i="6"/>
  <c r="H8" i="6"/>
  <c r="G8" i="6"/>
  <c r="F8" i="6"/>
  <c r="E8" i="6"/>
  <c r="D8" i="6"/>
  <c r="C8" i="6"/>
  <c r="I52" i="6"/>
  <c r="H52" i="6"/>
  <c r="G52" i="6"/>
  <c r="F52" i="6"/>
  <c r="E52" i="6"/>
  <c r="D52" i="6"/>
  <c r="C52" i="6"/>
  <c r="I49" i="6"/>
  <c r="H49" i="6"/>
  <c r="G49" i="6"/>
  <c r="F49" i="6"/>
  <c r="E49" i="6"/>
  <c r="D49" i="6"/>
  <c r="C49" i="6"/>
  <c r="I46" i="6"/>
  <c r="H46" i="6"/>
  <c r="G46" i="6"/>
  <c r="F46" i="6"/>
  <c r="E46" i="6"/>
  <c r="D46" i="6"/>
  <c r="C46" i="6"/>
  <c r="I43" i="6"/>
  <c r="H43" i="6"/>
  <c r="G43" i="6"/>
  <c r="F43" i="6"/>
  <c r="E43" i="6"/>
  <c r="D43" i="6"/>
  <c r="C43" i="6"/>
  <c r="I40" i="6"/>
  <c r="H40" i="6"/>
  <c r="G40" i="6"/>
  <c r="F40" i="6"/>
  <c r="E40" i="6"/>
  <c r="D40" i="6"/>
  <c r="C40" i="6"/>
  <c r="I37" i="6"/>
  <c r="H37" i="6"/>
  <c r="G37" i="6"/>
  <c r="F37" i="6"/>
  <c r="E37" i="6"/>
  <c r="D37" i="6"/>
  <c r="C37" i="6"/>
  <c r="I34" i="6"/>
  <c r="H34" i="6"/>
  <c r="G34" i="6"/>
  <c r="F34" i="6"/>
  <c r="E34" i="6"/>
  <c r="D34" i="6"/>
  <c r="C34" i="6"/>
  <c r="I31" i="6"/>
  <c r="H31" i="6"/>
  <c r="G31" i="6"/>
  <c r="F31" i="6"/>
  <c r="E31" i="6"/>
  <c r="D31" i="6"/>
  <c r="C31" i="6"/>
  <c r="I28" i="6"/>
  <c r="H28" i="6"/>
  <c r="G28" i="6"/>
  <c r="F28" i="6"/>
  <c r="E28" i="6"/>
  <c r="D28" i="6"/>
  <c r="C28" i="6"/>
  <c r="I25" i="6"/>
  <c r="H25" i="6"/>
  <c r="G25" i="6"/>
  <c r="F25" i="6"/>
  <c r="E25" i="6"/>
  <c r="D25" i="6"/>
  <c r="C25" i="6"/>
  <c r="I22" i="6"/>
  <c r="H22" i="6"/>
  <c r="G22" i="6"/>
  <c r="F22" i="6"/>
  <c r="E22" i="6"/>
  <c r="D22" i="6"/>
  <c r="C22" i="6"/>
  <c r="I19" i="6"/>
  <c r="H19" i="6"/>
  <c r="G19" i="6"/>
  <c r="F19" i="6"/>
  <c r="E19" i="6"/>
  <c r="D19" i="6"/>
  <c r="C19" i="6"/>
  <c r="I16" i="6"/>
  <c r="H16" i="6"/>
  <c r="G16" i="6"/>
  <c r="F16" i="6"/>
  <c r="E16" i="6"/>
  <c r="D16" i="6"/>
  <c r="C16" i="6"/>
  <c r="I15" i="6"/>
  <c r="H15" i="6"/>
  <c r="G15" i="6"/>
  <c r="F15" i="6"/>
  <c r="E15" i="6"/>
  <c r="D15" i="6"/>
  <c r="C15" i="6"/>
  <c r="I14" i="6"/>
  <c r="H14" i="6"/>
  <c r="H13" i="6" s="1"/>
  <c r="G14" i="6"/>
  <c r="F14" i="6"/>
  <c r="E14" i="6"/>
  <c r="D14" i="6"/>
  <c r="D13" i="6" s="1"/>
  <c r="C14" i="6"/>
  <c r="I13" i="6"/>
  <c r="G13" i="6"/>
  <c r="F13" i="6"/>
  <c r="E13" i="6"/>
  <c r="C13" i="6"/>
  <c r="I53" i="5"/>
  <c r="H53" i="5"/>
  <c r="G53" i="5"/>
  <c r="F53" i="5"/>
  <c r="E53" i="5"/>
  <c r="D53" i="5"/>
  <c r="I50" i="5"/>
  <c r="H50" i="5"/>
  <c r="G50" i="5"/>
  <c r="F50" i="5"/>
  <c r="E50" i="5"/>
  <c r="D50" i="5"/>
  <c r="I47" i="5"/>
  <c r="H47" i="5"/>
  <c r="G47" i="5"/>
  <c r="F47" i="5"/>
  <c r="E47" i="5"/>
  <c r="D47" i="5"/>
  <c r="I44" i="5"/>
  <c r="H44" i="5"/>
  <c r="G44" i="5"/>
  <c r="F44" i="5"/>
  <c r="E44" i="5"/>
  <c r="D44" i="5"/>
  <c r="I41" i="5"/>
  <c r="H41" i="5"/>
  <c r="G41" i="5"/>
  <c r="F41" i="5"/>
  <c r="E41" i="5"/>
  <c r="D41" i="5"/>
  <c r="I38" i="5"/>
  <c r="H38" i="5"/>
  <c r="G38" i="5"/>
  <c r="F38" i="5"/>
  <c r="E38" i="5"/>
  <c r="D38" i="5"/>
  <c r="I35" i="5"/>
  <c r="H35" i="5"/>
  <c r="G35" i="5"/>
  <c r="F35" i="5"/>
  <c r="E35" i="5"/>
  <c r="D35" i="5"/>
  <c r="I32" i="5"/>
  <c r="H32" i="5"/>
  <c r="G32" i="5"/>
  <c r="F32" i="5"/>
  <c r="E32" i="5"/>
  <c r="D32" i="5"/>
  <c r="I29" i="5"/>
  <c r="H29" i="5"/>
  <c r="G29" i="5"/>
  <c r="F29" i="5"/>
  <c r="E29" i="5"/>
  <c r="D29" i="5"/>
  <c r="I26" i="5"/>
  <c r="H26" i="5"/>
  <c r="G26" i="5"/>
  <c r="F26" i="5"/>
  <c r="E26" i="5"/>
  <c r="D26" i="5"/>
  <c r="I23" i="5"/>
  <c r="H23" i="5"/>
  <c r="G23" i="5"/>
  <c r="F23" i="5"/>
  <c r="E23" i="5"/>
  <c r="D23" i="5"/>
  <c r="I20" i="5"/>
  <c r="H20" i="5"/>
  <c r="G20" i="5"/>
  <c r="F20" i="5"/>
  <c r="E20" i="5"/>
  <c r="D20" i="5"/>
  <c r="I17" i="5"/>
  <c r="H17" i="5"/>
  <c r="G17" i="5"/>
  <c r="F17" i="5"/>
  <c r="E17" i="5"/>
  <c r="D17" i="5"/>
  <c r="I16" i="5"/>
  <c r="H16" i="5"/>
  <c r="G16" i="5"/>
  <c r="F16" i="5"/>
  <c r="E16" i="5"/>
  <c r="D16" i="5"/>
  <c r="I15" i="5"/>
  <c r="H15" i="5"/>
  <c r="G15" i="5"/>
  <c r="F15" i="5"/>
  <c r="F14" i="5" s="1"/>
  <c r="H8" i="5" s="1"/>
  <c r="E15" i="5"/>
  <c r="D15" i="5"/>
  <c r="I14" i="5"/>
  <c r="H14" i="5"/>
  <c r="G14" i="5"/>
  <c r="E14" i="5"/>
  <c r="D14" i="5"/>
  <c r="D8" i="5" s="1"/>
  <c r="F8" i="5"/>
  <c r="B8" i="5" l="1"/>
  <c r="B4" i="5"/>
  <c r="B5" i="5"/>
  <c r="B6" i="5"/>
  <c r="B7" i="5"/>
  <c r="L21" i="4"/>
  <c r="K21" i="4"/>
  <c r="J21" i="4"/>
  <c r="I21" i="4"/>
  <c r="H21" i="4"/>
  <c r="G21" i="4"/>
  <c r="E21" i="4"/>
  <c r="D21" i="4"/>
  <c r="K18" i="4"/>
  <c r="L18" i="4" s="1"/>
  <c r="J18" i="4"/>
  <c r="I18" i="4"/>
  <c r="H18" i="4"/>
  <c r="G18" i="4"/>
  <c r="E18" i="4"/>
  <c r="D18" i="4"/>
  <c r="J5" i="4"/>
  <c r="H5" i="4"/>
  <c r="G5" i="4"/>
  <c r="I5" i="4"/>
  <c r="I31" i="13" l="1"/>
  <c r="I24" i="13"/>
  <c r="I32" i="13" s="1"/>
  <c r="F31" i="13"/>
  <c r="I17" i="13"/>
  <c r="K33" i="13" l="1"/>
  <c r="K18" i="13"/>
  <c r="F32" i="13"/>
  <c r="H34" i="13" s="1"/>
  <c r="K24" i="13"/>
  <c r="K32" i="13" l="1"/>
  <c r="K14" i="13"/>
  <c r="K11" i="13"/>
  <c r="K15" i="13"/>
  <c r="K12" i="13"/>
  <c r="K16" i="13"/>
  <c r="K13" i="13"/>
  <c r="K10" i="13"/>
  <c r="K35" i="13"/>
  <c r="K17" i="13"/>
  <c r="H32" i="13"/>
  <c r="H10" i="13"/>
  <c r="H31" i="13"/>
  <c r="H27" i="13"/>
  <c r="H23" i="13"/>
  <c r="H18" i="13"/>
  <c r="H15" i="13"/>
  <c r="H35" i="13"/>
  <c r="H22" i="13"/>
  <c r="H28" i="13"/>
  <c r="H24" i="13"/>
  <c r="H21" i="13"/>
  <c r="H17" i="13"/>
  <c r="F15" i="1" l="1"/>
  <c r="G20" i="1" s="1"/>
  <c r="G31" i="1" l="1"/>
  <c r="G26" i="1"/>
  <c r="G21" i="1"/>
  <c r="G15" i="1"/>
  <c r="G30" i="1"/>
  <c r="G25" i="1"/>
  <c r="G19" i="1"/>
  <c r="G34" i="1"/>
  <c r="G29" i="1"/>
  <c r="G23" i="1"/>
  <c r="G17" i="1"/>
  <c r="G33" i="1"/>
  <c r="G27" i="1"/>
  <c r="G22" i="1"/>
  <c r="G16" i="1"/>
  <c r="G32" i="1"/>
  <c r="G28" i="1"/>
  <c r="G24" i="1"/>
  <c r="I14" i="9" l="1"/>
  <c r="B7" i="6"/>
  <c r="B6" i="6"/>
  <c r="B5" i="6"/>
  <c r="B4" i="6"/>
  <c r="J40" i="4"/>
  <c r="I40" i="4"/>
  <c r="H40" i="4"/>
  <c r="G40" i="4"/>
  <c r="J33" i="4"/>
  <c r="I33" i="4"/>
  <c r="I32" i="4" s="1"/>
  <c r="H33" i="4"/>
  <c r="G33" i="4"/>
  <c r="F31" i="7"/>
  <c r="F29" i="7"/>
  <c r="F27" i="7"/>
  <c r="F25" i="7"/>
  <c r="F23" i="7"/>
  <c r="F21" i="7"/>
  <c r="F19" i="7"/>
  <c r="F17" i="7"/>
  <c r="F15" i="7"/>
  <c r="F13" i="7"/>
  <c r="F11" i="7"/>
  <c r="F9" i="7"/>
  <c r="F7" i="7"/>
  <c r="B5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14" i="6"/>
  <c r="B13" i="6"/>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14" i="5"/>
  <c r="J32" i="4"/>
  <c r="I12" i="9"/>
  <c r="I16" i="9"/>
  <c r="I18" i="9"/>
  <c r="I21" i="9"/>
  <c r="F64" i="11"/>
  <c r="F57" i="11"/>
  <c r="F65" i="11" s="1"/>
  <c r="I49" i="11"/>
  <c r="F49" i="11"/>
  <c r="F32" i="11"/>
  <c r="F33" i="11" s="1"/>
  <c r="I17" i="11"/>
  <c r="I36" i="11" s="1"/>
  <c r="F17" i="11"/>
  <c r="O38" i="9"/>
  <c r="N48" i="9"/>
  <c r="N47" i="9"/>
  <c r="N46" i="9"/>
  <c r="N45" i="9"/>
  <c r="N44" i="9"/>
  <c r="M48" i="9"/>
  <c r="M47" i="9"/>
  <c r="M46" i="9"/>
  <c r="M45" i="9"/>
  <c r="M44" i="9"/>
  <c r="L48" i="9"/>
  <c r="L47" i="9"/>
  <c r="L46" i="9"/>
  <c r="L45" i="9"/>
  <c r="L44" i="9"/>
  <c r="K48" i="9"/>
  <c r="K47" i="9"/>
  <c r="K46" i="9"/>
  <c r="K45" i="9"/>
  <c r="K44" i="9"/>
  <c r="J48" i="9"/>
  <c r="J47" i="9"/>
  <c r="J46" i="9"/>
  <c r="J45" i="9"/>
  <c r="J44" i="9"/>
  <c r="I48" i="9"/>
  <c r="I47" i="9"/>
  <c r="I46" i="9"/>
  <c r="I45" i="9"/>
  <c r="I44" i="9"/>
  <c r="H48" i="9"/>
  <c r="H47" i="9"/>
  <c r="H46" i="9"/>
  <c r="H45" i="9"/>
  <c r="H44" i="9"/>
  <c r="B8" i="6"/>
  <c r="N38" i="9"/>
  <c r="M38" i="9"/>
  <c r="L38" i="9"/>
  <c r="K38" i="9"/>
  <c r="J38" i="9"/>
  <c r="I38" i="9"/>
  <c r="H38" i="9"/>
  <c r="H5" i="9"/>
  <c r="I5" i="9"/>
  <c r="I68" i="11"/>
  <c r="K57" i="11" s="1"/>
  <c r="I9" i="9"/>
  <c r="I10" i="9"/>
  <c r="I17" i="9"/>
  <c r="I19" i="9"/>
  <c r="K46" i="11"/>
  <c r="K65" i="11"/>
  <c r="K68" i="11"/>
  <c r="K42" i="11"/>
  <c r="K49" i="11"/>
  <c r="I11" i="9"/>
  <c r="H39" i="9" l="1"/>
  <c r="I39" i="9"/>
  <c r="N39" i="9"/>
  <c r="M39" i="9"/>
  <c r="L39" i="9"/>
  <c r="K39" i="9"/>
  <c r="J39" i="9"/>
  <c r="I20" i="9"/>
  <c r="H32" i="4"/>
  <c r="G32" i="4"/>
  <c r="F5" i="7"/>
  <c r="K13" i="11"/>
  <c r="K34" i="11"/>
  <c r="K12" i="11"/>
  <c r="K33" i="11"/>
  <c r="K15" i="11"/>
  <c r="K36" i="11"/>
  <c r="K25" i="11"/>
  <c r="F68" i="11"/>
  <c r="F36" i="11"/>
  <c r="K44" i="11"/>
  <c r="K45" i="11"/>
  <c r="H32" i="11"/>
  <c r="K66" i="11"/>
  <c r="O39" i="9" l="1"/>
  <c r="H26" i="11"/>
  <c r="H35" i="11"/>
  <c r="H25" i="11"/>
  <c r="H15" i="11"/>
  <c r="H17" i="11"/>
  <c r="H21" i="11"/>
  <c r="H10" i="11"/>
  <c r="H28" i="11"/>
  <c r="H23" i="11"/>
  <c r="H24" i="11"/>
  <c r="H22" i="11"/>
  <c r="H29" i="11"/>
  <c r="H36" i="11"/>
  <c r="H18" i="11"/>
  <c r="H49" i="11"/>
  <c r="H60" i="11"/>
  <c r="H54" i="11"/>
  <c r="H57" i="11"/>
  <c r="H68" i="11"/>
  <c r="H61" i="11"/>
  <c r="H56" i="11"/>
  <c r="H55" i="11"/>
  <c r="H42" i="11"/>
  <c r="H64" i="11"/>
  <c r="H67" i="11"/>
  <c r="H46" i="11"/>
  <c r="H53" i="11"/>
  <c r="H50" i="11"/>
  <c r="H47" i="11"/>
  <c r="H33" i="11"/>
  <c r="H65" i="11"/>
</calcChain>
</file>

<file path=xl/sharedStrings.xml><?xml version="1.0" encoding="utf-8"?>
<sst xmlns="http://schemas.openxmlformats.org/spreadsheetml/2006/main" count="915" uniqueCount="378">
  <si>
    <t>Ⅵ　建　　設</t>
  </si>
  <si>
    <t>都市計画</t>
  </si>
  <si>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線引きという）の区域区分が行われた。</t>
  </si>
  <si>
    <t>（単位：ha、％）</t>
  </si>
  <si>
    <t>区　　　分</t>
  </si>
  <si>
    <t>市街化調整区域</t>
  </si>
  <si>
    <t>面 積 Ａ</t>
  </si>
  <si>
    <t>面 積 Ｂ</t>
  </si>
  <si>
    <t>Ｂ／Ａ</t>
  </si>
  <si>
    <t>面 積 Ｃ</t>
  </si>
  <si>
    <t xml:space="preserve"> Ｃ／Ｂ</t>
  </si>
  <si>
    <t>面 積 Ｄ</t>
  </si>
  <si>
    <t xml:space="preserve"> Ｄ／Ｂ</t>
  </si>
  <si>
    <t>浦添市都市計画区域</t>
  </si>
  <si>
    <t>資料：都市計画課</t>
  </si>
  <si>
    <t>（単位：ha）</t>
  </si>
  <si>
    <t>区　　　  　　　　　分</t>
  </si>
  <si>
    <t>面　　　積</t>
  </si>
  <si>
    <t>構　成　比</t>
  </si>
  <si>
    <t>建ペイ率(％)</t>
  </si>
  <si>
    <t>容積率(％)</t>
  </si>
  <si>
    <t>総　　　　　　面　　　　　　積</t>
  </si>
  <si>
    <t>第一種低層住居専用地域</t>
  </si>
  <si>
    <t>第二種低層住居専用地域</t>
  </si>
  <si>
    <t>第一種中高層住居専用地域</t>
  </si>
  <si>
    <t>住　居　系</t>
  </si>
  <si>
    <t>第二種中高層住居専用地域</t>
  </si>
  <si>
    <t>第  一  種  住  居  地  域</t>
  </si>
  <si>
    <t>第  二  種  住  居  地  域</t>
  </si>
  <si>
    <t>商　業　系</t>
  </si>
  <si>
    <t>商 　　　業 　　　地 　　　域</t>
  </si>
  <si>
    <t>工　業　系</t>
  </si>
  <si>
    <t>工 　　　業 　　　地 　　　域</t>
  </si>
  <si>
    <t>建物面積</t>
  </si>
  <si>
    <t xml:space="preserve">建物延べ面積  </t>
  </si>
  <si>
    <t>　　　建ペイ率 ＝</t>
  </si>
  <si>
    <t xml:space="preserve"> ×  100</t>
  </si>
  <si>
    <t>容積率  ＝</t>
  </si>
  <si>
    <t>敷地面積</t>
  </si>
  <si>
    <t>（単位：ヶ所、ha）</t>
  </si>
  <si>
    <t>年　　度</t>
  </si>
  <si>
    <t>総  　  　  数</t>
  </si>
  <si>
    <t>街 区 公 園</t>
  </si>
  <si>
    <t>近 隣 公 園</t>
  </si>
  <si>
    <t>地 区 公 園</t>
  </si>
  <si>
    <t>園　数</t>
  </si>
  <si>
    <t>面　積</t>
  </si>
  <si>
    <t>資料：美らまち推進課</t>
  </si>
  <si>
    <t>総 合 公 園</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</si>
  <si>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</si>
  <si>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</si>
  <si>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</si>
  <si>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</si>
  <si>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</si>
  <si>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</si>
  <si>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</si>
  <si>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</si>
  <si>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</si>
  <si>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</si>
  <si>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</si>
  <si>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</si>
  <si>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</si>
  <si>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名　　　　称</t>
  </si>
  <si>
    <t>所　在　地</t>
  </si>
  <si>
    <t>棟　数</t>
  </si>
  <si>
    <t>戸　数</t>
  </si>
  <si>
    <t>間 取 り</t>
  </si>
  <si>
    <t>床 面 積</t>
  </si>
  <si>
    <t>建設年度</t>
  </si>
  <si>
    <t>備　考</t>
  </si>
  <si>
    <t>内間市営住宅</t>
  </si>
  <si>
    <t>内間二丁目18番１号</t>
  </si>
  <si>
    <t>３ LDK</t>
  </si>
  <si>
    <t>70.0㎡</t>
  </si>
  <si>
    <t>平成８年</t>
  </si>
  <si>
    <t xml:space="preserve">    　 （Ａ棟）</t>
  </si>
  <si>
    <t>２ LDK</t>
  </si>
  <si>
    <t>60.3㎡</t>
  </si>
  <si>
    <t>内間二丁目18番２号</t>
  </si>
  <si>
    <t>69.7㎡</t>
  </si>
  <si>
    <t>平成10年</t>
  </si>
  <si>
    <t xml:space="preserve">        (Ｂ棟）</t>
  </si>
  <si>
    <t>61.8㎡</t>
  </si>
  <si>
    <t>内間二丁目18番３号</t>
  </si>
  <si>
    <t>70.3㎡</t>
  </si>
  <si>
    <t>平成12年</t>
  </si>
  <si>
    <t xml:space="preserve">        (Ｃ棟）</t>
  </si>
  <si>
    <t>内間二丁目18番４号</t>
  </si>
  <si>
    <t>71.8㎡</t>
  </si>
  <si>
    <t>平成14年</t>
  </si>
  <si>
    <t xml:space="preserve">        (Ｄ棟）</t>
  </si>
  <si>
    <t>64.6㎡</t>
  </si>
  <si>
    <t>前田市営住宅</t>
  </si>
  <si>
    <t xml:space="preserve"> 前田二丁目２番１号</t>
  </si>
  <si>
    <t xml:space="preserve"> ３ DK</t>
  </si>
  <si>
    <t>66.7㎡</t>
  </si>
  <si>
    <t>昭和59年</t>
  </si>
  <si>
    <t xml:space="preserve"> 前田二丁目２番２号</t>
  </si>
  <si>
    <t>65.5㎡</t>
  </si>
  <si>
    <t>昭和60年</t>
  </si>
  <si>
    <t>安波茶市営住宅</t>
  </si>
  <si>
    <t>安波茶三丁目15番１号</t>
  </si>
  <si>
    <t>安波茶三丁目15番２号</t>
  </si>
  <si>
    <t>面積（㎡）</t>
  </si>
  <si>
    <t>その他</t>
  </si>
  <si>
    <t>浦　　添　　南　　第　　二　　地　　区</t>
  </si>
  <si>
    <t>（単位：棟、㎡）</t>
  </si>
  <si>
    <t>構　　　造　　　別</t>
  </si>
  <si>
    <t>総　　数</t>
  </si>
  <si>
    <t>木造</t>
  </si>
  <si>
    <t>鉄骨鉄筋コンクリート造</t>
  </si>
  <si>
    <t>鉄筋コンクリート造</t>
  </si>
  <si>
    <t>鉄骨造</t>
  </si>
  <si>
    <t>軽量鉄骨造</t>
  </si>
  <si>
    <t>煉瓦造・コンクリートブロック造</t>
  </si>
  <si>
    <t>資料：資産税課</t>
  </si>
  <si>
    <t>（単位：棟、㎡、百万円、円）</t>
  </si>
  <si>
    <t>区　　分</t>
  </si>
  <si>
    <t>総　　　　　数</t>
  </si>
  <si>
    <t>個　　　　　人</t>
  </si>
  <si>
    <t>法　　　　　人</t>
  </si>
  <si>
    <t>評　　価　　額</t>
  </si>
  <si>
    <t xml:space="preserve"> 棟　数</t>
  </si>
  <si>
    <t>決定価格</t>
  </si>
  <si>
    <t>１㎡当り価格</t>
  </si>
  <si>
    <t>木　　造</t>
  </si>
  <si>
    <t>非 木 造</t>
  </si>
  <si>
    <t>種　　　類　　　別</t>
  </si>
  <si>
    <t>総　　　 　　　　　数</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</si>
  <si>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</si>
  <si>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</si>
  <si>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</si>
  <si>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</si>
  <si>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</si>
  <si>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</si>
  <si>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</si>
  <si>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</si>
  <si>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</si>
  <si>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</si>
  <si>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</si>
  <si>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</si>
  <si>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</si>
  <si>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</si>
  <si>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（単位：件）</t>
  </si>
  <si>
    <t>年　　 度</t>
  </si>
  <si>
    <t>総　　　　数</t>
  </si>
  <si>
    <t>木　　　　造</t>
  </si>
  <si>
    <t xml:space="preserve"> 鉄筋コンクリート</t>
  </si>
  <si>
    <t>鉄　骨　造　等</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</si>
  <si>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</si>
  <si>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</si>
  <si>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</si>
  <si>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</si>
  <si>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</si>
  <si>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</si>
  <si>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</si>
  <si>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</si>
  <si>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</si>
  <si>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</si>
  <si>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</si>
  <si>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</si>
  <si>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</si>
  <si>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</si>
  <si>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</si>
  <si>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</si>
  <si>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</si>
  <si>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</si>
  <si>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</si>
  <si>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</si>
  <si>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</si>
  <si>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</si>
  <si>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</si>
  <si>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</si>
  <si>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</si>
  <si>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新　　築</t>
  </si>
  <si>
    <t>増改築等</t>
  </si>
  <si>
    <t>用　途　地　域　別</t>
  </si>
  <si>
    <t>30㎡未満</t>
  </si>
  <si>
    <t>30～</t>
  </si>
  <si>
    <t>100～</t>
  </si>
  <si>
    <t>500～</t>
  </si>
  <si>
    <t>2,000～</t>
  </si>
  <si>
    <t>10,000～</t>
  </si>
  <si>
    <t xml:space="preserve">  100未満</t>
  </si>
  <si>
    <t xml:space="preserve">  500未満</t>
  </si>
  <si>
    <t xml:space="preserve"> 2,000未満</t>
  </si>
  <si>
    <t>10,000未満</t>
  </si>
  <si>
    <t>50,000未満</t>
  </si>
  <si>
    <t>（単位：戸）</t>
  </si>
  <si>
    <t>市　　別</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</si>
  <si>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</si>
  <si>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</si>
  <si>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</si>
  <si>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</si>
  <si>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</si>
  <si>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</si>
  <si>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</si>
  <si>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</si>
  <si>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</si>
  <si>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</si>
  <si>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</si>
  <si>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</si>
  <si>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</si>
  <si>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</si>
  <si>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</si>
  <si>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</si>
  <si>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</si>
  <si>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建築の時期</t>
  </si>
  <si>
    <t>住宅の種類</t>
  </si>
  <si>
    <t>構　　　　　　造</t>
  </si>
  <si>
    <t>店舗その他の併用住宅</t>
  </si>
  <si>
    <t>鉄筋・鉄骨　　　　　　　　コンクリート造</t>
  </si>
  <si>
    <t>昭和35年以前</t>
  </si>
  <si>
    <t>昭和36年～45年</t>
  </si>
  <si>
    <t>昭和46年～55年</t>
  </si>
  <si>
    <t>昭和56年～平成２年</t>
  </si>
  <si>
    <t>平成３年～７年</t>
  </si>
  <si>
    <t>平成８年～12年</t>
  </si>
  <si>
    <t>平成13年～17年</t>
  </si>
  <si>
    <t>住宅の所有関係</t>
  </si>
  <si>
    <t>一戸建</t>
  </si>
  <si>
    <t>長屋建</t>
  </si>
  <si>
    <t>１階建</t>
  </si>
  <si>
    <t>２階建　　　以上</t>
  </si>
  <si>
    <t>２階建　　　　　以上</t>
  </si>
  <si>
    <t>２階建</t>
  </si>
  <si>
    <t>３～５　　　階建</t>
  </si>
  <si>
    <t>６階建　　以上</t>
  </si>
  <si>
    <t>専用住宅総数</t>
  </si>
  <si>
    <t>持ち家</t>
  </si>
  <si>
    <t>　民　間　借　家</t>
  </si>
  <si>
    <t>　給　与　住　宅</t>
  </si>
  <si>
    <t>（注）住宅の所有関係「不詳」を含む。</t>
  </si>
  <si>
    <t>Ⅵ　　建　　　　設</t>
  </si>
  <si>
    <t>市街化区域</t>
  </si>
  <si>
    <t>構成比</t>
  </si>
  <si>
    <t>街区公園</t>
  </si>
  <si>
    <t>近隣公園</t>
  </si>
  <si>
    <t>地区公園</t>
  </si>
  <si>
    <t>総合公園</t>
  </si>
  <si>
    <t>運動公園</t>
  </si>
  <si>
    <t>墓地公園</t>
  </si>
  <si>
    <t>都市緑地</t>
  </si>
  <si>
    <t>工場・店舗</t>
  </si>
  <si>
    <t>浦　添　南　第　一　地　区</t>
    <rPh sb="0" eb="1">
      <t>ウラ</t>
    </rPh>
    <rPh sb="2" eb="3">
      <t>テン</t>
    </rPh>
    <rPh sb="4" eb="5">
      <t>ミナミ</t>
    </rPh>
    <rPh sb="6" eb="7">
      <t>ダイ</t>
    </rPh>
    <rPh sb="8" eb="9">
      <t>１</t>
    </rPh>
    <rPh sb="10" eb="11">
      <t>チ</t>
    </rPh>
    <rPh sb="12" eb="13">
      <t>ク</t>
    </rPh>
    <phoneticPr fontId="14"/>
  </si>
  <si>
    <t>公共用地</t>
    <rPh sb="0" eb="2">
      <t>コウキョウ</t>
    </rPh>
    <rPh sb="2" eb="4">
      <t>ヨウチ</t>
    </rPh>
    <phoneticPr fontId="14"/>
  </si>
  <si>
    <t>（内、広場）</t>
    <rPh sb="1" eb="2">
      <t>ウチ</t>
    </rPh>
    <rPh sb="3" eb="4">
      <t>ヒロ</t>
    </rPh>
    <rPh sb="4" eb="5">
      <t>バ</t>
    </rPh>
    <phoneticPr fontId="14"/>
  </si>
  <si>
    <t>公園</t>
    <rPh sb="0" eb="1">
      <t>オオヤケ</t>
    </rPh>
    <rPh sb="1" eb="2">
      <t>エン</t>
    </rPh>
    <phoneticPr fontId="14"/>
  </si>
  <si>
    <t>緑地</t>
    <rPh sb="0" eb="1">
      <t>ミドリ</t>
    </rPh>
    <rPh sb="1" eb="2">
      <t>チ</t>
    </rPh>
    <phoneticPr fontId="14"/>
  </si>
  <si>
    <t>河川</t>
    <rPh sb="0" eb="1">
      <t>カワ</t>
    </rPh>
    <rPh sb="1" eb="2">
      <t>カワ</t>
    </rPh>
    <phoneticPr fontId="14"/>
  </si>
  <si>
    <t>水路</t>
    <rPh sb="0" eb="1">
      <t>ミズ</t>
    </rPh>
    <rPh sb="1" eb="2">
      <t>ミチ</t>
    </rPh>
    <phoneticPr fontId="14"/>
  </si>
  <si>
    <t>宅　　　地　　</t>
    <rPh sb="0" eb="1">
      <t>タク</t>
    </rPh>
    <rPh sb="4" eb="5">
      <t>チ</t>
    </rPh>
    <phoneticPr fontId="14"/>
  </si>
  <si>
    <t>民有地</t>
    <rPh sb="0" eb="1">
      <t>タミ</t>
    </rPh>
    <rPh sb="1" eb="2">
      <t>ユウ</t>
    </rPh>
    <rPh sb="2" eb="3">
      <t>チ</t>
    </rPh>
    <phoneticPr fontId="14"/>
  </si>
  <si>
    <t>住宅地</t>
    <rPh sb="0" eb="3">
      <t>ジュウタクチ</t>
    </rPh>
    <phoneticPr fontId="14"/>
  </si>
  <si>
    <t>商業地</t>
    <rPh sb="0" eb="3">
      <t>ショウギョウチ</t>
    </rPh>
    <phoneticPr fontId="14"/>
  </si>
  <si>
    <t>工業地</t>
    <rPh sb="0" eb="3">
      <t>コウギョウチ</t>
    </rPh>
    <phoneticPr fontId="14"/>
  </si>
  <si>
    <t>農地</t>
    <rPh sb="0" eb="2">
      <t>ノウチ</t>
    </rPh>
    <phoneticPr fontId="14"/>
  </si>
  <si>
    <t>山林・原野</t>
    <rPh sb="0" eb="2">
      <t>サンリン</t>
    </rPh>
    <rPh sb="3" eb="5">
      <t>ゲンヤ</t>
    </rPh>
    <phoneticPr fontId="14"/>
  </si>
  <si>
    <t>墓地</t>
    <rPh sb="0" eb="1">
      <t>ハカ</t>
    </rPh>
    <rPh sb="1" eb="2">
      <t>チ</t>
    </rPh>
    <phoneticPr fontId="14"/>
  </si>
  <si>
    <t>民有地小計</t>
    <rPh sb="3" eb="5">
      <t>ショウケイ</t>
    </rPh>
    <phoneticPr fontId="14"/>
  </si>
  <si>
    <t>公有地</t>
    <rPh sb="0" eb="1">
      <t>コウ</t>
    </rPh>
    <rPh sb="1" eb="2">
      <t>ユウ</t>
    </rPh>
    <rPh sb="2" eb="3">
      <t>チ</t>
    </rPh>
    <phoneticPr fontId="14"/>
  </si>
  <si>
    <t>国有地</t>
    <rPh sb="0" eb="3">
      <t>コクユウチ</t>
    </rPh>
    <phoneticPr fontId="14"/>
  </si>
  <si>
    <t>準国有地</t>
    <rPh sb="0" eb="1">
      <t>ジュン</t>
    </rPh>
    <rPh sb="1" eb="4">
      <t>コクユウチ</t>
    </rPh>
    <phoneticPr fontId="14"/>
  </si>
  <si>
    <t>県有地</t>
    <rPh sb="0" eb="1">
      <t>ケン</t>
    </rPh>
    <rPh sb="1" eb="2">
      <t>ユウ</t>
    </rPh>
    <rPh sb="2" eb="3">
      <t>チ</t>
    </rPh>
    <phoneticPr fontId="14"/>
  </si>
  <si>
    <t>市有地</t>
    <rPh sb="0" eb="3">
      <t>シユウチ</t>
    </rPh>
    <phoneticPr fontId="14"/>
  </si>
  <si>
    <t>(内､小中学校)</t>
    <rPh sb="1" eb="2">
      <t>ウチ</t>
    </rPh>
    <rPh sb="3" eb="5">
      <t>ショウチュウ</t>
    </rPh>
    <rPh sb="5" eb="7">
      <t>ガッコウ</t>
    </rPh>
    <phoneticPr fontId="14"/>
  </si>
  <si>
    <t>その他</t>
    <rPh sb="2" eb="3">
      <t>タ</t>
    </rPh>
    <phoneticPr fontId="14"/>
  </si>
  <si>
    <t>公有地小計</t>
    <rPh sb="0" eb="3">
      <t>コウユウチ</t>
    </rPh>
    <rPh sb="3" eb="5">
      <t>ショウケイ</t>
    </rPh>
    <phoneticPr fontId="14"/>
  </si>
  <si>
    <t>測量増減</t>
    <rPh sb="0" eb="2">
      <t>ソクリョウ</t>
    </rPh>
    <rPh sb="2" eb="4">
      <t>ゾウゲン</t>
    </rPh>
    <phoneticPr fontId="14"/>
  </si>
  <si>
    <t>合計</t>
    <rPh sb="0" eb="2">
      <t>ゴウケイ</t>
    </rPh>
    <phoneticPr fontId="14"/>
  </si>
  <si>
    <t>道路</t>
    <phoneticPr fontId="14"/>
  </si>
  <si>
    <t>（内、広場）</t>
    <rPh sb="1" eb="2">
      <t>ウチ</t>
    </rPh>
    <rPh sb="3" eb="5">
      <t>ヒロバ</t>
    </rPh>
    <phoneticPr fontId="14"/>
  </si>
  <si>
    <t>公園</t>
    <rPh sb="0" eb="2">
      <t>コウエン</t>
    </rPh>
    <phoneticPr fontId="14"/>
  </si>
  <si>
    <t>緑地</t>
    <rPh sb="0" eb="2">
      <t>リョクチ</t>
    </rPh>
    <phoneticPr fontId="14"/>
  </si>
  <si>
    <t>河川</t>
    <rPh sb="0" eb="2">
      <t>カセン</t>
    </rPh>
    <phoneticPr fontId="14"/>
  </si>
  <si>
    <t>水路</t>
    <rPh sb="0" eb="2">
      <t>スイロ</t>
    </rPh>
    <phoneticPr fontId="14"/>
  </si>
  <si>
    <t>公共有地合計</t>
    <rPh sb="0" eb="2">
      <t>コウキョウ</t>
    </rPh>
    <rPh sb="2" eb="3">
      <t>ユウ</t>
    </rPh>
    <rPh sb="3" eb="4">
      <t>チ</t>
    </rPh>
    <rPh sb="4" eb="6">
      <t>ゴウケイ</t>
    </rPh>
    <phoneticPr fontId="14"/>
  </si>
  <si>
    <t>第一種低層住居専用地域</t>
    <rPh sb="9" eb="11">
      <t>チイキ</t>
    </rPh>
    <phoneticPr fontId="13"/>
  </si>
  <si>
    <t>増改築等</t>
    <rPh sb="3" eb="4">
      <t>ナド</t>
    </rPh>
    <phoneticPr fontId="13"/>
  </si>
  <si>
    <t>第二種低層住居専用地域</t>
    <rPh sb="9" eb="11">
      <t>チイキ</t>
    </rPh>
    <phoneticPr fontId="13"/>
  </si>
  <si>
    <t>第一種中高層住居専用地域</t>
    <rPh sb="10" eb="12">
      <t>チイキ</t>
    </rPh>
    <phoneticPr fontId="13"/>
  </si>
  <si>
    <t>第二種中高層住居専用地域</t>
    <rPh sb="10" eb="12">
      <t>チイキ</t>
    </rPh>
    <phoneticPr fontId="13"/>
  </si>
  <si>
    <t>総面積</t>
    <rPh sb="0" eb="3">
      <t>ソウメンセキ</t>
    </rPh>
    <phoneticPr fontId="13"/>
  </si>
  <si>
    <t>総数</t>
    <rPh sb="0" eb="2">
      <t>ソウスウ</t>
    </rPh>
    <phoneticPr fontId="13"/>
  </si>
  <si>
    <t>土地区画整理</t>
    <phoneticPr fontId="14"/>
  </si>
  <si>
    <t xml:space="preserve">区画整理課  </t>
    <rPh sb="0" eb="2">
      <t>クカク</t>
    </rPh>
    <rPh sb="2" eb="4">
      <t>セイリ</t>
    </rPh>
    <rPh sb="4" eb="5">
      <t>カ</t>
    </rPh>
    <phoneticPr fontId="14"/>
  </si>
  <si>
    <t>（87）  構造別家屋棟数及び床面積（課税家屋）（各年１月１日現在）</t>
    <phoneticPr fontId="13"/>
  </si>
  <si>
    <t>（39）</t>
    <phoneticPr fontId="13"/>
  </si>
  <si>
    <t>公共有地合計</t>
    <rPh sb="0" eb="1">
      <t>オオヤケ</t>
    </rPh>
    <rPh sb="1" eb="2">
      <t>トモ</t>
    </rPh>
    <rPh sb="2" eb="3">
      <t>ユウ</t>
    </rPh>
    <rPh sb="3" eb="4">
      <t>チ</t>
    </rPh>
    <rPh sb="4" eb="5">
      <t>ゴウ</t>
    </rPh>
    <rPh sb="5" eb="6">
      <t>ケイ</t>
    </rPh>
    <phoneticPr fontId="14"/>
  </si>
  <si>
    <t xml:space="preserve"> 宅　地　計</t>
    <rPh sb="1" eb="2">
      <t>タク</t>
    </rPh>
    <rPh sb="3" eb="4">
      <t>チ</t>
    </rPh>
    <rPh sb="5" eb="6">
      <t>ケイ</t>
    </rPh>
    <phoneticPr fontId="14"/>
  </si>
  <si>
    <t>その他</t>
    <phoneticPr fontId="14"/>
  </si>
  <si>
    <t xml:space="preserve"> 保　留　地</t>
    <phoneticPr fontId="14"/>
  </si>
  <si>
    <t>施行期間</t>
    <phoneticPr fontId="14"/>
  </si>
  <si>
    <t>（90） 構造別建築確認件数の推移</t>
    <phoneticPr fontId="13"/>
  </si>
  <si>
    <t>（Ｐ86参照）</t>
    <phoneticPr fontId="13"/>
  </si>
  <si>
    <t>（40）</t>
    <phoneticPr fontId="13"/>
  </si>
  <si>
    <t>（42）</t>
    <phoneticPr fontId="13"/>
  </si>
  <si>
    <t xml:space="preserve"> 行政区域</t>
    <phoneticPr fontId="13"/>
  </si>
  <si>
    <t>都 市 計 画 区 域</t>
    <phoneticPr fontId="13"/>
  </si>
  <si>
    <t>市街化区域</t>
    <phoneticPr fontId="13"/>
  </si>
  <si>
    <t>（83）　都市公園計画面積(続き)</t>
    <phoneticPr fontId="13"/>
  </si>
  <si>
    <t>年    度</t>
    <phoneticPr fontId="13"/>
  </si>
  <si>
    <t>区　　  分</t>
    <phoneticPr fontId="14"/>
  </si>
  <si>
    <t>施　行　前</t>
    <phoneticPr fontId="14"/>
  </si>
  <si>
    <t>施　行　後</t>
    <phoneticPr fontId="14"/>
  </si>
  <si>
    <t>割合(％)</t>
    <phoneticPr fontId="14"/>
  </si>
  <si>
    <t>資料：</t>
    <phoneticPr fontId="14"/>
  </si>
  <si>
    <t>（88） 家屋の棟数及び床面積（課税家屋）（各年１月１日現在）</t>
    <phoneticPr fontId="13"/>
  </si>
  <si>
    <t>（89） 種類別、家屋棟数及び床面積（課税家屋）（各年１月１日現在）</t>
    <phoneticPr fontId="13"/>
  </si>
  <si>
    <t>用 途 地 域 別</t>
    <phoneticPr fontId="13"/>
  </si>
  <si>
    <t>増改築等</t>
    <phoneticPr fontId="13"/>
  </si>
  <si>
    <t>防火　木造</t>
    <phoneticPr fontId="13"/>
  </si>
  <si>
    <t>住　宅　総　数</t>
    <phoneticPr fontId="13"/>
  </si>
  <si>
    <t>　公　営　借　家</t>
    <phoneticPr fontId="13"/>
  </si>
  <si>
    <t>（42）都市計画区域面積（Ｐ86参照）</t>
    <phoneticPr fontId="13"/>
  </si>
  <si>
    <t>（43）市街化区域の用途地域別面積構成比</t>
    <phoneticPr fontId="13"/>
  </si>
  <si>
    <t>（44）都市公園計画面積の構成比（Ｐ87参照）</t>
    <phoneticPr fontId="13"/>
  </si>
  <si>
    <t>資料：建築指導課</t>
    <rPh sb="3" eb="5">
      <t>ケンチク</t>
    </rPh>
    <rPh sb="5" eb="7">
      <t>シドウ</t>
    </rPh>
    <rPh sb="7" eb="8">
      <t>カ</t>
    </rPh>
    <phoneticPr fontId="13"/>
  </si>
  <si>
    <t>資料：建築指導課</t>
    <rPh sb="5" eb="7">
      <t>シドウ</t>
    </rPh>
    <phoneticPr fontId="13"/>
  </si>
  <si>
    <t>資料：建築営繕課</t>
    <rPh sb="5" eb="7">
      <t>エイゼン</t>
    </rPh>
    <phoneticPr fontId="13"/>
  </si>
  <si>
    <t>資料：平成25年住宅・土地統計調査</t>
    <phoneticPr fontId="13"/>
  </si>
  <si>
    <r>
      <t>（96）　住宅の種類・構造、建築の時期別住宅数（平成2</t>
    </r>
    <r>
      <rPr>
        <sz val="10"/>
        <rFont val="ＭＳ 明朝"/>
        <family val="1"/>
        <charset val="128"/>
      </rPr>
      <t>5</t>
    </r>
    <r>
      <rPr>
        <sz val="10"/>
        <rFont val="ＭＳ 明朝"/>
        <family val="1"/>
        <charset val="128"/>
      </rPr>
      <t>年10月１日）</t>
    </r>
    <phoneticPr fontId="13"/>
  </si>
  <si>
    <r>
      <t>資料：平成2</t>
    </r>
    <r>
      <rPr>
        <sz val="10"/>
        <rFont val="ＭＳ 明朝"/>
        <family val="1"/>
        <charset val="128"/>
      </rPr>
      <t>5</t>
    </r>
    <r>
      <rPr>
        <sz val="10"/>
        <rFont val="ＭＳ 明朝"/>
        <family val="1"/>
        <charset val="128"/>
      </rPr>
      <t>年住宅・土地統計調査</t>
    </r>
    <phoneticPr fontId="13"/>
  </si>
  <si>
    <r>
      <t>平成18年～2</t>
    </r>
    <r>
      <rPr>
        <sz val="10"/>
        <rFont val="ＭＳ 明朝"/>
        <family val="1"/>
        <charset val="128"/>
      </rPr>
      <t>2</t>
    </r>
    <r>
      <rPr>
        <sz val="10"/>
        <rFont val="ＭＳ 明朝"/>
        <family val="1"/>
        <charset val="128"/>
      </rPr>
      <t>年</t>
    </r>
    <phoneticPr fontId="13"/>
  </si>
  <si>
    <t>平成23年～25年9月</t>
    <rPh sb="0" eb="2">
      <t>ヘイセイ</t>
    </rPh>
    <rPh sb="4" eb="5">
      <t>ネン</t>
    </rPh>
    <rPh sb="8" eb="9">
      <t>ネン</t>
    </rPh>
    <rPh sb="10" eb="11">
      <t>ガツ</t>
    </rPh>
    <phoneticPr fontId="13"/>
  </si>
  <si>
    <r>
      <t>（97）　住宅の所有の関係、建て方、階数別専用住宅数（平成2</t>
    </r>
    <r>
      <rPr>
        <sz val="10"/>
        <rFont val="ＭＳ 明朝"/>
        <family val="1"/>
        <charset val="128"/>
      </rPr>
      <t>5</t>
    </r>
    <r>
      <rPr>
        <sz val="10"/>
        <rFont val="ＭＳ 明朝"/>
        <family val="1"/>
        <charset val="128"/>
      </rPr>
      <t>年10月1日）</t>
    </r>
    <phoneticPr fontId="13"/>
  </si>
  <si>
    <r>
      <t>資料：平成2</t>
    </r>
    <r>
      <rPr>
        <sz val="10"/>
        <rFont val="ＭＳ 明朝"/>
        <family val="1"/>
        <charset val="128"/>
      </rPr>
      <t>5</t>
    </r>
    <r>
      <rPr>
        <sz val="10"/>
        <rFont val="ＭＳ 明朝"/>
        <family val="1"/>
        <charset val="128"/>
      </rPr>
      <t>年住宅・土地統計調査</t>
    </r>
    <phoneticPr fontId="13"/>
  </si>
  <si>
    <t>平成4～平成30年度</t>
    <rPh sb="8" eb="10">
      <t>ネンド</t>
    </rPh>
    <phoneticPr fontId="14"/>
  </si>
  <si>
    <t>（注）鉄骨造には、鉄骨鉄筋を含めた。</t>
    <rPh sb="1" eb="2">
      <t>チュウ</t>
    </rPh>
    <rPh sb="3" eb="5">
      <t>テッコツ</t>
    </rPh>
    <rPh sb="5" eb="6">
      <t>ゾウ</t>
    </rPh>
    <rPh sb="9" eb="11">
      <t>テッコツ</t>
    </rPh>
    <rPh sb="11" eb="13">
      <t>テッキン</t>
    </rPh>
    <rPh sb="14" eb="15">
      <t>フク</t>
    </rPh>
    <phoneticPr fontId="13"/>
  </si>
  <si>
    <t>借家</t>
    <phoneticPr fontId="13"/>
  </si>
  <si>
    <t xml:space="preserve"> (ヶ所)</t>
    <rPh sb="3" eb="4">
      <t>ショ</t>
    </rPh>
    <phoneticPr fontId="13"/>
  </si>
  <si>
    <t>（注）建築の時期「不詳」を含む。</t>
    <phoneticPr fontId="13"/>
  </si>
  <si>
    <t>（注）「都市再生機構（ＵＲ）」とは、旧公団のこと。</t>
    <rPh sb="1" eb="2">
      <t>チュウ</t>
    </rPh>
    <rPh sb="4" eb="6">
      <t>トシ</t>
    </rPh>
    <rPh sb="6" eb="8">
      <t>サイセイ</t>
    </rPh>
    <rPh sb="8" eb="10">
      <t>キコウ</t>
    </rPh>
    <rPh sb="18" eb="19">
      <t>キュウ</t>
    </rPh>
    <rPh sb="19" eb="21">
      <t>コウダン</t>
    </rPh>
    <phoneticPr fontId="13"/>
  </si>
  <si>
    <t>　都市再生機構（UR）・　　　　　
公社の借家</t>
    <rPh sb="1" eb="3">
      <t>トシ</t>
    </rPh>
    <rPh sb="3" eb="5">
      <t>サイセイ</t>
    </rPh>
    <rPh sb="5" eb="7">
      <t>キコウ</t>
    </rPh>
    <phoneticPr fontId="13"/>
  </si>
  <si>
    <t>（92）　用途別、建築確認等件数の推移</t>
    <rPh sb="5" eb="7">
      <t>ヨウト</t>
    </rPh>
    <rPh sb="7" eb="8">
      <t>ベツ</t>
    </rPh>
    <rPh sb="9" eb="11">
      <t>ケンチク</t>
    </rPh>
    <rPh sb="11" eb="14">
      <t>カクニントウ</t>
    </rPh>
    <rPh sb="14" eb="16">
      <t>ケンスウ</t>
    </rPh>
    <rPh sb="17" eb="19">
      <t>スイイ</t>
    </rPh>
    <phoneticPr fontId="13"/>
  </si>
  <si>
    <t>-</t>
    <phoneticPr fontId="13"/>
  </si>
  <si>
    <t>（95）  市別、居住世帯の有無別住宅数及び住宅以外で人が住む建物数（平成25年10月１日）</t>
    <phoneticPr fontId="13"/>
  </si>
  <si>
    <t>平成27年</t>
    <phoneticPr fontId="13"/>
  </si>
  <si>
    <t>その他</t>
    <rPh sb="2" eb="3">
      <t>タ</t>
    </rPh>
    <phoneticPr fontId="13"/>
  </si>
  <si>
    <t>平成8～平成32年度</t>
    <rPh sb="0" eb="2">
      <t>ヘイセイ</t>
    </rPh>
    <rPh sb="8" eb="10">
      <t>ネンド</t>
    </rPh>
    <phoneticPr fontId="14"/>
  </si>
  <si>
    <t>て だ こ 浦 西 駅 周 辺 地 区</t>
    <rPh sb="6" eb="7">
      <t>ウラ</t>
    </rPh>
    <rPh sb="8" eb="9">
      <t>ニシ</t>
    </rPh>
    <rPh sb="10" eb="11">
      <t>エキ</t>
    </rPh>
    <rPh sb="12" eb="13">
      <t>シュウ</t>
    </rPh>
    <rPh sb="14" eb="15">
      <t>ヘン</t>
    </rPh>
    <rPh sb="16" eb="17">
      <t>チ</t>
    </rPh>
    <rPh sb="18" eb="19">
      <t>ク</t>
    </rPh>
    <phoneticPr fontId="14"/>
  </si>
  <si>
    <t>公共用地計</t>
    <rPh sb="0" eb="1">
      <t>オオヤケ</t>
    </rPh>
    <rPh sb="1" eb="2">
      <t>トモ</t>
    </rPh>
    <rPh sb="2" eb="3">
      <t>ヨウ</t>
    </rPh>
    <rPh sb="3" eb="4">
      <t>チ</t>
    </rPh>
    <rPh sb="4" eb="5">
      <t>ケイ</t>
    </rPh>
    <phoneticPr fontId="14"/>
  </si>
  <si>
    <t>平成27～平成34年度</t>
    <rPh sb="9" eb="11">
      <t>ネンド</t>
    </rPh>
    <phoneticPr fontId="14"/>
  </si>
  <si>
    <r>
      <t>　土地区画整理は、一般の公共事業が単一の整備にとどまるのに対し、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浦添南第二地区及び</t>
    </r>
    <r>
      <rPr>
        <sz val="10"/>
        <rFont val="ＭＳ 明朝"/>
        <family val="1"/>
        <charset val="128"/>
      </rPr>
      <t>てだこ浦西駅周辺地区が事業施行中である。</t>
    </r>
    <rPh sb="128" eb="129">
      <t>オヨ</t>
    </rPh>
    <rPh sb="130" eb="132">
      <t>オオミヤ</t>
    </rPh>
    <rPh sb="132" eb="134">
      <t>チク</t>
    </rPh>
    <rPh sb="158" eb="159">
      <t>オヨ</t>
    </rPh>
    <rPh sb="163" eb="164">
      <t>ウラ</t>
    </rPh>
    <rPh sb="164" eb="165">
      <t>ニシ</t>
    </rPh>
    <rPh sb="165" eb="166">
      <t>エキ</t>
    </rPh>
    <rPh sb="166" eb="168">
      <t>シュウヘン</t>
    </rPh>
    <rPh sb="168" eb="170">
      <t>チク</t>
    </rPh>
    <rPh sb="173" eb="175">
      <t>セコウ</t>
    </rPh>
    <phoneticPr fontId="14"/>
  </si>
  <si>
    <t>（44）H27年度</t>
    <phoneticPr fontId="13"/>
  </si>
  <si>
    <t>商業地域</t>
    <phoneticPr fontId="13"/>
  </si>
  <si>
    <t>工業地域</t>
    <phoneticPr fontId="13"/>
  </si>
  <si>
    <t>（45）用途別、建築確認件数の推移（Ｐ92参照）</t>
    <phoneticPr fontId="13"/>
  </si>
  <si>
    <t>（81）  都市計画区域面積 （平成29年3月末現在）</t>
    <rPh sb="16" eb="18">
      <t>ヘイセイ</t>
    </rPh>
    <rPh sb="20" eb="21">
      <t>ネン</t>
    </rPh>
    <rPh sb="22" eb="23">
      <t>ガツ</t>
    </rPh>
    <rPh sb="23" eb="24">
      <t>マツ</t>
    </rPh>
    <rPh sb="24" eb="26">
      <t>ゲンザイ</t>
    </rPh>
    <phoneticPr fontId="13"/>
  </si>
  <si>
    <t>（82）  市街化区域の用途地域別面積（平成29年3月末現在）</t>
    <rPh sb="27" eb="28">
      <t>マツ</t>
    </rPh>
    <phoneticPr fontId="13"/>
  </si>
  <si>
    <t>平成24年度</t>
    <rPh sb="0" eb="2">
      <t>ヘイセイ</t>
    </rPh>
    <rPh sb="4" eb="6">
      <t>ネンド</t>
    </rPh>
    <phoneticPr fontId="13"/>
  </si>
  <si>
    <t xml:space="preserve">（83）  都市公園計画面積（各年度3月末現在）　　　　　　　　　　　　 </t>
    <rPh sb="6" eb="8">
      <t>トシ</t>
    </rPh>
    <rPh sb="8" eb="10">
      <t>コウエン</t>
    </rPh>
    <rPh sb="10" eb="12">
      <t>ケイカク</t>
    </rPh>
    <rPh sb="12" eb="14">
      <t>メンセキ</t>
    </rPh>
    <rPh sb="15" eb="16">
      <t>カク</t>
    </rPh>
    <rPh sb="16" eb="17">
      <t>ネン</t>
    </rPh>
    <rPh sb="17" eb="18">
      <t>ド</t>
    </rPh>
    <rPh sb="19" eb="20">
      <t>ガツ</t>
    </rPh>
    <rPh sb="20" eb="21">
      <t>マツ</t>
    </rPh>
    <rPh sb="21" eb="23">
      <t>ゲンザイ</t>
    </rPh>
    <phoneticPr fontId="13"/>
  </si>
  <si>
    <t>（84）  都市計画街路及び交通広場（各年度3月末現在）</t>
    <rPh sb="19" eb="22">
      <t>カクネンド</t>
    </rPh>
    <rPh sb="24" eb="25">
      <t>マツ</t>
    </rPh>
    <phoneticPr fontId="13"/>
  </si>
  <si>
    <t>（85）  市営住宅の状況（平成29年3月末現在）</t>
    <phoneticPr fontId="13"/>
  </si>
  <si>
    <t>（86）  土地区画整理（平成29年3月末日現在）</t>
    <rPh sb="13" eb="15">
      <t>ヘイセイ</t>
    </rPh>
    <rPh sb="17" eb="18">
      <t>ネン</t>
    </rPh>
    <rPh sb="19" eb="20">
      <t>ガツ</t>
    </rPh>
    <rPh sb="20" eb="22">
      <t>マツジツ</t>
    </rPh>
    <rPh sb="22" eb="24">
      <t>ゲンザイ</t>
    </rPh>
    <phoneticPr fontId="14"/>
  </si>
  <si>
    <t>（86）  土地区画整理（平成29年3月末日現在）（続き）</t>
    <rPh sb="13" eb="15">
      <t>ヘイセイ</t>
    </rPh>
    <rPh sb="17" eb="18">
      <t>ネン</t>
    </rPh>
    <rPh sb="19" eb="20">
      <t>ガツ</t>
    </rPh>
    <rPh sb="20" eb="22">
      <t>マツジツ</t>
    </rPh>
    <rPh sb="22" eb="24">
      <t>ゲンザイ</t>
    </rPh>
    <rPh sb="26" eb="27">
      <t>ツヅ</t>
    </rPh>
    <phoneticPr fontId="14"/>
  </si>
  <si>
    <t>平成27年</t>
    <phoneticPr fontId="13"/>
  </si>
  <si>
    <t>平成28年</t>
    <phoneticPr fontId="13"/>
  </si>
  <si>
    <t>平成29年</t>
    <rPh sb="0" eb="2">
      <t>ヘイセイ</t>
    </rPh>
    <rPh sb="4" eb="5">
      <t>ネン</t>
    </rPh>
    <phoneticPr fontId="13"/>
  </si>
  <si>
    <t>（91） 用途地域別、構造別建築確認件数（平成28年度）</t>
    <phoneticPr fontId="13"/>
  </si>
  <si>
    <t>（93）  用途地域別、建築用途別建築確認件数（平成28年度）</t>
    <phoneticPr fontId="13"/>
  </si>
  <si>
    <t>（94）　建築規模別、用途地域別建築確認件数（平成28年度）</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</si>
  <si>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</si>
  <si>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</si>
  <si>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</si>
  <si>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</si>
  <si>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</si>
  <si>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</si>
  <si>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</si>
  <si>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</si>
  <si>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</si>
  <si>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平成29年</t>
    <phoneticPr fontId="13"/>
  </si>
  <si>
    <t>平成29年版更新済み</t>
    <rPh sb="0" eb="2">
      <t>ヘイセイ</t>
    </rPh>
    <rPh sb="4" eb="6">
      <t>ネンバン</t>
    </rPh>
    <rPh sb="6" eb="8">
      <t>コウシン</t>
    </rPh>
    <rPh sb="8" eb="9">
      <t>ズ</t>
    </rPh>
    <phoneticPr fontId="13"/>
  </si>
  <si>
    <r>
      <t>市街化調整区域
(平成</t>
    </r>
    <r>
      <rPr>
        <sz val="10"/>
        <rFont val="ＭＳ 明朝"/>
        <family val="1"/>
        <charset val="128"/>
      </rPr>
      <t>29年3月31日現在)</t>
    </r>
    <rPh sb="19" eb="21">
      <t>ゲンザイ</t>
    </rPh>
    <phoneticPr fontId="13"/>
  </si>
  <si>
    <r>
      <t>準</t>
    </r>
    <r>
      <rPr>
        <sz val="9"/>
        <rFont val="ＭＳ 明朝"/>
        <family val="1"/>
        <charset val="128"/>
      </rPr>
      <t xml:space="preserve">    </t>
    </r>
    <r>
      <rPr>
        <sz val="10"/>
        <rFont val="ＭＳ 明朝"/>
        <family val="1"/>
        <charset val="128"/>
      </rPr>
      <t xml:space="preserve"> 住</t>
    </r>
    <r>
      <rPr>
        <sz val="9"/>
        <rFont val="ＭＳ 明朝"/>
        <family val="1"/>
        <charset val="128"/>
      </rPr>
      <t xml:space="preserve">    </t>
    </r>
    <r>
      <rPr>
        <sz val="10"/>
        <rFont val="ＭＳ 明朝"/>
        <family val="1"/>
        <charset val="128"/>
      </rPr>
      <t xml:space="preserve"> 居</t>
    </r>
    <r>
      <rPr>
        <sz val="9"/>
        <rFont val="ＭＳ 明朝"/>
        <family val="1"/>
        <charset val="128"/>
      </rPr>
      <t xml:space="preserve">    </t>
    </r>
    <r>
      <rPr>
        <sz val="10"/>
        <rFont val="ＭＳ 明朝"/>
        <family val="1"/>
        <charset val="128"/>
      </rPr>
      <t xml:space="preserve"> 地</t>
    </r>
    <r>
      <rPr>
        <sz val="9"/>
        <rFont val="ＭＳ 明朝"/>
        <family val="1"/>
        <charset val="128"/>
      </rPr>
      <t xml:space="preserve">    </t>
    </r>
    <r>
      <rPr>
        <sz val="10"/>
        <rFont val="ＭＳ 明朝"/>
        <family val="1"/>
        <charset val="128"/>
      </rPr>
      <t xml:space="preserve"> 域</t>
    </r>
  </si>
  <si>
    <r>
      <rPr>
        <sz val="10"/>
        <rFont val="ＭＳ 明朝"/>
        <family val="1"/>
        <charset val="128"/>
      </rPr>
      <t>近　　隣　　商　　業　　地　　域</t>
    </r>
    <phoneticPr fontId="13"/>
  </si>
  <si>
    <r>
      <t>準</t>
    </r>
    <r>
      <rPr>
        <sz val="8"/>
        <rFont val="ＭＳ 明朝"/>
        <family val="1"/>
        <charset val="128"/>
      </rPr>
      <t xml:space="preserve"> 　</t>
    </r>
    <r>
      <rPr>
        <sz val="10"/>
        <rFont val="ＭＳ 明朝"/>
        <family val="1"/>
        <charset val="128"/>
      </rPr>
      <t>　工</t>
    </r>
    <r>
      <rPr>
        <sz val="8"/>
        <rFont val="ＭＳ 明朝"/>
        <family val="1"/>
        <charset val="128"/>
      </rPr>
      <t xml:space="preserve"> 　</t>
    </r>
    <r>
      <rPr>
        <sz val="10"/>
        <rFont val="ＭＳ 明朝"/>
        <family val="1"/>
        <charset val="128"/>
      </rPr>
      <t>　業</t>
    </r>
    <r>
      <rPr>
        <sz val="8"/>
        <rFont val="ＭＳ 明朝"/>
        <family val="1"/>
        <charset val="128"/>
      </rPr>
      <t xml:space="preserve"> 　</t>
    </r>
    <r>
      <rPr>
        <sz val="10"/>
        <rFont val="ＭＳ 明朝"/>
        <family val="1"/>
        <charset val="128"/>
      </rPr>
      <t>　地</t>
    </r>
    <r>
      <rPr>
        <sz val="8"/>
        <rFont val="ＭＳ 明朝"/>
        <family val="1"/>
        <charset val="128"/>
      </rPr>
      <t xml:space="preserve"> 　</t>
    </r>
    <r>
      <rPr>
        <sz val="10"/>
        <rFont val="ＭＳ 明朝"/>
        <family val="1"/>
        <charset val="128"/>
      </rPr>
      <t>　域</t>
    </r>
  </si>
  <si>
    <r>
      <t>工</t>
    </r>
    <r>
      <rPr>
        <sz val="9"/>
        <rFont val="ＭＳ 明朝"/>
        <family val="1"/>
        <charset val="128"/>
      </rPr>
      <t>　</t>
    </r>
    <r>
      <rPr>
        <sz val="10"/>
        <rFont val="ＭＳ 明朝"/>
        <family val="1"/>
        <charset val="128"/>
      </rPr>
      <t xml:space="preserve"> 業</t>
    </r>
    <r>
      <rPr>
        <sz val="9"/>
        <rFont val="ＭＳ 明朝"/>
        <family val="1"/>
        <charset val="128"/>
      </rPr>
      <t>　</t>
    </r>
    <r>
      <rPr>
        <sz val="10"/>
        <rFont val="ＭＳ 明朝"/>
        <family val="1"/>
        <charset val="128"/>
      </rPr>
      <t xml:space="preserve"> 専</t>
    </r>
    <r>
      <rPr>
        <sz val="9"/>
        <rFont val="ＭＳ 明朝"/>
        <family val="1"/>
        <charset val="128"/>
      </rPr>
      <t>　</t>
    </r>
    <r>
      <rPr>
        <sz val="10"/>
        <rFont val="ＭＳ 明朝"/>
        <family val="1"/>
        <charset val="128"/>
      </rPr>
      <t xml:space="preserve"> 用</t>
    </r>
    <r>
      <rPr>
        <sz val="9"/>
        <rFont val="ＭＳ 明朝"/>
        <family val="1"/>
        <charset val="128"/>
      </rPr>
      <t>　</t>
    </r>
    <r>
      <rPr>
        <sz val="10"/>
        <rFont val="ＭＳ 明朝"/>
        <family val="1"/>
        <charset val="128"/>
      </rPr>
      <t xml:space="preserve"> 地 </t>
    </r>
    <r>
      <rPr>
        <sz val="9"/>
        <rFont val="ＭＳ 明朝"/>
        <family val="1"/>
        <charset val="128"/>
      </rPr>
      <t>　</t>
    </r>
    <r>
      <rPr>
        <sz val="10"/>
        <rFont val="ＭＳ 明朝"/>
        <family val="1"/>
        <charset val="128"/>
      </rPr>
      <t>域</t>
    </r>
  </si>
</sst>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_ #,##0.00_ ;_ \-#,##0.00_ ;_ \-??_ ;_ @_ "/>
    <numFmt numFmtId="181" formatCode="#,##0.00_ "/>
    <numFmt numFmtId="182" formatCode="0.00_);\(0.00\)"/>
    <numFmt numFmtId="183" formatCode="0_ "/>
    <numFmt numFmtId="184" formatCode="0.00_ "/>
    <numFmt numFmtId="185" formatCode="#,##0_);[Red]\(#,##0\)"/>
    <numFmt numFmtId="186" formatCode="_ * #,##0_ ;_ * \-#,##0_ ;_ * \-_ ;_ @_ "/>
    <numFmt numFmtId="187" formatCode="_ * #,##0.00_ ;_ * \-#,##0.00_ ;_ * \-_ ;_ @_ "/>
    <numFmt numFmtId="188" formatCode="#,##0_);\(#,##0\)"/>
    <numFmt numFmtId="189" formatCode="#,##0;[Red]#,##0"/>
    <numFmt numFmtId="190" formatCode="0.0_ "/>
    <numFmt numFmtId="191" formatCode="_ * #,##0.00_ ;_ * \-#,##0.00_ ;_ * &quot;-&quot;_ ;_ @_ "/>
    <numFmt numFmtId="192" formatCode="0.00_);[Red]\(0.00\)"/>
    <numFmt numFmtId="193" formatCode="0_);[Red]\(0\)"/>
    <numFmt numFmtId="194" formatCode="0.0%\ "/>
    <numFmt numFmtId="195" formatCode="#&quot;年度&quot;"/>
    <numFmt numFmtId="196" formatCode="#,##0;&quot;△&quot;#,##0\ "/>
    <numFmt numFmtId="197" formatCode="0.00;&quot;△&quot;0.00%"/>
  </numFmts>
  <fonts count="24">
    <font>
      <sz val="10"/>
      <name val="ＭＳ 明朝"/>
      <family val="1"/>
      <charset val="128"/>
    </font>
    <font>
      <sz val="11"/>
      <name val="ＭＳ Ｐゴシック"/>
      <family val="3"/>
      <charset val="128"/>
    </font>
    <font>
      <b/>
      <sz val="16"/>
      <name val="ＭＳ 明朝"/>
      <family val="1"/>
      <charset val="128"/>
    </font>
    <font>
      <sz val="12"/>
      <name val="ＭＳ 明朝"/>
      <family val="1"/>
      <charset val="128"/>
    </font>
    <font>
      <b/>
      <sz val="10"/>
      <name val="ＭＳ 明朝"/>
      <family val="1"/>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14"/>
      <name val="ＭＳ 明朝"/>
      <family val="1"/>
      <charset val="128"/>
    </font>
    <font>
      <sz val="10"/>
      <color indexed="10"/>
      <name val="ＭＳ 明朝"/>
      <family val="1"/>
      <charset val="128"/>
    </font>
    <font>
      <sz val="10"/>
      <name val="ＭＳ 明朝"/>
      <family val="1"/>
      <charset val="128"/>
    </font>
    <font>
      <sz val="10"/>
      <color indexed="8"/>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16"/>
      <color indexed="8"/>
      <name val="ＭＳ 明朝"/>
      <family val="1"/>
      <charset val="128"/>
    </font>
    <font>
      <b/>
      <sz val="16"/>
      <color indexed="8"/>
      <name val="ＭＳ 明朝"/>
      <family val="1"/>
      <charset val="128"/>
    </font>
    <font>
      <sz val="7"/>
      <name val="ＭＳ 明朝"/>
      <family val="1"/>
      <charset val="128"/>
    </font>
    <font>
      <sz val="10"/>
      <color rgb="FFFF0000"/>
      <name val="ＭＳ 明朝"/>
      <family val="1"/>
      <charset val="128"/>
    </font>
    <font>
      <b/>
      <sz val="9.5"/>
      <name val="ＭＳ 明朝"/>
      <family val="1"/>
      <charset val="128"/>
    </font>
    <font>
      <sz val="10"/>
      <color theme="0" tint="-0.34998626667073579"/>
      <name val="ＭＳ 明朝"/>
      <family val="1"/>
      <charset val="128"/>
    </font>
    <font>
      <sz val="8"/>
      <color theme="0" tint="-0.34998626667073579"/>
      <name val="ＭＳ 明朝"/>
      <family val="1"/>
      <charset val="128"/>
    </font>
    <font>
      <u/>
      <sz val="10"/>
      <color theme="0" tint="-0.34998626667073579"/>
      <name val="ＭＳ 明朝"/>
      <family val="1"/>
      <charset val="128"/>
    </font>
  </fonts>
  <fills count="2">
    <fill>
      <patternFill patternType="none"/>
    </fill>
    <fill>
      <patternFill patternType="gray125"/>
    </fill>
  </fills>
  <borders count="135">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medium">
        <color indexed="8"/>
      </right>
      <top/>
      <bottom/>
      <diagonal/>
    </border>
    <border>
      <left/>
      <right style="medium">
        <color indexed="64"/>
      </right>
      <top/>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top/>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diagonal/>
    </border>
    <border>
      <left style="medium">
        <color indexed="8"/>
      </left>
      <right/>
      <top/>
      <bottom style="medium">
        <color indexed="8"/>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right/>
      <top style="medium">
        <color indexed="8"/>
      </top>
      <bottom style="thin">
        <color indexed="8"/>
      </bottom>
      <diagonal/>
    </border>
    <border>
      <left style="medium">
        <color indexed="8"/>
      </left>
      <right style="thin">
        <color indexed="64"/>
      </right>
      <top/>
      <bottom style="medium">
        <color indexed="64"/>
      </bottom>
      <diagonal/>
    </border>
    <border>
      <left style="thin">
        <color indexed="8"/>
      </left>
      <right/>
      <top style="thin">
        <color indexed="8"/>
      </top>
      <bottom/>
      <diagonal/>
    </border>
    <border>
      <left style="thin">
        <color indexed="64"/>
      </left>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style="thin">
        <color indexed="8"/>
      </top>
      <bottom/>
      <diagonal/>
    </border>
    <border>
      <left style="thin">
        <color indexed="8"/>
      </left>
      <right style="medium">
        <color indexed="8"/>
      </right>
      <top style="thin">
        <color indexed="8"/>
      </top>
      <bottom/>
      <diagonal/>
    </border>
    <border>
      <left style="thin">
        <color indexed="64"/>
      </left>
      <right/>
      <top style="medium">
        <color indexed="8"/>
      </top>
      <bottom style="thin">
        <color indexed="8"/>
      </bottom>
      <diagonal/>
    </border>
    <border>
      <left/>
      <right style="medium">
        <color indexed="64"/>
      </right>
      <top style="thin">
        <color indexed="8"/>
      </top>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bottom style="medium">
        <color indexed="8"/>
      </bottom>
      <diagonal/>
    </border>
    <border>
      <left/>
      <right style="medium">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64"/>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thin">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style="thin">
        <color indexed="8"/>
      </right>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medium">
        <color indexed="64"/>
      </left>
      <right/>
      <top style="thin">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thin">
        <color indexed="64"/>
      </right>
      <top/>
      <bottom style="medium">
        <color indexed="8"/>
      </bottom>
      <diagonal/>
    </border>
    <border>
      <left/>
      <right style="thin">
        <color indexed="64"/>
      </right>
      <top/>
      <bottom style="medium">
        <color indexed="8"/>
      </bottom>
      <diagonal/>
    </border>
    <border>
      <left style="medium">
        <color auto="1"/>
      </left>
      <right/>
      <top/>
      <bottom/>
      <diagonal/>
    </border>
    <border>
      <left style="thin">
        <color indexed="64"/>
      </left>
      <right/>
      <top/>
      <bottom style="thin">
        <color indexed="64"/>
      </bottom>
      <diagonal/>
    </border>
    <border>
      <left/>
      <right style="medium">
        <color indexed="8"/>
      </right>
      <top/>
      <bottom style="thin">
        <color indexed="64"/>
      </bottom>
      <diagonal/>
    </border>
  </borders>
  <cellStyleXfs count="4">
    <xf numFmtId="0" fontId="0" fillId="0" borderId="0">
      <alignment vertical="center"/>
    </xf>
    <xf numFmtId="38" fontId="1" fillId="0" borderId="0" applyFont="0" applyFill="0" applyBorder="0" applyAlignment="0" applyProtection="0"/>
    <xf numFmtId="0" fontId="1" fillId="0" borderId="0"/>
    <xf numFmtId="0" fontId="11" fillId="0" borderId="0">
      <alignment vertical="center"/>
    </xf>
  </cellStyleXfs>
  <cellXfs count="690">
    <xf numFmtId="0" fontId="0" fillId="0" borderId="0" xfId="0">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186" fontId="4" fillId="0" borderId="0" xfId="0" applyNumberFormat="1" applyFont="1" applyFill="1" applyBorder="1" applyAlignment="1">
      <alignment horizontal="right" vertical="center"/>
    </xf>
    <xf numFmtId="0" fontId="0" fillId="0" borderId="0" xfId="0" applyFont="1" applyFill="1">
      <alignment vertical="center"/>
    </xf>
    <xf numFmtId="0" fontId="0" fillId="0" borderId="0" xfId="0" applyFont="1">
      <alignment vertical="center"/>
    </xf>
    <xf numFmtId="186" fontId="4" fillId="0" borderId="4" xfId="0" applyNumberFormat="1" applyFont="1" applyFill="1" applyBorder="1" applyAlignment="1">
      <alignment horizontal="right" vertical="center"/>
    </xf>
    <xf numFmtId="186" fontId="4" fillId="0" borderId="0" xfId="0" applyNumberFormat="1" applyFont="1" applyFill="1" applyBorder="1">
      <alignment vertical="center"/>
    </xf>
    <xf numFmtId="178" fontId="0" fillId="0" borderId="5" xfId="0" applyNumberFormat="1" applyFont="1" applyFill="1" applyBorder="1" applyAlignment="1">
      <alignment horizontal="right" vertical="center"/>
    </xf>
    <xf numFmtId="0" fontId="10" fillId="0" borderId="0" xfId="0" applyFont="1" applyAlignment="1">
      <alignment vertical="center"/>
    </xf>
    <xf numFmtId="0" fontId="0" fillId="0" borderId="0" xfId="0" applyFont="1" applyFill="1" applyAlignment="1">
      <alignment vertical="center"/>
    </xf>
    <xf numFmtId="0" fontId="0" fillId="0" borderId="8" xfId="0" applyNumberFormat="1" applyFont="1" applyFill="1" applyBorder="1" applyAlignment="1">
      <alignment horizontal="center" vertical="center"/>
    </xf>
    <xf numFmtId="181" fontId="0" fillId="0" borderId="9" xfId="0" applyNumberFormat="1" applyFont="1" applyFill="1" applyBorder="1" applyAlignment="1">
      <alignment horizontal="right" vertical="center"/>
    </xf>
    <xf numFmtId="185" fontId="8"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4" fontId="0" fillId="0" borderId="9"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shrinkToFit="1"/>
    </xf>
    <xf numFmtId="0" fontId="4" fillId="0" borderId="15" xfId="0" applyFont="1" applyFill="1" applyBorder="1" applyAlignment="1">
      <alignment horizontal="distributed" vertical="center"/>
    </xf>
    <xf numFmtId="0" fontId="4" fillId="0" borderId="15" xfId="0" applyFont="1" applyFill="1" applyBorder="1" applyAlignment="1">
      <alignment horizontal="right" vertical="center"/>
    </xf>
    <xf numFmtId="0" fontId="0" fillId="0" borderId="15" xfId="0" applyFont="1" applyFill="1" applyBorder="1" applyAlignment="1">
      <alignment horizontal="distributed" vertical="center"/>
    </xf>
    <xf numFmtId="0" fontId="0" fillId="0" borderId="16" xfId="0" applyFont="1" applyFill="1" applyBorder="1" applyAlignment="1">
      <alignment horizontal="righ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xf>
    <xf numFmtId="0" fontId="0" fillId="0" borderId="26" xfId="0" applyFont="1" applyFill="1" applyBorder="1" applyAlignment="1">
      <alignment vertical="center" shrinkToFit="1"/>
    </xf>
    <xf numFmtId="0" fontId="4" fillId="0" borderId="24" xfId="0" applyFont="1" applyFill="1" applyBorder="1" applyAlignment="1">
      <alignment horizontal="distributed" vertical="center"/>
    </xf>
    <xf numFmtId="0" fontId="4" fillId="0" borderId="0" xfId="0" applyFont="1" applyFill="1" applyBorder="1" applyAlignment="1">
      <alignment horizontal="distributed"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0" xfId="0" applyFont="1" applyFill="1" applyAlignment="1"/>
    <xf numFmtId="0" fontId="0" fillId="0" borderId="0" xfId="0" applyFont="1" applyFill="1" applyAlignment="1">
      <alignment vertical="top"/>
    </xf>
    <xf numFmtId="0" fontId="3" fillId="0" borderId="0" xfId="0" applyFont="1" applyFill="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12" fillId="0" borderId="0" xfId="0" applyFont="1" applyFill="1" applyAlignment="1">
      <alignment vertical="center"/>
    </xf>
    <xf numFmtId="0" fontId="16" fillId="0" borderId="0" xfId="0" applyFont="1" applyFill="1" applyAlignment="1">
      <alignment vertical="center"/>
    </xf>
    <xf numFmtId="0" fontId="16" fillId="0" borderId="0" xfId="0" applyNumberFormat="1" applyFont="1" applyFill="1" applyAlignment="1">
      <alignment vertical="center"/>
    </xf>
    <xf numFmtId="0" fontId="15" fillId="0" borderId="31" xfId="0" applyNumberFormat="1" applyFont="1" applyFill="1" applyBorder="1" applyAlignment="1">
      <alignment vertical="center"/>
    </xf>
    <xf numFmtId="0" fontId="17" fillId="0" borderId="0" xfId="0" applyNumberFormat="1" applyFont="1" applyFill="1" applyAlignment="1">
      <alignment vertical="center"/>
    </xf>
    <xf numFmtId="0" fontId="15" fillId="0" borderId="0" xfId="0" applyNumberFormat="1" applyFont="1" applyFill="1" applyAlignment="1">
      <alignment vertical="center"/>
    </xf>
    <xf numFmtId="0" fontId="15" fillId="0" borderId="31" xfId="0" applyFont="1" applyFill="1" applyBorder="1" applyAlignment="1">
      <alignment vertical="center"/>
    </xf>
    <xf numFmtId="0" fontId="15" fillId="0" borderId="0" xfId="0" applyFont="1" applyFill="1" applyAlignment="1">
      <alignment vertical="center"/>
    </xf>
    <xf numFmtId="188" fontId="4" fillId="0" borderId="4" xfId="0" applyNumberFormat="1" applyFont="1" applyFill="1" applyBorder="1">
      <alignment vertical="center"/>
    </xf>
    <xf numFmtId="188" fontId="0" fillId="0" borderId="0" xfId="0" applyNumberFormat="1" applyFont="1" applyFill="1" applyBorder="1">
      <alignment vertical="center"/>
    </xf>
    <xf numFmtId="186" fontId="0" fillId="0" borderId="0" xfId="0" applyNumberFormat="1" applyFont="1" applyFill="1" applyAlignment="1">
      <alignment vertical="center"/>
    </xf>
    <xf numFmtId="0" fontId="0" fillId="0" borderId="0" xfId="0" applyFont="1" applyFill="1" applyBorder="1" applyAlignment="1">
      <alignment vertical="center"/>
    </xf>
    <xf numFmtId="0" fontId="0" fillId="0" borderId="32" xfId="0" applyFont="1" applyFill="1" applyBorder="1" applyAlignment="1">
      <alignment horizontal="distributed" vertical="center"/>
    </xf>
    <xf numFmtId="0" fontId="0" fillId="0" borderId="34" xfId="0" applyFont="1" applyFill="1" applyBorder="1" applyAlignment="1">
      <alignment horizontal="center" vertical="center"/>
    </xf>
    <xf numFmtId="0" fontId="0" fillId="0" borderId="15" xfId="0" applyFont="1" applyFill="1" applyBorder="1" applyAlignment="1">
      <alignment horizontal="right" vertical="center"/>
    </xf>
    <xf numFmtId="189" fontId="0" fillId="0" borderId="0" xfId="0" applyNumberFormat="1" applyFont="1" applyFill="1" applyBorder="1" applyAlignment="1">
      <alignment horizontal="right" vertical="center" indent="1"/>
    </xf>
    <xf numFmtId="0" fontId="0" fillId="0" borderId="35" xfId="0" applyFont="1" applyFill="1" applyBorder="1" applyAlignment="1">
      <alignment vertical="center" shrinkToFit="1"/>
    </xf>
    <xf numFmtId="0" fontId="0" fillId="0" borderId="36" xfId="0" applyFont="1" applyFill="1" applyBorder="1" applyAlignment="1">
      <alignment vertical="center" shrinkToFit="1"/>
    </xf>
    <xf numFmtId="0" fontId="0" fillId="0" borderId="21" xfId="0" applyFont="1" applyFill="1" applyBorder="1" applyAlignment="1">
      <alignment vertical="center" shrinkToFit="1"/>
    </xf>
    <xf numFmtId="0" fontId="0" fillId="0" borderId="37" xfId="0" applyFont="1" applyFill="1" applyBorder="1" applyAlignment="1">
      <alignment vertical="center" shrinkToFit="1"/>
    </xf>
    <xf numFmtId="0" fontId="0" fillId="0" borderId="5" xfId="0" applyFont="1" applyFill="1" applyBorder="1" applyAlignment="1">
      <alignment vertical="center" shrinkToFit="1"/>
    </xf>
    <xf numFmtId="0" fontId="0" fillId="0" borderId="38" xfId="0" applyFont="1" applyFill="1" applyBorder="1" applyAlignment="1">
      <alignment vertical="center" shrinkToFit="1"/>
    </xf>
    <xf numFmtId="0" fontId="0" fillId="0" borderId="39" xfId="0" applyFont="1" applyFill="1" applyBorder="1">
      <alignment vertical="center"/>
    </xf>
    <xf numFmtId="0" fontId="0" fillId="0" borderId="0" xfId="0" applyFont="1" applyFill="1" applyBorder="1" applyAlignment="1">
      <alignment horizontal="justify" vertical="center"/>
    </xf>
    <xf numFmtId="0" fontId="0" fillId="0" borderId="40" xfId="0" applyFont="1" applyFill="1" applyBorder="1" applyAlignment="1">
      <alignment vertical="top"/>
    </xf>
    <xf numFmtId="0" fontId="0" fillId="0" borderId="1"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1" xfId="0" applyFont="1" applyFill="1" applyBorder="1" applyAlignment="1">
      <alignment horizontal="left" vertical="center"/>
    </xf>
    <xf numFmtId="0" fontId="0" fillId="0" borderId="39" xfId="0" applyFont="1" applyFill="1" applyBorder="1" applyAlignment="1">
      <alignment horizontal="left" vertical="center"/>
    </xf>
    <xf numFmtId="176" fontId="0" fillId="0" borderId="0" xfId="0" applyNumberFormat="1" applyFont="1" applyFill="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vertical="center"/>
    </xf>
    <xf numFmtId="0" fontId="0" fillId="0" borderId="17" xfId="0" applyFont="1" applyFill="1" applyBorder="1" applyAlignment="1">
      <alignment vertical="center"/>
    </xf>
    <xf numFmtId="0" fontId="0" fillId="0" borderId="40" xfId="0" applyFont="1" applyFill="1" applyBorder="1" applyAlignment="1">
      <alignment horizontal="lef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12" fillId="0" borderId="0" xfId="0" applyFont="1" applyFill="1" applyBorder="1" applyAlignment="1">
      <alignment vertical="center"/>
    </xf>
    <xf numFmtId="0" fontId="12" fillId="0" borderId="46" xfId="0" applyNumberFormat="1" applyFont="1" applyFill="1" applyBorder="1" applyAlignment="1">
      <alignment horizontal="center" vertical="center" shrinkToFit="1"/>
    </xf>
    <xf numFmtId="0" fontId="12" fillId="0" borderId="47" xfId="0" applyNumberFormat="1" applyFont="1" applyFill="1" applyBorder="1" applyAlignment="1">
      <alignment horizontal="center" vertical="center" shrinkToFit="1"/>
    </xf>
    <xf numFmtId="0" fontId="12" fillId="0" borderId="48" xfId="0" applyFont="1" applyFill="1" applyBorder="1" applyAlignment="1">
      <alignment horizontal="distributed" vertical="center"/>
    </xf>
    <xf numFmtId="0" fontId="12" fillId="0" borderId="49" xfId="0" applyFont="1" applyFill="1" applyBorder="1" applyAlignment="1">
      <alignment vertical="center"/>
    </xf>
    <xf numFmtId="0" fontId="12" fillId="0" borderId="49" xfId="0" applyFont="1" applyFill="1" applyBorder="1" applyAlignment="1">
      <alignment horizontal="distributed" vertical="center"/>
    </xf>
    <xf numFmtId="0" fontId="12" fillId="0" borderId="50" xfId="0" applyFont="1" applyFill="1" applyBorder="1" applyAlignment="1">
      <alignment vertical="center"/>
    </xf>
    <xf numFmtId="0" fontId="12" fillId="0" borderId="49" xfId="0" applyFont="1" applyFill="1" applyBorder="1" applyAlignment="1">
      <alignment horizontal="distributed" vertical="center" indent="1"/>
    </xf>
    <xf numFmtId="0" fontId="12" fillId="0" borderId="51" xfId="0" applyFont="1" applyFill="1" applyBorder="1" applyAlignment="1">
      <alignment horizontal="distributed" vertical="center" indent="1"/>
    </xf>
    <xf numFmtId="0" fontId="12" fillId="0" borderId="49" xfId="0" applyNumberFormat="1" applyFont="1" applyFill="1" applyBorder="1" applyAlignment="1">
      <alignment horizontal="distributed" vertical="center" indent="1"/>
    </xf>
    <xf numFmtId="0" fontId="12" fillId="0" borderId="0" xfId="0" applyNumberFormat="1" applyFont="1" applyFill="1" applyAlignment="1">
      <alignment vertical="center"/>
    </xf>
    <xf numFmtId="0" fontId="12" fillId="0" borderId="52" xfId="0" applyNumberFormat="1" applyFont="1" applyFill="1" applyBorder="1" applyAlignment="1">
      <alignment vertical="center"/>
    </xf>
    <xf numFmtId="0" fontId="12" fillId="0" borderId="51" xfId="0" applyNumberFormat="1" applyFont="1" applyFill="1" applyBorder="1" applyAlignment="1">
      <alignment horizontal="distributed" vertical="center" indent="1"/>
    </xf>
    <xf numFmtId="0" fontId="12" fillId="0" borderId="32" xfId="0" applyFont="1" applyFill="1" applyBorder="1" applyAlignment="1">
      <alignment vertical="center"/>
    </xf>
    <xf numFmtId="0" fontId="12" fillId="0" borderId="53" xfId="0" applyFont="1" applyFill="1" applyBorder="1" applyAlignment="1">
      <alignment horizontal="distributed" vertical="center" indent="1"/>
    </xf>
    <xf numFmtId="0" fontId="12" fillId="0" borderId="33" xfId="0" applyFont="1" applyFill="1" applyBorder="1" applyAlignment="1">
      <alignment vertical="center"/>
    </xf>
    <xf numFmtId="0" fontId="12" fillId="0" borderId="54" xfId="0" applyFont="1" applyFill="1" applyBorder="1" applyAlignment="1">
      <alignment vertical="center"/>
    </xf>
    <xf numFmtId="0" fontId="12" fillId="0" borderId="48" xfId="0" applyFont="1" applyFill="1" applyBorder="1" applyAlignment="1">
      <alignment horizontal="distributed" vertical="center" indent="1"/>
    </xf>
    <xf numFmtId="43" fontId="12" fillId="0" borderId="0" xfId="1" applyNumberFormat="1" applyFont="1" applyFill="1" applyBorder="1" applyAlignment="1">
      <alignment horizontal="center" vertical="center"/>
    </xf>
    <xf numFmtId="0" fontId="12" fillId="0" borderId="24" xfId="0" applyFont="1" applyFill="1" applyBorder="1" applyAlignment="1">
      <alignment vertical="center"/>
    </xf>
    <xf numFmtId="0" fontId="12" fillId="0" borderId="0" xfId="0" applyFont="1" applyFill="1" applyAlignment="1">
      <alignment horizontal="right" vertical="center"/>
    </xf>
    <xf numFmtId="0" fontId="0" fillId="0" borderId="5" xfId="0" applyFont="1" applyFill="1" applyBorder="1" applyAlignment="1">
      <alignment horizontal="justify" vertical="center"/>
    </xf>
    <xf numFmtId="0" fontId="0" fillId="0" borderId="2" xfId="0" applyFont="1" applyFill="1" applyBorder="1" applyAlignment="1">
      <alignment horizontal="justify" vertical="center"/>
    </xf>
    <xf numFmtId="185" fontId="0" fillId="0" borderId="0" xfId="0" applyNumberFormat="1" applyFont="1" applyFill="1" applyBorder="1" applyAlignment="1">
      <alignment vertical="center" shrinkToFit="1"/>
    </xf>
    <xf numFmtId="185" fontId="0" fillId="0" borderId="0" xfId="0" applyNumberFormat="1" applyFont="1" applyFill="1" applyBorder="1">
      <alignment vertical="center"/>
    </xf>
    <xf numFmtId="186" fontId="0" fillId="0" borderId="0" xfId="0" applyNumberFormat="1" applyFont="1" applyFill="1">
      <alignment vertical="center"/>
    </xf>
    <xf numFmtId="0" fontId="6" fillId="0" borderId="0" xfId="2" applyFont="1"/>
    <xf numFmtId="0" fontId="11" fillId="0" borderId="0" xfId="2" applyFont="1" applyAlignment="1">
      <alignment vertical="center"/>
    </xf>
    <xf numFmtId="0" fontId="11" fillId="0" borderId="0" xfId="2" applyFont="1" applyAlignment="1">
      <alignment horizontal="right" vertical="center"/>
    </xf>
    <xf numFmtId="0" fontId="6" fillId="0" borderId="0" xfId="2" applyFont="1" applyAlignment="1">
      <alignment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1" fillId="0" borderId="55" xfId="2" applyFont="1" applyBorder="1" applyAlignment="1">
      <alignment horizontal="center" vertical="center"/>
    </xf>
    <xf numFmtId="0" fontId="11" fillId="0" borderId="55" xfId="2" applyFont="1" applyBorder="1" applyAlignment="1">
      <alignment horizontal="center" vertical="center" wrapText="1"/>
    </xf>
    <xf numFmtId="0" fontId="11" fillId="0" borderId="2" xfId="2" applyFont="1" applyBorder="1" applyAlignment="1">
      <alignment horizontal="center" vertical="center" wrapText="1"/>
    </xf>
    <xf numFmtId="0" fontId="6" fillId="0" borderId="24" xfId="2" applyFont="1" applyBorder="1" applyAlignment="1">
      <alignment horizontal="distributed" vertical="center"/>
    </xf>
    <xf numFmtId="0" fontId="11" fillId="0" borderId="0" xfId="2" applyFont="1" applyBorder="1" applyAlignment="1">
      <alignment horizontal="distributed" vertical="center"/>
    </xf>
    <xf numFmtId="0" fontId="6" fillId="0" borderId="24" xfId="2" applyFont="1" applyBorder="1" applyAlignment="1">
      <alignment vertical="center"/>
    </xf>
    <xf numFmtId="0" fontId="6" fillId="0" borderId="32" xfId="2" applyFont="1" applyBorder="1" applyAlignment="1">
      <alignment vertical="center"/>
    </xf>
    <xf numFmtId="0" fontId="11" fillId="0" borderId="0" xfId="2" applyFont="1"/>
    <xf numFmtId="0" fontId="0" fillId="0" borderId="39" xfId="0" applyFont="1" applyFill="1" applyBorder="1" applyAlignment="1">
      <alignment horizontal="justify" vertical="center"/>
    </xf>
    <xf numFmtId="0" fontId="0" fillId="0" borderId="40" xfId="0" applyFont="1" applyFill="1" applyBorder="1" applyAlignment="1">
      <alignment horizontal="justify" vertical="center"/>
    </xf>
    <xf numFmtId="188" fontId="0" fillId="0" borderId="56" xfId="0" applyNumberFormat="1" applyFont="1" applyFill="1" applyBorder="1">
      <alignment vertical="center"/>
    </xf>
    <xf numFmtId="0" fontId="0" fillId="0" borderId="29" xfId="0" applyFont="1" applyFill="1" applyBorder="1" applyAlignment="1">
      <alignment horizontal="center" vertical="center" shrinkToFit="1"/>
    </xf>
    <xf numFmtId="185" fontId="0" fillId="0" borderId="9" xfId="0" applyNumberFormat="1" applyFont="1" applyFill="1" applyBorder="1">
      <alignment vertical="center"/>
    </xf>
    <xf numFmtId="0" fontId="0" fillId="0" borderId="57" xfId="0" applyFont="1" applyFill="1" applyBorder="1" applyAlignment="1">
      <alignment horizontal="justify" vertical="center"/>
    </xf>
    <xf numFmtId="186" fontId="0" fillId="0" borderId="56" xfId="0" applyNumberFormat="1" applyFont="1" applyFill="1" applyBorder="1">
      <alignment vertical="center"/>
    </xf>
    <xf numFmtId="0" fontId="12" fillId="0" borderId="0" xfId="0" applyFont="1" applyFill="1" applyBorder="1" applyAlignment="1">
      <alignment horizontal="distributed" vertical="center"/>
    </xf>
    <xf numFmtId="0" fontId="12" fillId="0" borderId="50" xfId="0" applyFont="1" applyFill="1" applyBorder="1" applyAlignment="1">
      <alignment horizontal="distributed" vertical="center"/>
    </xf>
    <xf numFmtId="0" fontId="12" fillId="0" borderId="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horizontal="center" vertical="center"/>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11" fillId="0" borderId="55" xfId="2" applyFont="1" applyBorder="1" applyAlignment="1">
      <alignment horizontal="center" vertical="center" shrinkToFit="1"/>
    </xf>
    <xf numFmtId="0" fontId="0" fillId="0" borderId="15" xfId="0" applyFont="1" applyFill="1" applyBorder="1" applyAlignment="1">
      <alignment horizontal="center" vertical="center"/>
    </xf>
    <xf numFmtId="178" fontId="0" fillId="0" borderId="0" xfId="0" applyNumberFormat="1" applyFont="1" applyFill="1" applyBorder="1" applyAlignment="1">
      <alignment vertical="center"/>
    </xf>
    <xf numFmtId="185" fontId="0" fillId="0" borderId="0" xfId="0" applyNumberFormat="1" applyFont="1" applyFill="1" applyBorder="1" applyAlignment="1">
      <alignment vertical="center"/>
    </xf>
    <xf numFmtId="186" fontId="0" fillId="0" borderId="0" xfId="0" applyNumberFormat="1" applyFont="1" applyFill="1" applyBorder="1">
      <alignment vertical="center"/>
    </xf>
    <xf numFmtId="185" fontId="0" fillId="0" borderId="10" xfId="0" applyNumberFormat="1" applyFont="1" applyFill="1" applyBorder="1">
      <alignment vertical="center"/>
    </xf>
    <xf numFmtId="0" fontId="0" fillId="0" borderId="0" xfId="2" applyFont="1" applyAlignment="1">
      <alignment horizontal="right" vertical="center"/>
    </xf>
    <xf numFmtId="0" fontId="0" fillId="0" borderId="0" xfId="2" applyFont="1" applyAlignment="1">
      <alignment vertical="center"/>
    </xf>
    <xf numFmtId="185" fontId="4" fillId="0" borderId="0" xfId="0" applyNumberFormat="1" applyFont="1" applyFill="1" applyBorder="1" applyAlignment="1">
      <alignment vertical="center"/>
    </xf>
    <xf numFmtId="0" fontId="0" fillId="0" borderId="0" xfId="2" applyFont="1" applyBorder="1" applyAlignment="1">
      <alignment horizontal="distributed" vertical="center"/>
    </xf>
    <xf numFmtId="0" fontId="11" fillId="0" borderId="0" xfId="2" applyFont="1" applyBorder="1" applyAlignment="1">
      <alignment horizontal="right" vertical="center"/>
    </xf>
    <xf numFmtId="0" fontId="11" fillId="0" borderId="33" xfId="2" applyFont="1" applyBorder="1" applyAlignment="1">
      <alignment horizontal="right" vertical="center"/>
    </xf>
    <xf numFmtId="185" fontId="0" fillId="0" borderId="56" xfId="0" applyNumberFormat="1" applyFont="1" applyFill="1" applyBorder="1" applyAlignment="1">
      <alignment vertical="center"/>
    </xf>
    <xf numFmtId="185" fontId="4" fillId="0" borderId="64" xfId="2" applyNumberFormat="1" applyFont="1" applyFill="1" applyBorder="1" applyAlignment="1">
      <alignment vertical="center"/>
    </xf>
    <xf numFmtId="185" fontId="4" fillId="0" borderId="4" xfId="2" applyNumberFormat="1" applyFont="1" applyFill="1" applyBorder="1" applyAlignment="1">
      <alignment vertical="center"/>
    </xf>
    <xf numFmtId="41" fontId="4" fillId="0" borderId="4" xfId="2" applyNumberFormat="1" applyFont="1" applyFill="1" applyBorder="1" applyAlignment="1">
      <alignment vertical="center"/>
    </xf>
    <xf numFmtId="185" fontId="4" fillId="0" borderId="71" xfId="2" applyNumberFormat="1" applyFont="1" applyFill="1" applyBorder="1" applyAlignment="1">
      <alignment vertical="center"/>
    </xf>
    <xf numFmtId="185" fontId="11" fillId="0" borderId="5" xfId="2" applyNumberFormat="1" applyFont="1" applyFill="1" applyBorder="1" applyAlignment="1">
      <alignment vertical="center"/>
    </xf>
    <xf numFmtId="185" fontId="11" fillId="0" borderId="0" xfId="2" applyNumberFormat="1" applyFont="1" applyFill="1" applyBorder="1" applyAlignment="1">
      <alignment vertical="center"/>
    </xf>
    <xf numFmtId="41" fontId="11" fillId="0" borderId="0" xfId="2" applyNumberFormat="1" applyFont="1" applyFill="1" applyBorder="1" applyAlignment="1">
      <alignment vertical="center"/>
    </xf>
    <xf numFmtId="185" fontId="11" fillId="0" borderId="10" xfId="2" applyNumberFormat="1" applyFont="1" applyFill="1" applyBorder="1" applyAlignment="1">
      <alignment vertical="center"/>
    </xf>
    <xf numFmtId="187" fontId="11" fillId="0" borderId="0" xfId="2" applyNumberFormat="1" applyFont="1" applyFill="1" applyBorder="1" applyAlignment="1">
      <alignment vertical="center"/>
    </xf>
    <xf numFmtId="187" fontId="11" fillId="0" borderId="10" xfId="2" applyNumberFormat="1" applyFont="1" applyFill="1" applyBorder="1" applyAlignment="1">
      <alignment vertical="center"/>
    </xf>
    <xf numFmtId="187" fontId="11" fillId="0" borderId="5" xfId="2" applyNumberFormat="1" applyFont="1" applyFill="1" applyBorder="1" applyAlignment="1">
      <alignment vertical="center"/>
    </xf>
    <xf numFmtId="185" fontId="11" fillId="0" borderId="67" xfId="2" applyNumberFormat="1" applyFont="1" applyFill="1" applyBorder="1" applyAlignment="1">
      <alignment vertical="center"/>
    </xf>
    <xf numFmtId="186" fontId="11" fillId="0" borderId="33" xfId="2" applyNumberFormat="1" applyFont="1" applyFill="1" applyBorder="1" applyAlignment="1">
      <alignment vertical="center"/>
    </xf>
    <xf numFmtId="187" fontId="11" fillId="0" borderId="33" xfId="2" applyNumberFormat="1" applyFont="1" applyFill="1" applyBorder="1" applyAlignment="1">
      <alignment vertical="center"/>
    </xf>
    <xf numFmtId="41" fontId="11" fillId="0" borderId="33" xfId="2" applyNumberFormat="1" applyFont="1" applyFill="1" applyBorder="1" applyAlignment="1">
      <alignment vertical="center"/>
    </xf>
    <xf numFmtId="185" fontId="11" fillId="0" borderId="33" xfId="2" applyNumberFormat="1" applyFont="1" applyFill="1" applyBorder="1" applyAlignment="1">
      <alignment vertical="center"/>
    </xf>
    <xf numFmtId="187" fontId="11" fillId="0" borderId="72" xfId="2" applyNumberFormat="1" applyFont="1" applyFill="1" applyBorder="1" applyAlignment="1">
      <alignment vertical="center"/>
    </xf>
    <xf numFmtId="185" fontId="4" fillId="0" borderId="0" xfId="2" applyNumberFormat="1" applyFont="1" applyFill="1" applyBorder="1" applyAlignment="1">
      <alignment vertical="center"/>
    </xf>
    <xf numFmtId="178" fontId="4" fillId="0" borderId="0" xfId="2" applyNumberFormat="1" applyFont="1" applyFill="1" applyBorder="1" applyAlignment="1">
      <alignment vertical="center"/>
    </xf>
    <xf numFmtId="178" fontId="4" fillId="0" borderId="0" xfId="2" applyNumberFormat="1" applyFont="1" applyFill="1" applyBorder="1" applyAlignment="1">
      <alignment horizontal="right" vertical="center"/>
    </xf>
    <xf numFmtId="178" fontId="4" fillId="0" borderId="10" xfId="2" applyNumberFormat="1" applyFont="1" applyFill="1" applyBorder="1" applyAlignment="1">
      <alignment vertical="center"/>
    </xf>
    <xf numFmtId="178" fontId="11" fillId="0" borderId="0" xfId="2" applyNumberFormat="1" applyFont="1" applyFill="1" applyBorder="1" applyAlignment="1">
      <alignment vertical="center"/>
    </xf>
    <xf numFmtId="186" fontId="11" fillId="0" borderId="0" xfId="2" applyNumberFormat="1" applyFont="1" applyFill="1" applyBorder="1" applyAlignment="1">
      <alignment vertical="center"/>
    </xf>
    <xf numFmtId="186" fontId="11" fillId="0" borderId="10" xfId="2" applyNumberFormat="1" applyFont="1" applyFill="1" applyBorder="1" applyAlignment="1">
      <alignment vertical="center"/>
    </xf>
    <xf numFmtId="178" fontId="11" fillId="0" borderId="10" xfId="2" applyNumberFormat="1" applyFont="1" applyFill="1" applyBorder="1" applyAlignment="1">
      <alignment vertical="center"/>
    </xf>
    <xf numFmtId="186" fontId="11" fillId="0" borderId="72" xfId="2" applyNumberFormat="1" applyFont="1" applyFill="1" applyBorder="1" applyAlignment="1">
      <alignment vertical="center"/>
    </xf>
    <xf numFmtId="0" fontId="0" fillId="0" borderId="0" xfId="2" applyFont="1"/>
    <xf numFmtId="0" fontId="18" fillId="0" borderId="0" xfId="2" applyFont="1" applyBorder="1" applyAlignment="1">
      <alignment horizontal="right" vertical="center" wrapText="1"/>
    </xf>
    <xf numFmtId="193" fontId="0" fillId="0" borderId="7" xfId="0" applyNumberFormat="1" applyFont="1" applyFill="1" applyBorder="1" applyAlignment="1">
      <alignment horizontal="right" vertical="center"/>
    </xf>
    <xf numFmtId="178" fontId="0" fillId="0" borderId="7" xfId="0" applyNumberFormat="1" applyFont="1" applyFill="1" applyBorder="1" applyAlignment="1">
      <alignment vertical="center"/>
    </xf>
    <xf numFmtId="185" fontId="0" fillId="0" borderId="7" xfId="0" applyNumberFormat="1" applyFont="1" applyFill="1" applyBorder="1">
      <alignment vertical="center"/>
    </xf>
    <xf numFmtId="178" fontId="0" fillId="0" borderId="7" xfId="0" applyNumberFormat="1" applyFont="1" applyFill="1" applyBorder="1" applyAlignment="1">
      <alignment horizontal="right" vertical="center"/>
    </xf>
    <xf numFmtId="10" fontId="0" fillId="0" borderId="54" xfId="1" applyNumberFormat="1" applyFont="1" applyFill="1" applyBorder="1" applyAlignment="1">
      <alignment horizontal="right" vertical="center"/>
    </xf>
    <xf numFmtId="10" fontId="0" fillId="0" borderId="81" xfId="1" applyNumberFormat="1" applyFont="1" applyFill="1" applyBorder="1" applyAlignment="1">
      <alignment horizontal="right" vertical="center" shrinkToFit="1"/>
    </xf>
    <xf numFmtId="191" fontId="0" fillId="0" borderId="0" xfId="1" applyNumberFormat="1" applyFont="1" applyFill="1" applyBorder="1" applyAlignment="1">
      <alignment horizontal="right" vertical="center"/>
    </xf>
    <xf numFmtId="191" fontId="0" fillId="0" borderId="10" xfId="1" applyNumberFormat="1" applyFont="1" applyFill="1" applyBorder="1" applyAlignment="1">
      <alignment horizontal="right" vertical="center" shrinkToFit="1"/>
    </xf>
    <xf numFmtId="10" fontId="0" fillId="0" borderId="10" xfId="1" applyNumberFormat="1" applyFont="1" applyFill="1" applyBorder="1" applyAlignment="1">
      <alignment horizontal="right" vertical="center" shrinkToFit="1"/>
    </xf>
    <xf numFmtId="191" fontId="0" fillId="0" borderId="10" xfId="1" applyNumberFormat="1" applyFont="1" applyFill="1" applyBorder="1" applyAlignment="1">
      <alignment horizontal="right" vertical="center"/>
    </xf>
    <xf numFmtId="10" fontId="0" fillId="0" borderId="0" xfId="1" applyNumberFormat="1" applyFont="1" applyFill="1" applyBorder="1" applyAlignment="1">
      <alignment horizontal="right" vertical="center"/>
    </xf>
    <xf numFmtId="10" fontId="4" fillId="0" borderId="0" xfId="1" applyNumberFormat="1" applyFont="1" applyFill="1" applyBorder="1" applyAlignment="1">
      <alignment horizontal="right" vertical="center"/>
    </xf>
    <xf numFmtId="10" fontId="4" fillId="0" borderId="10" xfId="1" applyNumberFormat="1" applyFont="1" applyFill="1" applyBorder="1" applyAlignment="1">
      <alignment horizontal="right" vertical="center" shrinkToFit="1"/>
    </xf>
    <xf numFmtId="191" fontId="0" fillId="0" borderId="0" xfId="1" applyNumberFormat="1" applyFont="1" applyFill="1" applyBorder="1" applyAlignment="1">
      <alignment horizontal="right" vertical="center" shrinkToFit="1"/>
    </xf>
    <xf numFmtId="197" fontId="0" fillId="0" borderId="0" xfId="1" applyNumberFormat="1" applyFont="1" applyFill="1" applyBorder="1" applyAlignment="1">
      <alignment horizontal="right" vertical="center"/>
    </xf>
    <xf numFmtId="10" fontId="4" fillId="0" borderId="50" xfId="1" applyNumberFormat="1" applyFont="1" applyFill="1" applyBorder="1" applyAlignment="1">
      <alignment horizontal="right" vertical="center"/>
    </xf>
    <xf numFmtId="10" fontId="12" fillId="0" borderId="54" xfId="1" applyNumberFormat="1" applyFont="1" applyFill="1" applyBorder="1" applyAlignment="1">
      <alignment horizontal="right" vertical="center" shrinkToFit="1"/>
    </xf>
    <xf numFmtId="10" fontId="12" fillId="0" borderId="81" xfId="1" applyNumberFormat="1" applyFont="1" applyFill="1" applyBorder="1" applyAlignment="1">
      <alignment horizontal="right" vertical="center" shrinkToFit="1"/>
    </xf>
    <xf numFmtId="191" fontId="12" fillId="0" borderId="0" xfId="1" applyNumberFormat="1" applyFont="1" applyFill="1" applyBorder="1" applyAlignment="1">
      <alignment horizontal="right" vertical="center" shrinkToFit="1"/>
    </xf>
    <xf numFmtId="191" fontId="12" fillId="0" borderId="10" xfId="1" applyNumberFormat="1" applyFont="1" applyFill="1" applyBorder="1" applyAlignment="1">
      <alignment horizontal="right" vertical="center" shrinkToFit="1"/>
    </xf>
    <xf numFmtId="191" fontId="12" fillId="0" borderId="0" xfId="1" applyNumberFormat="1" applyFont="1" applyFill="1" applyBorder="1" applyAlignment="1">
      <alignment horizontal="right" vertical="center"/>
    </xf>
    <xf numFmtId="10" fontId="12" fillId="0" borderId="10" xfId="1" applyNumberFormat="1" applyFont="1" applyFill="1" applyBorder="1" applyAlignment="1">
      <alignment horizontal="right" vertical="center" shrinkToFit="1"/>
    </xf>
    <xf numFmtId="10" fontId="12" fillId="0" borderId="0" xfId="1" applyNumberFormat="1" applyFont="1" applyFill="1" applyBorder="1" applyAlignment="1">
      <alignment horizontal="right" vertical="center" shrinkToFit="1"/>
    </xf>
    <xf numFmtId="191" fontId="12" fillId="0" borderId="10" xfId="1" applyNumberFormat="1" applyFont="1" applyFill="1" applyBorder="1" applyAlignment="1">
      <alignment horizontal="right" vertical="center"/>
    </xf>
    <xf numFmtId="10" fontId="15" fillId="0" borderId="0" xfId="1" applyNumberFormat="1" applyFont="1" applyFill="1" applyBorder="1" applyAlignment="1">
      <alignment horizontal="right" vertical="center" shrinkToFit="1"/>
    </xf>
    <xf numFmtId="10" fontId="15" fillId="0" borderId="10" xfId="1" applyNumberFormat="1" applyFont="1" applyFill="1" applyBorder="1" applyAlignment="1">
      <alignment horizontal="right" vertical="center" shrinkToFit="1"/>
    </xf>
    <xf numFmtId="10" fontId="15" fillId="0" borderId="50" xfId="1" applyNumberFormat="1" applyFont="1" applyFill="1" applyBorder="1" applyAlignment="1">
      <alignment horizontal="right" vertical="center" shrinkToFit="1"/>
    </xf>
    <xf numFmtId="176" fontId="4" fillId="0" borderId="5"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8" fontId="4" fillId="0" borderId="4" xfId="0" applyNumberFormat="1" applyFont="1" applyFill="1" applyBorder="1" applyAlignment="1">
      <alignment horizontal="center" vertical="center"/>
    </xf>
    <xf numFmtId="178" fontId="4" fillId="0" borderId="68" xfId="0" applyNumberFormat="1" applyFont="1" applyFill="1" applyBorder="1" applyAlignment="1">
      <alignment horizontal="center" vertical="center"/>
    </xf>
    <xf numFmtId="178" fontId="0" fillId="0" borderId="10" xfId="0" applyNumberFormat="1" applyFont="1" applyFill="1" applyBorder="1" applyAlignment="1">
      <alignment vertical="center" shrinkToFit="1"/>
    </xf>
    <xf numFmtId="0" fontId="0" fillId="0" borderId="132" xfId="0" applyFont="1" applyFill="1" applyBorder="1" applyAlignment="1">
      <alignment vertical="center"/>
    </xf>
    <xf numFmtId="0" fontId="12" fillId="0" borderId="0" xfId="0" applyFont="1" applyFill="1" applyBorder="1" applyAlignment="1">
      <alignment horizontal="distributed"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shrinkToFit="1"/>
    </xf>
    <xf numFmtId="0" fontId="12" fillId="0" borderId="0" xfId="0" applyNumberFormat="1" applyFont="1" applyFill="1" applyBorder="1" applyAlignment="1">
      <alignment horizontal="center" vertical="center" shrinkToFit="1"/>
    </xf>
    <xf numFmtId="0" fontId="12" fillId="0" borderId="0" xfId="0" applyFont="1" applyFill="1" applyBorder="1" applyAlignment="1">
      <alignment horizontal="distributed" vertical="center" indent="1"/>
    </xf>
    <xf numFmtId="0" fontId="12" fillId="0" borderId="0" xfId="0" applyNumberFormat="1" applyFont="1" applyFill="1" applyBorder="1" applyAlignment="1">
      <alignment horizontal="distributed" vertical="center" indent="1"/>
    </xf>
    <xf numFmtId="0" fontId="15" fillId="0" borderId="0" xfId="0" applyFont="1" applyFill="1" applyBorder="1" applyAlignment="1">
      <alignment vertical="center"/>
    </xf>
    <xf numFmtId="43" fontId="12" fillId="0" borderId="0" xfId="0" applyNumberFormat="1" applyFont="1" applyFill="1" applyBorder="1" applyAlignment="1">
      <alignment vertical="center" shrinkToFit="1"/>
    </xf>
    <xf numFmtId="43" fontId="12" fillId="0" borderId="0" xfId="0" applyNumberFormat="1" applyFont="1" applyFill="1" applyBorder="1" applyAlignment="1">
      <alignment vertical="center"/>
    </xf>
    <xf numFmtId="0" fontId="12" fillId="0" borderId="0" xfId="0" applyFont="1" applyFill="1" applyBorder="1" applyAlignment="1">
      <alignment vertical="distributed" textRotation="255" justifyLastLine="1"/>
    </xf>
    <xf numFmtId="41" fontId="12" fillId="0" borderId="0" xfId="0" applyNumberFormat="1" applyFont="1" applyFill="1" applyBorder="1" applyAlignment="1">
      <alignment vertical="center" shrinkToFit="1"/>
    </xf>
    <xf numFmtId="41" fontId="12" fillId="0" borderId="0" xfId="0" applyNumberFormat="1" applyFont="1" applyFill="1" applyBorder="1" applyAlignment="1">
      <alignment vertical="center"/>
    </xf>
    <xf numFmtId="41" fontId="15" fillId="0" borderId="0" xfId="0" applyNumberFormat="1" applyFont="1" applyFill="1" applyBorder="1" applyAlignment="1">
      <alignment vertical="center" shrinkToFit="1"/>
    </xf>
    <xf numFmtId="0" fontId="12" fillId="0" borderId="0" xfId="0" applyNumberFormat="1" applyFont="1" applyFill="1" applyBorder="1" applyAlignment="1">
      <alignment vertical="center"/>
    </xf>
    <xf numFmtId="0" fontId="19" fillId="0" borderId="0" xfId="0" applyFont="1" applyFill="1" applyBorder="1" applyAlignment="1">
      <alignment vertical="center"/>
    </xf>
    <xf numFmtId="0" fontId="19" fillId="0" borderId="32" xfId="0" applyFont="1" applyFill="1" applyBorder="1" applyAlignment="1">
      <alignment vertical="center"/>
    </xf>
    <xf numFmtId="0" fontId="0" fillId="0" borderId="0" xfId="0" applyFont="1" applyFill="1" applyBorder="1" applyAlignment="1">
      <alignment horizontal="distributed" vertical="center"/>
    </xf>
    <xf numFmtId="41" fontId="0" fillId="0" borderId="56" xfId="0" applyNumberFormat="1" applyFont="1" applyFill="1" applyBorder="1">
      <alignment vertical="center"/>
    </xf>
    <xf numFmtId="0" fontId="0" fillId="0" borderId="46" xfId="0" applyNumberFormat="1" applyFont="1" applyFill="1" applyBorder="1" applyAlignment="1">
      <alignment horizontal="center" vertical="center" shrinkToFit="1"/>
    </xf>
    <xf numFmtId="0" fontId="0" fillId="0" borderId="47" xfId="0" applyNumberFormat="1" applyFont="1" applyFill="1" applyBorder="1" applyAlignment="1">
      <alignment horizontal="center" vertical="center" shrinkToFit="1"/>
    </xf>
    <xf numFmtId="0" fontId="0" fillId="0" borderId="48" xfId="0" applyFont="1" applyFill="1" applyBorder="1" applyAlignment="1">
      <alignment horizontal="distributed" vertical="center"/>
    </xf>
    <xf numFmtId="0" fontId="0" fillId="0" borderId="49" xfId="0" applyFont="1" applyFill="1" applyBorder="1" applyAlignment="1">
      <alignment vertical="center"/>
    </xf>
    <xf numFmtId="0" fontId="0" fillId="0" borderId="49" xfId="0" applyFont="1" applyFill="1" applyBorder="1" applyAlignment="1">
      <alignment horizontal="distributed" vertical="center"/>
    </xf>
    <xf numFmtId="0" fontId="0" fillId="0" borderId="49" xfId="0" applyFont="1" applyFill="1" applyBorder="1" applyAlignment="1">
      <alignment horizontal="center" vertical="center"/>
    </xf>
    <xf numFmtId="0" fontId="0" fillId="0" borderId="50" xfId="0" applyFont="1" applyFill="1" applyBorder="1" applyAlignment="1">
      <alignment vertical="center"/>
    </xf>
    <xf numFmtId="0" fontId="0" fillId="0" borderId="51" xfId="0" applyFont="1" applyFill="1" applyBorder="1" applyAlignment="1">
      <alignment horizontal="center" vertical="center"/>
    </xf>
    <xf numFmtId="0" fontId="0" fillId="0" borderId="49" xfId="0" applyFont="1" applyFill="1" applyBorder="1" applyAlignment="1">
      <alignment horizontal="distributed" vertical="center" indent="1"/>
    </xf>
    <xf numFmtId="0" fontId="0" fillId="0" borderId="50" xfId="0" applyFont="1" applyFill="1" applyBorder="1" applyAlignment="1">
      <alignment horizontal="distributed" vertical="center"/>
    </xf>
    <xf numFmtId="0" fontId="0" fillId="0" borderId="51" xfId="0" applyFont="1" applyFill="1" applyBorder="1" applyAlignment="1">
      <alignment horizontal="distributed" vertical="center" indent="1"/>
    </xf>
    <xf numFmtId="0" fontId="0" fillId="0" borderId="49" xfId="0" applyNumberFormat="1" applyFont="1" applyFill="1" applyBorder="1" applyAlignment="1">
      <alignment horizontal="distributed" vertical="center" indent="1"/>
    </xf>
    <xf numFmtId="0" fontId="0" fillId="0" borderId="52" xfId="0" applyNumberFormat="1" applyFont="1" applyFill="1" applyBorder="1" applyAlignment="1">
      <alignment vertical="center"/>
    </xf>
    <xf numFmtId="0" fontId="4" fillId="0" borderId="31" xfId="0" applyNumberFormat="1" applyFont="1" applyFill="1" applyBorder="1" applyAlignment="1">
      <alignment vertical="center"/>
    </xf>
    <xf numFmtId="0" fontId="0" fillId="0" borderId="51" xfId="0" applyNumberFormat="1" applyFont="1" applyFill="1" applyBorder="1" applyAlignment="1">
      <alignment horizontal="distributed" vertical="center" indent="1"/>
    </xf>
    <xf numFmtId="0" fontId="0" fillId="0" borderId="53" xfId="0" applyFont="1" applyFill="1" applyBorder="1" applyAlignment="1">
      <alignment horizontal="distributed" vertical="center" indent="1"/>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185" fontId="8" fillId="0" borderId="4" xfId="0" applyNumberFormat="1" applyFont="1" applyFill="1" applyBorder="1" applyAlignment="1">
      <alignment horizontal="right" vertical="center"/>
    </xf>
    <xf numFmtId="192" fontId="0" fillId="0" borderId="4" xfId="0" applyNumberFormat="1" applyFont="1" applyFill="1" applyBorder="1" applyAlignment="1">
      <alignment horizontal="right" vertical="center"/>
    </xf>
    <xf numFmtId="181" fontId="0" fillId="0" borderId="68" xfId="0" applyNumberFormat="1" applyFont="1" applyFill="1" applyBorder="1" applyAlignment="1">
      <alignment horizontal="right" vertical="center"/>
    </xf>
    <xf numFmtId="193" fontId="0" fillId="0" borderId="98" xfId="0" applyNumberFormat="1" applyFont="1" applyFill="1" applyBorder="1" applyAlignment="1">
      <alignment horizontal="right" vertical="center"/>
    </xf>
    <xf numFmtId="193" fontId="0" fillId="0" borderId="4" xfId="0" applyNumberFormat="1" applyFont="1" applyFill="1" applyBorder="1" applyAlignment="1">
      <alignment horizontal="right" vertical="center"/>
    </xf>
    <xf numFmtId="183" fontId="0" fillId="0" borderId="4" xfId="0" applyNumberFormat="1" applyFont="1" applyFill="1" applyBorder="1" applyAlignment="1">
      <alignment horizontal="right" vertical="center"/>
    </xf>
    <xf numFmtId="184" fontId="0" fillId="0" borderId="68" xfId="0" applyNumberFormat="1" applyFont="1" applyFill="1" applyBorder="1" applyAlignment="1">
      <alignment horizontal="right" vertical="center"/>
    </xf>
    <xf numFmtId="178" fontId="0" fillId="0" borderId="5" xfId="0" applyNumberFormat="1" applyFont="1" applyFill="1" applyBorder="1" applyAlignment="1">
      <alignment vertical="center"/>
    </xf>
    <xf numFmtId="185" fontId="0" fillId="0" borderId="5" xfId="0" applyNumberFormat="1" applyFont="1" applyFill="1" applyBorder="1">
      <alignment vertical="center"/>
    </xf>
    <xf numFmtId="186" fontId="0" fillId="0" borderId="5" xfId="0" applyNumberFormat="1" applyFont="1" applyFill="1" applyBorder="1" applyAlignment="1">
      <alignment horizontal="right" vertical="center"/>
    </xf>
    <xf numFmtId="186" fontId="0" fillId="0" borderId="57" xfId="0" applyNumberFormat="1" applyFont="1" applyFill="1" applyBorder="1">
      <alignment vertical="center"/>
    </xf>
    <xf numFmtId="178" fontId="0" fillId="0" borderId="4"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0" fontId="4" fillId="0" borderId="130" xfId="0" applyNumberFormat="1"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30" xfId="0" applyFont="1" applyFill="1" applyBorder="1" applyAlignment="1">
      <alignment horizontal="center" vertical="center" shrinkToFit="1"/>
    </xf>
    <xf numFmtId="0" fontId="0" fillId="0" borderId="58" xfId="0" applyFont="1" applyFill="1" applyBorder="1" applyAlignment="1">
      <alignment horizontal="center" vertical="center"/>
    </xf>
    <xf numFmtId="182" fontId="0" fillId="0" borderId="4"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0" fillId="0" borderId="5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right" vertical="center"/>
    </xf>
    <xf numFmtId="180" fontId="0" fillId="0" borderId="4"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5" fontId="0" fillId="0" borderId="98" xfId="0" applyNumberFormat="1" applyFont="1" applyFill="1" applyBorder="1" applyAlignment="1">
      <alignment horizontal="right" vertical="center"/>
    </xf>
    <xf numFmtId="185" fontId="0" fillId="0" borderId="4"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2" xfId="0" applyFont="1" applyFill="1" applyBorder="1" applyAlignment="1">
      <alignment horizontal="center" vertical="center"/>
    </xf>
    <xf numFmtId="186" fontId="0" fillId="0" borderId="0" xfId="0" applyNumberFormat="1" applyFont="1" applyFill="1" applyBorder="1" applyAlignment="1">
      <alignment horizontal="right" vertical="center"/>
    </xf>
    <xf numFmtId="0" fontId="0" fillId="0" borderId="33" xfId="0" applyFont="1" applyFill="1" applyBorder="1" applyAlignment="1">
      <alignment horizontal="center" vertical="center"/>
    </xf>
    <xf numFmtId="41" fontId="0" fillId="0" borderId="0" xfId="0" applyNumberFormat="1" applyFont="1" applyFill="1" applyBorder="1" applyAlignment="1">
      <alignment horizontal="right" vertical="center"/>
    </xf>
    <xf numFmtId="0" fontId="0" fillId="0" borderId="0" xfId="0" applyFont="1" applyFill="1" applyBorder="1">
      <alignment vertical="center"/>
    </xf>
    <xf numFmtId="0" fontId="0" fillId="0" borderId="0" xfId="0" applyFont="1" applyFill="1" applyBorder="1" applyAlignment="1">
      <alignment horizontal="left" vertical="center"/>
    </xf>
    <xf numFmtId="0" fontId="0" fillId="0" borderId="33" xfId="0" applyFont="1" applyFill="1" applyBorder="1" applyAlignment="1">
      <alignment horizontal="distributed" vertical="center"/>
    </xf>
    <xf numFmtId="0" fontId="0" fillId="0" borderId="12" xfId="0" applyFont="1" applyFill="1" applyBorder="1" applyAlignment="1">
      <alignment horizontal="center" vertical="center"/>
    </xf>
    <xf numFmtId="0" fontId="0" fillId="0" borderId="24" xfId="0" applyFont="1" applyFill="1" applyBorder="1" applyAlignment="1">
      <alignment horizontal="center" vertical="center"/>
    </xf>
    <xf numFmtId="178" fontId="0" fillId="0" borderId="0" xfId="0" applyNumberFormat="1" applyFont="1" applyFill="1" applyBorder="1" applyAlignment="1">
      <alignment horizontal="right" vertical="center"/>
    </xf>
    <xf numFmtId="185" fontId="0" fillId="0" borderId="68" xfId="0"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0" fontId="0" fillId="0" borderId="24" xfId="0" applyFont="1" applyFill="1" applyBorder="1" applyAlignment="1">
      <alignment horizontal="distributed" vertical="center"/>
    </xf>
    <xf numFmtId="186" fontId="0" fillId="0" borderId="9" xfId="0" applyNumberFormat="1" applyFont="1" applyFill="1" applyBorder="1" applyAlignment="1">
      <alignment horizontal="right" vertical="center"/>
    </xf>
    <xf numFmtId="185" fontId="0" fillId="0" borderId="56" xfId="0" applyNumberFormat="1" applyFont="1" applyFill="1" applyBorder="1" applyAlignment="1">
      <alignment horizontal="right" vertical="center"/>
    </xf>
    <xf numFmtId="185" fontId="4" fillId="0" borderId="0" xfId="0" applyNumberFormat="1" applyFont="1" applyFill="1" applyBorder="1" applyAlignment="1">
      <alignment horizontal="right" vertical="center"/>
    </xf>
    <xf numFmtId="0" fontId="0" fillId="0" borderId="94" xfId="0" applyFont="1" applyFill="1" applyBorder="1" applyAlignment="1">
      <alignment horizontal="distributed" vertical="center"/>
    </xf>
    <xf numFmtId="0" fontId="0" fillId="0" borderId="58" xfId="0" applyFont="1" applyFill="1" applyBorder="1" applyAlignment="1">
      <alignment horizontal="center" vertical="center"/>
    </xf>
    <xf numFmtId="0" fontId="0" fillId="0" borderId="1" xfId="0" applyFont="1" applyFill="1" applyBorder="1" applyAlignment="1">
      <alignment horizontal="distributed" vertical="center"/>
    </xf>
    <xf numFmtId="0" fontId="6" fillId="0" borderId="1"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95" xfId="0" applyFont="1" applyFill="1" applyBorder="1" applyAlignment="1">
      <alignment horizontal="center" vertical="center"/>
    </xf>
    <xf numFmtId="0" fontId="0" fillId="0" borderId="30"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87" xfId="0" applyFont="1" applyFill="1" applyBorder="1" applyAlignment="1">
      <alignment horizontal="center" vertical="center" shrinkToFit="1"/>
    </xf>
    <xf numFmtId="0" fontId="0" fillId="0" borderId="30" xfId="3" applyFont="1" applyFill="1" applyBorder="1" applyAlignment="1" applyProtection="1">
      <alignment horizontal="center" vertical="center" wrapText="1" shrinkToFit="1"/>
      <protection locked="0"/>
    </xf>
    <xf numFmtId="0" fontId="0" fillId="0" borderId="96" xfId="3" applyFont="1" applyFill="1" applyBorder="1" applyAlignment="1" applyProtection="1">
      <alignment horizontal="center" vertical="center" wrapText="1" shrinkToFit="1"/>
      <protection locked="0"/>
    </xf>
    <xf numFmtId="0" fontId="5" fillId="0" borderId="91" xfId="0" applyFont="1" applyFill="1" applyBorder="1" applyAlignment="1">
      <alignment horizontal="center" vertical="center"/>
    </xf>
    <xf numFmtId="0" fontId="4" fillId="0" borderId="86" xfId="0" applyFont="1" applyFill="1" applyBorder="1" applyAlignment="1">
      <alignment horizontal="center" vertical="center"/>
    </xf>
    <xf numFmtId="0" fontId="0" fillId="0" borderId="64"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43"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21"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17" xfId="0" applyFont="1" applyFill="1" applyBorder="1" applyAlignment="1">
      <alignment horizontal="distributed" vertical="center"/>
    </xf>
    <xf numFmtId="0" fontId="0" fillId="0" borderId="0" xfId="0" applyFont="1" applyFill="1" applyBorder="1" applyAlignment="1">
      <alignment horizontal="center" vertical="center"/>
    </xf>
    <xf numFmtId="37"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64" xfId="0" applyFont="1" applyFill="1" applyBorder="1" applyAlignment="1">
      <alignment horizontal="center" vertical="center"/>
    </xf>
    <xf numFmtId="3" fontId="0"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0" fillId="0" borderId="60"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90" xfId="0" applyFont="1" applyFill="1" applyBorder="1" applyAlignment="1">
      <alignment horizontal="distributed" vertical="center"/>
    </xf>
    <xf numFmtId="0" fontId="0" fillId="0" borderId="91" xfId="0" applyFont="1" applyFill="1" applyBorder="1" applyAlignment="1">
      <alignment horizontal="distributed" vertical="center"/>
    </xf>
    <xf numFmtId="0" fontId="0" fillId="0" borderId="88" xfId="0" applyFont="1" applyFill="1" applyBorder="1" applyAlignment="1">
      <alignment horizontal="distributed" vertical="center"/>
    </xf>
    <xf numFmtId="0" fontId="0" fillId="0" borderId="89" xfId="0" applyFont="1" applyFill="1" applyBorder="1" applyAlignment="1">
      <alignment horizontal="distributed" vertical="center"/>
    </xf>
    <xf numFmtId="0" fontId="5" fillId="0" borderId="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0" fillId="0" borderId="85" xfId="0" applyFont="1" applyFill="1" applyBorder="1" applyAlignment="1">
      <alignment horizontal="distributed" vertical="center"/>
    </xf>
    <xf numFmtId="0" fontId="0" fillId="0" borderId="86" xfId="0" applyFont="1" applyFill="1" applyBorder="1" applyAlignment="1">
      <alignment horizontal="distributed" vertical="center"/>
    </xf>
    <xf numFmtId="0" fontId="0" fillId="0" borderId="1" xfId="0" applyFont="1" applyFill="1" applyBorder="1" applyAlignment="1">
      <alignment vertical="center"/>
    </xf>
    <xf numFmtId="0" fontId="0" fillId="0" borderId="82" xfId="0" applyFont="1" applyFill="1" applyBorder="1" applyAlignment="1">
      <alignment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6" fontId="0" fillId="0" borderId="0" xfId="0" applyNumberFormat="1" applyFont="1" applyFill="1" applyBorder="1" applyAlignment="1">
      <alignment horizontal="center" vertical="center"/>
    </xf>
    <xf numFmtId="0" fontId="0" fillId="0" borderId="87" xfId="0" applyFont="1" applyFill="1" applyBorder="1" applyAlignment="1">
      <alignment horizontal="center" vertical="center"/>
    </xf>
    <xf numFmtId="0" fontId="0" fillId="0" borderId="1" xfId="0" applyFont="1" applyFill="1" applyBorder="1" applyAlignment="1">
      <alignment horizontal="center" vertical="center"/>
    </xf>
    <xf numFmtId="37" fontId="0" fillId="0" borderId="4" xfId="0" applyNumberFormat="1" applyFont="1" applyFill="1" applyBorder="1" applyAlignment="1">
      <alignment horizontal="right" vertical="center"/>
    </xf>
    <xf numFmtId="185" fontId="0" fillId="0" borderId="98" xfId="0" applyNumberFormat="1" applyFont="1" applyFill="1" applyBorder="1" applyAlignment="1">
      <alignment horizontal="right" vertical="center"/>
    </xf>
    <xf numFmtId="185" fontId="0" fillId="0" borderId="4" xfId="0" applyNumberFormat="1" applyFont="1" applyFill="1" applyBorder="1" applyAlignment="1">
      <alignment horizontal="right" vertical="center"/>
    </xf>
    <xf numFmtId="0" fontId="0" fillId="0" borderId="59" xfId="0" applyFont="1" applyFill="1" applyBorder="1" applyAlignment="1">
      <alignment horizontal="center" vertical="center"/>
    </xf>
    <xf numFmtId="0" fontId="0" fillId="0" borderId="0" xfId="0" applyFont="1" applyFill="1" applyBorder="1" applyAlignment="1">
      <alignment horizontal="right" vertical="center"/>
    </xf>
    <xf numFmtId="180" fontId="0" fillId="0" borderId="4"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6" fontId="0" fillId="0" borderId="4" xfId="0" applyNumberFormat="1" applyFont="1" applyFill="1" applyBorder="1" applyAlignment="1">
      <alignment horizontal="right" vertical="center"/>
    </xf>
    <xf numFmtId="0" fontId="0" fillId="0" borderId="7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62" xfId="0" applyFont="1" applyFill="1" applyBorder="1" applyAlignment="1">
      <alignment horizontal="center" vertical="center"/>
    </xf>
    <xf numFmtId="180" fontId="0" fillId="0" borderId="0" xfId="0" applyNumberFormat="1" applyFont="1" applyFill="1" applyBorder="1" applyAlignment="1">
      <alignment vertical="center"/>
    </xf>
    <xf numFmtId="182" fontId="0" fillId="0" borderId="4"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12" fillId="0" borderId="101" xfId="0" applyFont="1" applyFill="1" applyBorder="1" applyAlignment="1">
      <alignment horizontal="distributed" vertical="distributed" textRotation="255" justifyLastLine="1"/>
    </xf>
    <xf numFmtId="0" fontId="12" fillId="0" borderId="15" xfId="0" applyFont="1" applyFill="1" applyBorder="1" applyAlignment="1">
      <alignment horizontal="distributed" vertical="distributed" textRotation="255" justifyLastLine="1"/>
    </xf>
    <xf numFmtId="0" fontId="12" fillId="0" borderId="102" xfId="0" applyFont="1" applyFill="1" applyBorder="1" applyAlignment="1">
      <alignment horizontal="distributed" vertical="distributed" textRotation="255" justifyLastLine="1"/>
    </xf>
    <xf numFmtId="0" fontId="12" fillId="0" borderId="0" xfId="0" applyFont="1" applyFill="1" applyBorder="1" applyAlignment="1">
      <alignment horizontal="distributed" vertical="center"/>
    </xf>
    <xf numFmtId="41" fontId="0" fillId="0" borderId="0" xfId="0" applyNumberFormat="1" applyFont="1" applyFill="1" applyBorder="1" applyAlignment="1">
      <alignment horizontal="right" vertical="center"/>
    </xf>
    <xf numFmtId="41" fontId="0" fillId="0" borderId="54" xfId="1" applyNumberFormat="1" applyFont="1" applyFill="1" applyBorder="1" applyAlignment="1">
      <alignment horizontal="right" vertical="center" shrinkToFit="1"/>
    </xf>
    <xf numFmtId="0" fontId="0" fillId="0" borderId="54" xfId="0" applyFont="1" applyFill="1" applyBorder="1" applyAlignment="1">
      <alignment vertical="center" shrinkToFit="1"/>
    </xf>
    <xf numFmtId="41" fontId="0" fillId="0" borderId="0" xfId="1" applyNumberFormat="1" applyFont="1" applyFill="1" applyBorder="1" applyAlignment="1">
      <alignment horizontal="right" vertical="center"/>
    </xf>
    <xf numFmtId="0" fontId="0" fillId="0" borderId="0" xfId="0" applyFont="1" applyFill="1" applyBorder="1">
      <alignment vertical="center"/>
    </xf>
    <xf numFmtId="41" fontId="0" fillId="0" borderId="0" xfId="1" applyNumberFormat="1" applyFont="1" applyFill="1" applyBorder="1" applyAlignment="1">
      <alignment horizontal="right" vertical="center" shrinkToFit="1"/>
    </xf>
    <xf numFmtId="0" fontId="0" fillId="0" borderId="0" xfId="0" applyFont="1" applyFill="1" applyBorder="1" applyAlignment="1">
      <alignment vertical="center" shrinkToFit="1"/>
    </xf>
    <xf numFmtId="41" fontId="0" fillId="0" borderId="54"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0" xfId="1" applyNumberFormat="1" applyFont="1" applyFill="1" applyBorder="1" applyAlignment="1">
      <alignment horizontal="right" vertical="center" shrinkToFit="1"/>
    </xf>
    <xf numFmtId="0" fontId="4" fillId="0" borderId="0" xfId="0" applyFont="1" applyFill="1" applyBorder="1">
      <alignment vertical="center"/>
    </xf>
    <xf numFmtId="0" fontId="0" fillId="0" borderId="0" xfId="0" applyFont="1" applyFill="1" applyBorder="1" applyAlignment="1">
      <alignment horizontal="left" vertical="center"/>
    </xf>
    <xf numFmtId="0" fontId="12" fillId="0" borderId="10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105" xfId="0" applyFont="1" applyFill="1" applyBorder="1" applyAlignment="1">
      <alignment horizontal="center" vertical="center"/>
    </xf>
    <xf numFmtId="0" fontId="12" fillId="0" borderId="105" xfId="0" applyFont="1" applyFill="1" applyBorder="1">
      <alignment vertical="center"/>
    </xf>
    <xf numFmtId="0" fontId="12" fillId="0" borderId="106" xfId="0" applyFont="1" applyFill="1" applyBorder="1">
      <alignment vertical="center"/>
    </xf>
    <xf numFmtId="43" fontId="12" fillId="0" borderId="106" xfId="0" applyNumberFormat="1" applyFont="1" applyFill="1" applyBorder="1" applyAlignment="1">
      <alignment horizontal="center" vertical="center"/>
    </xf>
    <xf numFmtId="43" fontId="12" fillId="0" borderId="46" xfId="0" applyNumberFormat="1" applyFont="1" applyFill="1" applyBorder="1" applyAlignment="1">
      <alignment horizontal="center" vertical="center"/>
    </xf>
    <xf numFmtId="43" fontId="12" fillId="0" borderId="46" xfId="0" applyNumberFormat="1" applyFont="1" applyFill="1" applyBorder="1" applyAlignment="1">
      <alignment horizontal="center" vertical="center" shrinkToFit="1"/>
    </xf>
    <xf numFmtId="43" fontId="12" fillId="0" borderId="47" xfId="0" applyNumberFormat="1" applyFont="1" applyFill="1" applyBorder="1" applyAlignment="1">
      <alignment horizontal="center" vertical="center" shrinkToFit="1"/>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5" fillId="0" borderId="0" xfId="0" applyFont="1" applyFill="1" applyAlignment="1">
      <alignment horizontal="left" vertical="center" shrinkToFit="1"/>
    </xf>
    <xf numFmtId="0" fontId="0" fillId="0" borderId="0" xfId="0" applyFont="1" applyFill="1" applyAlignment="1">
      <alignment horizontal="left" vertical="top" wrapText="1"/>
    </xf>
    <xf numFmtId="0" fontId="12" fillId="0" borderId="99" xfId="0" applyFont="1" applyFill="1" applyBorder="1" applyAlignment="1">
      <alignment horizontal="center" vertical="center"/>
    </xf>
    <xf numFmtId="0" fontId="12" fillId="0" borderId="99" xfId="0" applyFont="1" applyFill="1" applyBorder="1">
      <alignment vertical="center"/>
    </xf>
    <xf numFmtId="0" fontId="12" fillId="0" borderId="100" xfId="0" applyFont="1" applyFill="1" applyBorder="1">
      <alignment vertical="center"/>
    </xf>
    <xf numFmtId="0" fontId="12" fillId="0" borderId="50" xfId="0" applyFont="1" applyFill="1" applyBorder="1" applyAlignment="1">
      <alignment horizontal="distributed" vertical="center"/>
    </xf>
    <xf numFmtId="41" fontId="12" fillId="0" borderId="0" xfId="0" applyNumberFormat="1" applyFont="1" applyFill="1" applyBorder="1" applyAlignment="1">
      <alignment horizontal="right" vertical="center"/>
    </xf>
    <xf numFmtId="0" fontId="12" fillId="0" borderId="0" xfId="0" applyFont="1" applyFill="1" applyBorder="1">
      <alignment vertical="center"/>
    </xf>
    <xf numFmtId="41" fontId="12" fillId="0" borderId="54" xfId="0" applyNumberFormat="1" applyFont="1" applyFill="1" applyBorder="1" applyAlignment="1">
      <alignment horizontal="right" vertical="center" shrinkToFit="1"/>
    </xf>
    <xf numFmtId="0" fontId="12" fillId="0" borderId="54" xfId="0" applyFont="1" applyFill="1" applyBorder="1" applyAlignment="1">
      <alignment vertical="center" shrinkToFit="1"/>
    </xf>
    <xf numFmtId="196" fontId="0" fillId="0" borderId="0" xfId="0" applyNumberFormat="1" applyFont="1" applyFill="1" applyBorder="1" applyAlignment="1">
      <alignment horizontal="right" vertical="center"/>
    </xf>
    <xf numFmtId="41" fontId="12" fillId="0" borderId="0" xfId="0" applyNumberFormat="1" applyFont="1" applyFill="1" applyBorder="1" applyAlignment="1">
      <alignment horizontal="right" vertical="center" shrinkToFit="1"/>
    </xf>
    <xf numFmtId="0" fontId="12" fillId="0" borderId="0" xfId="0" applyFont="1" applyFill="1" applyBorder="1" applyAlignment="1">
      <alignment vertical="center" shrinkToFit="1"/>
    </xf>
    <xf numFmtId="43" fontId="0" fillId="0" borderId="107" xfId="0" applyNumberFormat="1" applyFill="1" applyBorder="1" applyAlignment="1">
      <alignment horizontal="center" vertical="center" shrinkToFit="1"/>
    </xf>
    <xf numFmtId="43" fontId="0" fillId="0" borderId="108" xfId="0" applyNumberFormat="1" applyFont="1" applyFill="1" applyBorder="1" applyAlignment="1">
      <alignment horizontal="center" vertical="center" shrinkToFit="1"/>
    </xf>
    <xf numFmtId="43" fontId="0" fillId="0" borderId="109" xfId="0" applyNumberFormat="1" applyFont="1" applyFill="1" applyBorder="1" applyAlignment="1">
      <alignment horizontal="center" vertical="center" shrinkToFit="1"/>
    </xf>
    <xf numFmtId="41" fontId="4" fillId="0" borderId="50" xfId="1" applyNumberFormat="1" applyFont="1" applyFill="1" applyBorder="1" applyAlignment="1">
      <alignment horizontal="right" vertical="center" shrinkToFit="1"/>
    </xf>
    <xf numFmtId="0" fontId="4" fillId="0" borderId="50" xfId="0" applyFont="1" applyFill="1" applyBorder="1">
      <alignment vertical="center"/>
    </xf>
    <xf numFmtId="41" fontId="4" fillId="0" borderId="50" xfId="0" applyNumberFormat="1" applyFont="1" applyFill="1" applyBorder="1" applyAlignment="1">
      <alignment horizontal="right" vertical="center"/>
    </xf>
    <xf numFmtId="0" fontId="12" fillId="0" borderId="110" xfId="0" applyFont="1" applyFill="1" applyBorder="1" applyAlignment="1">
      <alignment horizontal="distributed" vertical="distributed" textRotation="255" justifyLastLine="1"/>
    </xf>
    <xf numFmtId="0" fontId="12" fillId="0" borderId="111" xfId="0" applyFont="1" applyFill="1" applyBorder="1" applyAlignment="1">
      <alignment horizontal="distributed" vertical="distributed" textRotation="255" justifyLastLine="1"/>
    </xf>
    <xf numFmtId="0" fontId="12" fillId="0" borderId="112" xfId="0" applyFont="1" applyFill="1" applyBorder="1" applyAlignment="1">
      <alignment horizontal="distributed" vertical="distributed" textRotation="255" justifyLastLine="1"/>
    </xf>
    <xf numFmtId="0" fontId="12" fillId="0" borderId="15" xfId="0" applyFont="1" applyFill="1" applyBorder="1" applyAlignment="1">
      <alignment horizontal="distributed" vertical="center" textRotation="255"/>
    </xf>
    <xf numFmtId="0" fontId="12" fillId="0" borderId="102" xfId="0" applyFont="1" applyFill="1" applyBorder="1" applyAlignment="1">
      <alignment horizontal="distributed" vertical="center" textRotation="255"/>
    </xf>
    <xf numFmtId="0" fontId="12" fillId="0" borderId="0" xfId="0" applyNumberFormat="1" applyFont="1" applyFill="1" applyBorder="1" applyAlignment="1">
      <alignment horizontal="distributed" vertical="center"/>
    </xf>
    <xf numFmtId="0" fontId="12" fillId="0" borderId="50" xfId="0" applyNumberFormat="1" applyFont="1" applyFill="1" applyBorder="1" applyAlignment="1">
      <alignment horizontal="distributed" vertical="center"/>
    </xf>
    <xf numFmtId="0" fontId="12" fillId="0" borderId="54" xfId="0" applyFont="1" applyFill="1" applyBorder="1" applyAlignment="1">
      <alignment horizontal="distributed" vertical="center"/>
    </xf>
    <xf numFmtId="0" fontId="12" fillId="0" borderId="33" xfId="0" applyFont="1" applyFill="1" applyBorder="1" applyAlignment="1">
      <alignment horizontal="distributed" vertical="center"/>
    </xf>
    <xf numFmtId="0" fontId="12" fillId="0" borderId="113" xfId="0" applyFont="1" applyFill="1" applyBorder="1" applyAlignment="1">
      <alignment horizontal="distributed" vertical="distributed" textRotation="255" justifyLastLine="1"/>
    </xf>
    <xf numFmtId="41" fontId="15" fillId="0" borderId="0" xfId="0" applyNumberFormat="1" applyFont="1" applyFill="1" applyBorder="1" applyAlignment="1">
      <alignment horizontal="right" vertical="center" shrinkToFit="1"/>
    </xf>
    <xf numFmtId="0" fontId="15" fillId="0" borderId="0" xfId="0" applyFont="1" applyFill="1" applyBorder="1">
      <alignment vertical="center"/>
    </xf>
    <xf numFmtId="0" fontId="12" fillId="0" borderId="114" xfId="0" applyFont="1" applyFill="1" applyBorder="1" applyAlignment="1">
      <alignment horizontal="center" vertical="center"/>
    </xf>
    <xf numFmtId="0" fontId="12" fillId="0" borderId="106"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41" fontId="15" fillId="0" borderId="50" xfId="0" applyNumberFormat="1" applyFont="1" applyFill="1" applyBorder="1" applyAlignment="1">
      <alignment horizontal="right" vertical="center" shrinkToFit="1"/>
    </xf>
    <xf numFmtId="0" fontId="15" fillId="0" borderId="50" xfId="0" applyFont="1" applyFill="1" applyBorder="1">
      <alignment vertical="center"/>
    </xf>
    <xf numFmtId="41" fontId="0" fillId="0" borderId="0" xfId="0" applyNumberFormat="1" applyFont="1" applyFill="1" applyBorder="1">
      <alignment vertical="center"/>
    </xf>
    <xf numFmtId="0" fontId="0" fillId="0" borderId="10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99" xfId="0" applyFont="1" applyFill="1" applyBorder="1">
      <alignment vertical="center"/>
    </xf>
    <xf numFmtId="0" fontId="0" fillId="0" borderId="100" xfId="0" applyFont="1" applyFill="1" applyBorder="1">
      <alignment vertical="center"/>
    </xf>
    <xf numFmtId="0" fontId="0" fillId="0" borderId="105" xfId="0" applyFont="1" applyFill="1" applyBorder="1" applyAlignment="1">
      <alignment horizontal="center" vertical="center"/>
    </xf>
    <xf numFmtId="0" fontId="0" fillId="0" borderId="105" xfId="0" applyFont="1" applyFill="1" applyBorder="1">
      <alignment vertical="center"/>
    </xf>
    <xf numFmtId="0" fontId="0" fillId="0" borderId="106" xfId="0" applyFont="1" applyFill="1" applyBorder="1">
      <alignment vertical="center"/>
    </xf>
    <xf numFmtId="43" fontId="0" fillId="0" borderId="46" xfId="0" applyNumberFormat="1" applyFont="1" applyFill="1" applyBorder="1" applyAlignment="1">
      <alignment horizontal="center" vertical="center" shrinkToFit="1"/>
    </xf>
    <xf numFmtId="43" fontId="0" fillId="0" borderId="47" xfId="0" applyNumberFormat="1" applyFont="1" applyFill="1" applyBorder="1" applyAlignment="1">
      <alignment horizontal="center" vertical="center" shrinkToFit="1"/>
    </xf>
    <xf numFmtId="43" fontId="0" fillId="0" borderId="106" xfId="0" applyNumberFormat="1" applyFont="1" applyFill="1" applyBorder="1" applyAlignment="1">
      <alignment horizontal="center" vertical="center"/>
    </xf>
    <xf numFmtId="43" fontId="0" fillId="0" borderId="46" xfId="0" applyNumberFormat="1" applyFont="1" applyFill="1" applyBorder="1" applyAlignment="1">
      <alignment horizontal="center" vertical="center"/>
    </xf>
    <xf numFmtId="0" fontId="0" fillId="0" borderId="101" xfId="0" applyFont="1" applyFill="1" applyBorder="1" applyAlignment="1">
      <alignment horizontal="distributed" vertical="distributed" textRotation="255" justifyLastLine="1"/>
    </xf>
    <xf numFmtId="0" fontId="0" fillId="0" borderId="15" xfId="0" applyFont="1" applyFill="1" applyBorder="1" applyAlignment="1">
      <alignment horizontal="distributed" vertical="distributed" textRotation="255" justifyLastLine="1"/>
    </xf>
    <xf numFmtId="0" fontId="0" fillId="0" borderId="102" xfId="0" applyFont="1" applyFill="1" applyBorder="1" applyAlignment="1">
      <alignment horizontal="distributed" vertical="distributed" textRotation="255" justifyLastLine="1"/>
    </xf>
    <xf numFmtId="41" fontId="0" fillId="0" borderId="54" xfId="0" applyNumberFormat="1" applyFont="1" applyFill="1" applyBorder="1" applyAlignment="1">
      <alignment vertical="center" shrinkToFit="1"/>
    </xf>
    <xf numFmtId="41" fontId="0" fillId="0" borderId="0" xfId="0" applyNumberFormat="1" applyFont="1" applyFill="1" applyBorder="1" applyAlignment="1">
      <alignment vertical="center" shrinkToFit="1"/>
    </xf>
    <xf numFmtId="0" fontId="0" fillId="0" borderId="50" xfId="0" applyFont="1" applyFill="1" applyBorder="1" applyAlignment="1">
      <alignment horizontal="distributed" vertical="center"/>
    </xf>
    <xf numFmtId="41" fontId="4" fillId="0" borderId="0" xfId="0" applyNumberFormat="1" applyFont="1" applyFill="1" applyBorder="1">
      <alignment vertical="center"/>
    </xf>
    <xf numFmtId="10" fontId="0" fillId="0" borderId="0" xfId="1" applyNumberFormat="1" applyFont="1" applyFill="1" applyBorder="1" applyAlignment="1">
      <alignment horizontal="right" vertical="center"/>
    </xf>
    <xf numFmtId="0" fontId="0" fillId="0" borderId="15" xfId="0" applyFont="1" applyFill="1" applyBorder="1" applyAlignment="1">
      <alignment horizontal="distributed" vertical="center" textRotation="255"/>
    </xf>
    <xf numFmtId="0" fontId="0" fillId="0" borderId="102" xfId="0" applyFont="1" applyFill="1" applyBorder="1" applyAlignment="1">
      <alignment horizontal="distributed" vertical="center" textRotation="255"/>
    </xf>
    <xf numFmtId="0" fontId="0" fillId="0" borderId="110" xfId="0" applyFont="1" applyFill="1" applyBorder="1" applyAlignment="1">
      <alignment horizontal="distributed" vertical="distributed" textRotation="255" justifyLastLine="1"/>
    </xf>
    <xf numFmtId="0" fontId="0" fillId="0" borderId="111" xfId="0" applyFont="1" applyFill="1" applyBorder="1" applyAlignment="1">
      <alignment horizontal="distributed" vertical="distributed" textRotation="255" justifyLastLine="1"/>
    </xf>
    <xf numFmtId="0" fontId="0" fillId="0" borderId="112" xfId="0" applyFont="1" applyFill="1" applyBorder="1" applyAlignment="1">
      <alignment horizontal="distributed" vertical="distributed" textRotation="255" justifyLastLine="1"/>
    </xf>
    <xf numFmtId="41" fontId="0" fillId="0" borderId="7" xfId="0" applyNumberFormat="1" applyFont="1" applyFill="1" applyBorder="1" applyAlignment="1">
      <alignment horizontal="center" vertical="center"/>
    </xf>
    <xf numFmtId="41" fontId="0" fillId="0" borderId="0" xfId="0" applyNumberFormat="1" applyFont="1" applyFill="1" applyBorder="1" applyAlignment="1">
      <alignment horizontal="center" vertical="center"/>
    </xf>
    <xf numFmtId="10" fontId="0" fillId="0" borderId="10" xfId="1" applyNumberFormat="1" applyFont="1" applyFill="1" applyBorder="1" applyAlignment="1">
      <alignment horizontal="right" vertical="center" shrinkToFit="1"/>
    </xf>
    <xf numFmtId="0" fontId="0" fillId="0" borderId="33" xfId="0" applyFont="1" applyFill="1" applyBorder="1" applyAlignment="1">
      <alignment horizontal="distributed" vertical="center"/>
    </xf>
    <xf numFmtId="43" fontId="0" fillId="0" borderId="107" xfId="0" applyNumberFormat="1" applyFont="1" applyFill="1" applyBorder="1" applyAlignment="1">
      <alignment horizontal="center" vertical="center" shrinkToFit="1"/>
    </xf>
    <xf numFmtId="0" fontId="0" fillId="0" borderId="0" xfId="0" applyNumberFormat="1" applyFont="1" applyFill="1" applyBorder="1" applyAlignment="1">
      <alignment horizontal="distributed" vertical="center"/>
    </xf>
    <xf numFmtId="0" fontId="0" fillId="0" borderId="50" xfId="0" applyNumberFormat="1" applyFont="1" applyFill="1" applyBorder="1" applyAlignment="1">
      <alignment horizontal="distributed" vertical="center"/>
    </xf>
    <xf numFmtId="41" fontId="4" fillId="0" borderId="50" xfId="0" applyNumberFormat="1" applyFont="1" applyFill="1" applyBorder="1">
      <alignment vertical="center"/>
    </xf>
    <xf numFmtId="0" fontId="0" fillId="0" borderId="44" xfId="0" applyFont="1" applyFill="1" applyBorder="1" applyAlignment="1">
      <alignment horizontal="justify" vertical="center"/>
    </xf>
    <xf numFmtId="0" fontId="4" fillId="0" borderId="60" xfId="0" applyFont="1" applyFill="1" applyBorder="1" applyAlignment="1">
      <alignment horizontal="justify" vertical="center"/>
    </xf>
    <xf numFmtId="0" fontId="0" fillId="0" borderId="121" xfId="0" applyFont="1" applyFill="1" applyBorder="1" applyAlignment="1">
      <alignment horizontal="justify" vertical="center"/>
    </xf>
    <xf numFmtId="0" fontId="0" fillId="0" borderId="119"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xf numFmtId="0" fontId="0" fillId="0" borderId="117" xfId="0" applyFont="1" applyFill="1" applyBorder="1" applyAlignment="1">
      <alignment horizontal="center" vertical="center" textRotation="255" wrapText="1"/>
    </xf>
    <xf numFmtId="0" fontId="0" fillId="0" borderId="86" xfId="0" applyFont="1" applyFill="1" applyBorder="1" applyAlignment="1">
      <alignment horizontal="center" vertical="center"/>
    </xf>
    <xf numFmtId="0" fontId="0" fillId="0" borderId="17" xfId="0" applyFont="1" applyFill="1" applyBorder="1" applyAlignment="1">
      <alignment horizontal="justify" vertical="center"/>
    </xf>
    <xf numFmtId="0" fontId="0" fillId="0" borderId="120"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23"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20" xfId="0" applyFont="1" applyFill="1" applyBorder="1" applyAlignment="1">
      <alignment horizontal="center" vertical="center" textRotation="255" wrapText="1"/>
    </xf>
    <xf numFmtId="178" fontId="0" fillId="0" borderId="0" xfId="0" applyNumberFormat="1" applyFont="1" applyFill="1" applyBorder="1" applyAlignment="1">
      <alignment horizontal="right" vertical="center"/>
    </xf>
    <xf numFmtId="0" fontId="0" fillId="0" borderId="4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119" xfId="0" applyFont="1" applyFill="1" applyBorder="1" applyAlignment="1">
      <alignment horizontal="justify" vertical="center"/>
    </xf>
    <xf numFmtId="0" fontId="0" fillId="0" borderId="56" xfId="0" applyFont="1" applyFill="1" applyBorder="1" applyAlignment="1">
      <alignment horizontal="left" vertical="center"/>
    </xf>
    <xf numFmtId="0" fontId="0" fillId="0" borderId="131" xfId="0" applyFont="1" applyFill="1" applyBorder="1" applyAlignment="1">
      <alignment horizontal="left" vertical="center"/>
    </xf>
    <xf numFmtId="0" fontId="0" fillId="0" borderId="24" xfId="0" applyFont="1" applyFill="1" applyBorder="1" applyAlignment="1">
      <alignment horizontal="distributed" vertical="center"/>
    </xf>
    <xf numFmtId="0" fontId="0" fillId="0" borderId="39" xfId="0" applyFont="1" applyFill="1" applyBorder="1" applyAlignment="1">
      <alignment horizontal="distributed" vertical="center"/>
    </xf>
    <xf numFmtId="185" fontId="0" fillId="0" borderId="5" xfId="0" applyNumberFormat="1" applyFont="1" applyFill="1" applyBorder="1" applyAlignment="1">
      <alignment horizontal="right" vertical="center"/>
    </xf>
    <xf numFmtId="0" fontId="4" fillId="0" borderId="124" xfId="0" applyFont="1" applyFill="1" applyBorder="1" applyAlignment="1">
      <alignment horizontal="distributed" vertical="center"/>
    </xf>
    <xf numFmtId="0" fontId="4" fillId="0" borderId="41" xfId="0" applyFont="1" applyFill="1" applyBorder="1" applyAlignment="1">
      <alignment horizontal="distributed" vertical="center"/>
    </xf>
    <xf numFmtId="185" fontId="0" fillId="0" borderId="9" xfId="0" applyNumberFormat="1" applyFont="1" applyFill="1" applyBorder="1" applyAlignment="1">
      <alignment horizontal="right" vertical="center"/>
    </xf>
    <xf numFmtId="185" fontId="0" fillId="0" borderId="64" xfId="0" applyNumberFormat="1" applyFont="1" applyFill="1" applyBorder="1" applyAlignment="1">
      <alignment horizontal="right" vertical="center"/>
    </xf>
    <xf numFmtId="185" fontId="0" fillId="0" borderId="68" xfId="0" applyNumberFormat="1" applyFont="1" applyFill="1" applyBorder="1" applyAlignment="1">
      <alignment horizontal="right" vertical="center"/>
    </xf>
    <xf numFmtId="185" fontId="0" fillId="0" borderId="56" xfId="0" applyNumberFormat="1" applyFont="1" applyFill="1" applyBorder="1" applyAlignment="1">
      <alignment horizontal="right" vertical="center"/>
    </xf>
    <xf numFmtId="185" fontId="0" fillId="0" borderId="57"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7" fontId="0" fillId="0" borderId="9" xfId="0" applyNumberFormat="1" applyFont="1" applyFill="1" applyBorder="1" applyAlignment="1">
      <alignment horizontal="right" vertical="center"/>
    </xf>
    <xf numFmtId="185" fontId="4" fillId="0" borderId="0" xfId="0" applyNumberFormat="1" applyFont="1" applyFill="1" applyBorder="1" applyAlignment="1">
      <alignment horizontal="right" vertical="center"/>
    </xf>
    <xf numFmtId="185" fontId="4" fillId="0" borderId="9" xfId="0" applyNumberFormat="1" applyFont="1" applyFill="1" applyBorder="1" applyAlignment="1">
      <alignment horizontal="right" vertical="center"/>
    </xf>
    <xf numFmtId="185" fontId="0" fillId="0" borderId="80" xfId="0" applyNumberFormat="1" applyFont="1" applyFill="1" applyBorder="1" applyAlignment="1">
      <alignment horizontal="right" vertical="center"/>
    </xf>
    <xf numFmtId="186" fontId="0" fillId="0" borderId="9" xfId="0" applyNumberFormat="1" applyFont="1" applyFill="1" applyBorder="1" applyAlignment="1">
      <alignment horizontal="right" vertical="center"/>
    </xf>
    <xf numFmtId="0" fontId="4" fillId="0" borderId="39" xfId="0" applyFont="1" applyFill="1" applyBorder="1" applyAlignment="1">
      <alignment horizontal="distributed" vertical="center"/>
    </xf>
    <xf numFmtId="185" fontId="4" fillId="0" borderId="5" xfId="0" applyNumberFormat="1" applyFont="1" applyFill="1" applyBorder="1" applyAlignment="1">
      <alignment horizontal="right" vertical="center"/>
    </xf>
    <xf numFmtId="0" fontId="0" fillId="0" borderId="117" xfId="0" applyFont="1" applyFill="1" applyBorder="1" applyAlignment="1">
      <alignment horizontal="distributed" vertical="center"/>
    </xf>
    <xf numFmtId="0" fontId="0" fillId="0" borderId="58" xfId="0" applyFont="1" applyFill="1" applyBorder="1" applyAlignment="1">
      <alignment horizontal="distributed" vertical="center"/>
    </xf>
    <xf numFmtId="0" fontId="0" fillId="0" borderId="56" xfId="0" applyFont="1" applyFill="1" applyBorder="1" applyAlignment="1">
      <alignment vertical="center"/>
    </xf>
    <xf numFmtId="0" fontId="0" fillId="0" borderId="35" xfId="0" applyFont="1" applyFill="1" applyBorder="1" applyAlignment="1">
      <alignment horizontal="center" vertical="center"/>
    </xf>
    <xf numFmtId="0" fontId="5" fillId="0" borderId="0"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43"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59" xfId="0" applyFont="1" applyFill="1" applyBorder="1" applyAlignment="1">
      <alignment horizontal="center" vertical="center" wrapText="1"/>
    </xf>
    <xf numFmtId="0" fontId="0" fillId="0" borderId="41" xfId="0" applyFont="1" applyFill="1" applyBorder="1" applyAlignment="1">
      <alignment horizontal="distributed" vertical="center"/>
    </xf>
    <xf numFmtId="0" fontId="0" fillId="0" borderId="95" xfId="0" applyFont="1" applyFill="1" applyBorder="1" applyAlignment="1">
      <alignment horizontal="center" vertical="center" shrinkToFit="1"/>
    </xf>
    <xf numFmtId="0" fontId="11" fillId="0" borderId="11" xfId="2" applyFont="1" applyBorder="1" applyAlignment="1">
      <alignment horizontal="center" vertical="center"/>
    </xf>
    <xf numFmtId="0" fontId="11" fillId="0" borderId="125" xfId="2" applyFont="1" applyBorder="1" applyAlignment="1">
      <alignment horizontal="center" vertical="center"/>
    </xf>
    <xf numFmtId="178" fontId="11" fillId="0" borderId="0" xfId="2" applyNumberFormat="1" applyFont="1" applyFill="1" applyBorder="1" applyAlignment="1">
      <alignment vertical="center"/>
    </xf>
    <xf numFmtId="0" fontId="11" fillId="0" borderId="61" xfId="2" applyFont="1" applyBorder="1" applyAlignment="1">
      <alignment horizontal="center" vertical="center"/>
    </xf>
    <xf numFmtId="0" fontId="11" fillId="0" borderId="26" xfId="2" applyFont="1" applyBorder="1" applyAlignment="1">
      <alignment horizontal="center" vertical="center"/>
    </xf>
    <xf numFmtId="0" fontId="11" fillId="0" borderId="55" xfId="2" applyFont="1" applyBorder="1" applyAlignment="1">
      <alignment horizontal="center" vertical="center"/>
    </xf>
    <xf numFmtId="178" fontId="11" fillId="0" borderId="33" xfId="2" applyNumberFormat="1" applyFont="1" applyFill="1" applyBorder="1" applyAlignment="1">
      <alignment horizontal="right" vertical="center"/>
    </xf>
    <xf numFmtId="186" fontId="11" fillId="0" borderId="33" xfId="2" applyNumberFormat="1" applyFont="1" applyFill="1" applyBorder="1" applyAlignment="1">
      <alignment horizontal="right" vertical="center"/>
    </xf>
    <xf numFmtId="186" fontId="11" fillId="0" borderId="0" xfId="2" applyNumberFormat="1" applyFont="1" applyFill="1" applyBorder="1" applyAlignment="1">
      <alignment vertical="center"/>
    </xf>
    <xf numFmtId="0" fontId="4" fillId="0" borderId="124" xfId="2" applyFont="1" applyFill="1" applyBorder="1" applyAlignment="1">
      <alignment horizontal="center" vertical="center"/>
    </xf>
    <xf numFmtId="0" fontId="4" fillId="0" borderId="126" xfId="2" applyFont="1" applyFill="1" applyBorder="1" applyAlignment="1">
      <alignment horizontal="center" vertical="center"/>
    </xf>
    <xf numFmtId="0" fontId="11" fillId="0" borderId="127" xfId="2" applyFont="1" applyFill="1" applyBorder="1" applyAlignment="1">
      <alignment horizontal="center" vertical="center"/>
    </xf>
    <xf numFmtId="178" fontId="4" fillId="0" borderId="4" xfId="2" applyNumberFormat="1" applyFont="1" applyFill="1" applyBorder="1" applyAlignment="1">
      <alignment vertical="center"/>
    </xf>
    <xf numFmtId="0" fontId="11" fillId="0" borderId="1" xfId="2" applyFont="1" applyFill="1" applyBorder="1" applyAlignment="1">
      <alignment horizontal="center" vertical="center"/>
    </xf>
    <xf numFmtId="0" fontId="11"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0" fillId="0" borderId="0" xfId="2" applyFont="1" applyBorder="1" applyAlignment="1">
      <alignment vertical="center"/>
    </xf>
    <xf numFmtId="0" fontId="11" fillId="0" borderId="0" xfId="2" applyFont="1" applyBorder="1" applyAlignment="1">
      <alignment vertical="center"/>
    </xf>
    <xf numFmtId="0" fontId="11" fillId="0" borderId="97" xfId="2" applyFont="1" applyFill="1" applyBorder="1" applyAlignment="1">
      <alignment horizontal="center" vertical="center"/>
    </xf>
    <xf numFmtId="0" fontId="11" fillId="0" borderId="93" xfId="2" applyFont="1" applyFill="1" applyBorder="1" applyAlignment="1">
      <alignment horizontal="center" vertical="center"/>
    </xf>
    <xf numFmtId="0" fontId="11" fillId="0" borderId="128" xfId="2" applyFont="1" applyFill="1" applyBorder="1" applyAlignment="1">
      <alignment horizontal="center" vertical="center"/>
    </xf>
    <xf numFmtId="0" fontId="11" fillId="0" borderId="95" xfId="2" applyFont="1" applyFill="1" applyBorder="1" applyAlignment="1">
      <alignment horizontal="center" vertical="center"/>
    </xf>
    <xf numFmtId="0" fontId="11" fillId="0" borderId="61" xfId="2" applyFont="1" applyFill="1" applyBorder="1" applyAlignment="1">
      <alignment horizontal="center" vertical="center"/>
    </xf>
    <xf numFmtId="0" fontId="11" fillId="0" borderId="87" xfId="2" applyFont="1" applyFill="1" applyBorder="1" applyAlignment="1">
      <alignment horizontal="center" vertical="center"/>
    </xf>
    <xf numFmtId="0" fontId="11" fillId="0" borderId="129"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60" xfId="2" applyFont="1" applyFill="1" applyBorder="1" applyAlignment="1">
      <alignment horizontal="center" vertical="center" wrapText="1"/>
    </xf>
    <xf numFmtId="0" fontId="11" fillId="0" borderId="55" xfId="2" applyFont="1" applyFill="1" applyBorder="1" applyAlignment="1">
      <alignment horizontal="center" vertical="center" wrapText="1"/>
    </xf>
    <xf numFmtId="0" fontId="11" fillId="0" borderId="32" xfId="2" applyFont="1" applyFill="1" applyBorder="1" applyAlignment="1">
      <alignment horizontal="distributed" vertical="center"/>
    </xf>
    <xf numFmtId="0" fontId="11" fillId="0" borderId="53" xfId="2" applyFont="1" applyFill="1" applyBorder="1" applyAlignment="1">
      <alignment horizontal="distributed" vertical="center"/>
    </xf>
    <xf numFmtId="0" fontId="11" fillId="0" borderId="24" xfId="2" applyFont="1" applyFill="1" applyBorder="1" applyAlignment="1">
      <alignment horizontal="distributed" vertical="center"/>
    </xf>
    <xf numFmtId="0" fontId="11" fillId="0" borderId="49" xfId="2" applyFont="1" applyFill="1" applyBorder="1" applyAlignment="1">
      <alignment horizontal="distributed" vertical="center"/>
    </xf>
    <xf numFmtId="0" fontId="4" fillId="0" borderId="124" xfId="2" applyFont="1" applyBorder="1" applyAlignment="1">
      <alignment horizontal="distributed" vertical="center"/>
    </xf>
    <xf numFmtId="0" fontId="4" fillId="0" borderId="43" xfId="2" applyFont="1" applyBorder="1" applyAlignment="1">
      <alignment horizontal="distributed" vertical="center"/>
    </xf>
    <xf numFmtId="0" fontId="0" fillId="0" borderId="24" xfId="2" applyFont="1" applyFill="1" applyBorder="1" applyAlignment="1">
      <alignment horizontal="distributed" vertical="center"/>
    </xf>
    <xf numFmtId="0" fontId="11" fillId="0" borderId="97" xfId="2" applyFont="1" applyBorder="1" applyAlignment="1">
      <alignment horizontal="center" vertical="center"/>
    </xf>
    <xf numFmtId="0" fontId="11" fillId="0" borderId="93" xfId="2" applyFont="1" applyBorder="1" applyAlignment="1">
      <alignment horizontal="center" vertical="center"/>
    </xf>
    <xf numFmtId="0" fontId="11" fillId="0" borderId="128" xfId="2" applyFont="1" applyBorder="1" applyAlignment="1">
      <alignment horizontal="center" vertical="center"/>
    </xf>
    <xf numFmtId="0" fontId="11" fillId="0" borderId="95" xfId="2" applyFont="1" applyBorder="1" applyAlignment="1">
      <alignment horizontal="center" vertical="center"/>
    </xf>
    <xf numFmtId="0" fontId="9" fillId="0" borderId="0" xfId="0" applyFont="1" applyBorder="1" applyAlignment="1">
      <alignment horizontal="center" vertical="center"/>
    </xf>
    <xf numFmtId="176" fontId="0" fillId="0" borderId="75" xfId="0" applyNumberFormat="1" applyFont="1" applyFill="1" applyBorder="1" applyAlignment="1">
      <alignment horizontal="right" vertical="center"/>
    </xf>
    <xf numFmtId="176" fontId="0" fillId="0" borderId="76" xfId="0" applyNumberFormat="1" applyFont="1" applyFill="1" applyBorder="1" applyAlignment="1">
      <alignment horizontal="right" vertical="center"/>
    </xf>
    <xf numFmtId="194" fontId="0" fillId="0" borderId="76" xfId="0" applyNumberFormat="1" applyFont="1" applyFill="1" applyBorder="1" applyAlignment="1">
      <alignment horizontal="right" vertical="center"/>
    </xf>
    <xf numFmtId="194" fontId="0" fillId="0" borderId="77"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8" fontId="0" fillId="0" borderId="10" xfId="0" applyNumberFormat="1" applyFont="1" applyFill="1" applyBorder="1" applyAlignment="1">
      <alignment vertical="center"/>
    </xf>
    <xf numFmtId="176" fontId="0" fillId="0" borderId="57" xfId="0" applyNumberFormat="1" applyFont="1" applyFill="1" applyBorder="1" applyAlignment="1">
      <alignment horizontal="right" vertical="center"/>
    </xf>
    <xf numFmtId="176" fontId="0" fillId="0" borderId="56" xfId="0" applyNumberFormat="1" applyFont="1" applyFill="1" applyBorder="1" applyAlignment="1">
      <alignment horizontal="right" vertical="center"/>
    </xf>
    <xf numFmtId="178" fontId="0" fillId="0" borderId="33" xfId="0" applyNumberFormat="1" applyFont="1" applyFill="1" applyBorder="1" applyAlignment="1">
      <alignment vertical="center"/>
    </xf>
    <xf numFmtId="178" fontId="0" fillId="0" borderId="72" xfId="0" applyNumberFormat="1" applyFont="1" applyFill="1" applyBorder="1" applyAlignment="1">
      <alignment vertical="center"/>
    </xf>
    <xf numFmtId="185" fontId="4" fillId="0" borderId="33" xfId="0" applyNumberFormat="1" applyFont="1" applyFill="1" applyBorder="1" applyAlignment="1">
      <alignment horizontal="right" vertical="center"/>
    </xf>
    <xf numFmtId="180" fontId="4" fillId="0" borderId="33" xfId="0" applyNumberFormat="1" applyFont="1" applyFill="1" applyBorder="1" applyAlignment="1">
      <alignment vertical="center"/>
    </xf>
    <xf numFmtId="185" fontId="20" fillId="0" borderId="33" xfId="0" applyNumberFormat="1" applyFont="1" applyFill="1" applyBorder="1" applyAlignment="1">
      <alignment horizontal="right" vertical="center"/>
    </xf>
    <xf numFmtId="180" fontId="4" fillId="0" borderId="33" xfId="0" applyNumberFormat="1" applyFont="1" applyFill="1" applyBorder="1" applyAlignment="1">
      <alignment horizontal="right" vertical="center"/>
    </xf>
    <xf numFmtId="192" fontId="4" fillId="0" borderId="33" xfId="0" applyNumberFormat="1" applyFont="1" applyFill="1" applyBorder="1" applyAlignment="1">
      <alignment horizontal="right" vertical="center"/>
    </xf>
    <xf numFmtId="181" fontId="4" fillId="0" borderId="79" xfId="0" applyNumberFormat="1" applyFont="1" applyFill="1" applyBorder="1" applyAlignment="1">
      <alignment horizontal="right" vertical="center"/>
    </xf>
    <xf numFmtId="193" fontId="4" fillId="0" borderId="33" xfId="0" applyNumberFormat="1" applyFont="1" applyFill="1" applyBorder="1" applyAlignment="1">
      <alignment horizontal="right" vertical="center"/>
    </xf>
    <xf numFmtId="182" fontId="4" fillId="0" borderId="33" xfId="0" applyNumberFormat="1" applyFont="1" applyFill="1" applyBorder="1" applyAlignment="1">
      <alignment horizontal="right" vertical="center"/>
    </xf>
    <xf numFmtId="193" fontId="4" fillId="0" borderId="56" xfId="0" applyNumberFormat="1" applyFont="1" applyFill="1" applyBorder="1" applyAlignment="1">
      <alignment horizontal="right" vertical="center"/>
    </xf>
    <xf numFmtId="182" fontId="4" fillId="0" borderId="56" xfId="0" applyNumberFormat="1" applyFont="1" applyFill="1" applyBorder="1" applyAlignment="1">
      <alignment horizontal="right" vertical="center"/>
    </xf>
    <xf numFmtId="183" fontId="4" fillId="0" borderId="56" xfId="0" applyNumberFormat="1" applyFont="1" applyFill="1" applyBorder="1" applyAlignment="1">
      <alignment horizontal="right" vertical="center"/>
    </xf>
    <xf numFmtId="184" fontId="4" fillId="0" borderId="80" xfId="0" applyNumberFormat="1" applyFont="1" applyFill="1" applyBorder="1" applyAlignment="1">
      <alignment horizontal="right" vertical="center"/>
    </xf>
    <xf numFmtId="0" fontId="0" fillId="0" borderId="74" xfId="0" applyFont="1" applyFill="1" applyBorder="1" applyAlignment="1">
      <alignment horizontal="center" vertical="center"/>
    </xf>
    <xf numFmtId="185" fontId="0" fillId="0" borderId="133" xfId="0" applyNumberFormat="1" applyFont="1" applyFill="1" applyBorder="1" applyAlignment="1">
      <alignment horizontal="right" vertical="center"/>
    </xf>
    <xf numFmtId="185" fontId="0" fillId="0" borderId="50" xfId="0" applyNumberFormat="1" applyFont="1" applyFill="1" applyBorder="1" applyAlignment="1">
      <alignment horizontal="right" vertical="center"/>
    </xf>
    <xf numFmtId="186" fontId="0" fillId="0" borderId="50" xfId="0" applyNumberFormat="1" applyFont="1" applyFill="1" applyBorder="1" applyAlignment="1">
      <alignment horizontal="right" vertical="center"/>
    </xf>
    <xf numFmtId="37" fontId="0" fillId="0" borderId="50" xfId="0" applyNumberFormat="1" applyFont="1" applyFill="1" applyBorder="1" applyAlignment="1">
      <alignment horizontal="right" vertical="center"/>
    </xf>
    <xf numFmtId="3" fontId="0" fillId="0" borderId="50" xfId="0" applyNumberFormat="1" applyFont="1" applyFill="1" applyBorder="1" applyAlignment="1">
      <alignment horizontal="right" vertical="center"/>
    </xf>
    <xf numFmtId="185" fontId="0" fillId="0" borderId="134"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69" xfId="0" applyFont="1" applyFill="1" applyBorder="1" applyAlignment="1">
      <alignment horizontal="center" vertical="center"/>
    </xf>
    <xf numFmtId="188" fontId="4" fillId="0" borderId="68" xfId="0" applyNumberFormat="1" applyFont="1" applyFill="1" applyBorder="1">
      <alignment vertical="center"/>
    </xf>
    <xf numFmtId="188" fontId="0" fillId="0" borderId="9" xfId="0" applyNumberFormat="1" applyFont="1" applyFill="1" applyBorder="1">
      <alignment vertical="center"/>
    </xf>
    <xf numFmtId="188" fontId="0" fillId="0" borderId="80" xfId="0" applyNumberFormat="1" applyFont="1" applyFill="1" applyBorder="1">
      <alignment vertical="center"/>
    </xf>
    <xf numFmtId="0" fontId="0" fillId="0" borderId="119" xfId="0" applyFont="1" applyFill="1" applyBorder="1" applyAlignment="1">
      <alignment horizontal="center" vertical="center"/>
    </xf>
    <xf numFmtId="0" fontId="4" fillId="0" borderId="119" xfId="0" applyFont="1" applyFill="1" applyBorder="1" applyAlignment="1">
      <alignment horizontal="center" vertical="center"/>
    </xf>
    <xf numFmtId="0" fontId="4" fillId="0" borderId="60" xfId="0" applyFont="1" applyFill="1" applyBorder="1" applyAlignment="1">
      <alignment horizontal="center" vertical="center"/>
    </xf>
    <xf numFmtId="178" fontId="4" fillId="0" borderId="5" xfId="0" applyNumberFormat="1" applyFont="1" applyFill="1" applyBorder="1" applyAlignment="1">
      <alignment vertical="center"/>
    </xf>
    <xf numFmtId="178"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178" fontId="4" fillId="0" borderId="10" xfId="0" applyNumberFormat="1" applyFont="1" applyFill="1" applyBorder="1" applyAlignment="1">
      <alignment vertical="center" shrinkToFit="1"/>
    </xf>
    <xf numFmtId="0" fontId="4" fillId="0" borderId="58" xfId="0" applyFont="1" applyFill="1" applyBorder="1" applyAlignment="1">
      <alignment horizontal="center" vertical="center"/>
    </xf>
    <xf numFmtId="0" fontId="4" fillId="0" borderId="37" xfId="0" applyFont="1" applyFill="1" applyBorder="1" applyAlignment="1">
      <alignment horizontal="center" vertical="center"/>
    </xf>
    <xf numFmtId="185" fontId="4" fillId="0" borderId="5" xfId="0" applyNumberFormat="1" applyFont="1" applyFill="1" applyBorder="1">
      <alignment vertical="center"/>
    </xf>
    <xf numFmtId="185" fontId="4" fillId="0" borderId="0" xfId="0" applyNumberFormat="1" applyFont="1" applyFill="1" applyBorder="1" applyAlignment="1">
      <alignment vertical="center" shrinkToFit="1"/>
    </xf>
    <xf numFmtId="185" fontId="4" fillId="0" borderId="10" xfId="0" applyNumberFormat="1" applyFont="1" applyFill="1" applyBorder="1">
      <alignment vertical="center"/>
    </xf>
    <xf numFmtId="0" fontId="4" fillId="0" borderId="117" xfId="0" applyFont="1" applyFill="1" applyBorder="1" applyAlignment="1">
      <alignment horizontal="center" vertical="center"/>
    </xf>
    <xf numFmtId="0" fontId="4" fillId="0" borderId="118" xfId="0" applyFont="1" applyFill="1" applyBorder="1" applyAlignment="1">
      <alignment horizontal="center" vertical="center"/>
    </xf>
    <xf numFmtId="185" fontId="4" fillId="0" borderId="57" xfId="0" applyNumberFormat="1" applyFont="1" applyFill="1" applyBorder="1">
      <alignment vertical="center"/>
    </xf>
    <xf numFmtId="185" fontId="4" fillId="0" borderId="56" xfId="0" applyNumberFormat="1" applyFont="1" applyFill="1" applyBorder="1" applyAlignment="1">
      <alignment horizontal="right" vertical="center"/>
    </xf>
    <xf numFmtId="185" fontId="4" fillId="0" borderId="56" xfId="0" applyNumberFormat="1" applyFont="1" applyFill="1" applyBorder="1">
      <alignment vertical="center"/>
    </xf>
    <xf numFmtId="185" fontId="4" fillId="0" borderId="80" xfId="0" applyNumberFormat="1" applyFont="1" applyFill="1" applyBorder="1">
      <alignment vertical="center"/>
    </xf>
    <xf numFmtId="186" fontId="4" fillId="0" borderId="68" xfId="0" applyNumberFormat="1" applyFont="1" applyFill="1" applyBorder="1" applyAlignment="1">
      <alignment horizontal="right" vertical="center" shrinkToFit="1"/>
    </xf>
    <xf numFmtId="186" fontId="4" fillId="0" borderId="9" xfId="0" applyNumberFormat="1" applyFont="1" applyFill="1" applyBorder="1" applyAlignment="1">
      <alignment horizontal="right" vertical="center"/>
    </xf>
    <xf numFmtId="186" fontId="0" fillId="0" borderId="9" xfId="0" applyNumberFormat="1" applyFont="1" applyFill="1" applyBorder="1">
      <alignment vertical="center"/>
    </xf>
    <xf numFmtId="186" fontId="4" fillId="0" borderId="9" xfId="0" applyNumberFormat="1" applyFont="1" applyFill="1" applyBorder="1" applyAlignment="1">
      <alignment vertical="center" shrinkToFit="1"/>
    </xf>
    <xf numFmtId="186" fontId="0" fillId="0" borderId="80" xfId="0" applyNumberFormat="1" applyFont="1" applyFill="1" applyBorder="1">
      <alignment vertical="center"/>
    </xf>
    <xf numFmtId="0" fontId="4" fillId="0" borderId="63" xfId="0" applyFont="1" applyFill="1" applyBorder="1" applyAlignment="1">
      <alignment horizontal="center" vertical="center"/>
    </xf>
    <xf numFmtId="185" fontId="4" fillId="0" borderId="57" xfId="0" applyNumberFormat="1" applyFont="1" applyFill="1" applyBorder="1" applyAlignment="1">
      <alignment horizontal="right" vertical="center"/>
    </xf>
    <xf numFmtId="185" fontId="4" fillId="0" borderId="80" xfId="0" applyNumberFormat="1" applyFont="1" applyFill="1" applyBorder="1" applyAlignment="1">
      <alignment horizontal="right" vertical="center"/>
    </xf>
    <xf numFmtId="186" fontId="4" fillId="0" borderId="64" xfId="0" applyNumberFormat="1" applyFont="1" applyFill="1" applyBorder="1" applyAlignment="1">
      <alignment vertical="center"/>
    </xf>
    <xf numFmtId="186" fontId="4" fillId="0" borderId="4" xfId="0" applyNumberFormat="1" applyFont="1" applyFill="1" applyBorder="1" applyAlignment="1">
      <alignment vertical="center"/>
    </xf>
    <xf numFmtId="186" fontId="4" fillId="0" borderId="71" xfId="0" applyNumberFormat="1" applyFont="1" applyFill="1" applyBorder="1" applyAlignment="1">
      <alignment vertical="center"/>
    </xf>
    <xf numFmtId="186" fontId="4" fillId="0" borderId="7" xfId="0" applyNumberFormat="1" applyFont="1" applyFill="1" applyBorder="1" applyAlignment="1">
      <alignment vertical="center"/>
    </xf>
    <xf numFmtId="186" fontId="4" fillId="0" borderId="0" xfId="0" applyNumberFormat="1" applyFont="1" applyFill="1" applyBorder="1" applyAlignment="1">
      <alignment vertical="center"/>
    </xf>
    <xf numFmtId="186" fontId="4" fillId="0" borderId="10" xfId="0" applyNumberFormat="1" applyFont="1" applyFill="1" applyBorder="1" applyAlignment="1">
      <alignment vertical="center"/>
    </xf>
    <xf numFmtId="186" fontId="6" fillId="0" borderId="0" xfId="0" applyNumberFormat="1" applyFont="1" applyFill="1" applyBorder="1" applyAlignment="1">
      <alignment vertical="center"/>
    </xf>
    <xf numFmtId="186" fontId="6" fillId="0" borderId="10" xfId="0" applyNumberFormat="1" applyFont="1" applyFill="1" applyBorder="1" applyAlignment="1">
      <alignment vertical="center"/>
    </xf>
    <xf numFmtId="186" fontId="6" fillId="0" borderId="0" xfId="0" applyNumberFormat="1" applyFont="1" applyFill="1" applyBorder="1" applyAlignment="1">
      <alignment horizontal="right" vertical="center"/>
    </xf>
    <xf numFmtId="186" fontId="6" fillId="0" borderId="10" xfId="0" applyNumberFormat="1" applyFont="1" applyFill="1" applyBorder="1" applyAlignment="1">
      <alignment horizontal="right" vertical="center"/>
    </xf>
    <xf numFmtId="186" fontId="4" fillId="0" borderId="65" xfId="0" applyNumberFormat="1" applyFont="1" applyFill="1" applyBorder="1" applyAlignment="1">
      <alignment vertical="center"/>
    </xf>
    <xf numFmtId="186" fontId="6" fillId="0" borderId="33" xfId="0" applyNumberFormat="1" applyFont="1" applyFill="1" applyBorder="1" applyAlignment="1">
      <alignment horizontal="right" vertical="center"/>
    </xf>
    <xf numFmtId="186" fontId="6" fillId="0" borderId="72" xfId="0" applyNumberFormat="1" applyFont="1" applyFill="1" applyBorder="1" applyAlignment="1">
      <alignment horizontal="right" vertical="center"/>
    </xf>
    <xf numFmtId="0" fontId="4" fillId="0" borderId="66" xfId="0" applyFont="1" applyFill="1" applyBorder="1" applyAlignment="1">
      <alignment horizontal="center" vertical="center"/>
    </xf>
    <xf numFmtId="178" fontId="4" fillId="0" borderId="67" xfId="0" applyNumberFormat="1" applyFont="1" applyFill="1" applyBorder="1" applyAlignment="1">
      <alignment horizontal="right" vertical="center"/>
    </xf>
    <xf numFmtId="178" fontId="4" fillId="0" borderId="33" xfId="0" applyNumberFormat="1" applyFont="1" applyFill="1" applyBorder="1" applyAlignment="1">
      <alignment horizontal="right" vertical="center"/>
    </xf>
    <xf numFmtId="41" fontId="4" fillId="0" borderId="33" xfId="0" applyNumberFormat="1" applyFont="1" applyFill="1" applyBorder="1" applyAlignment="1">
      <alignment horizontal="right" vertical="center"/>
    </xf>
    <xf numFmtId="178" fontId="4" fillId="0" borderId="72" xfId="0" applyNumberFormat="1" applyFont="1" applyFill="1" applyBorder="1" applyAlignment="1">
      <alignment horizontal="right" vertical="center"/>
    </xf>
    <xf numFmtId="186" fontId="4" fillId="0" borderId="33" xfId="0" applyNumberFormat="1" applyFont="1" applyFill="1" applyBorder="1" applyAlignment="1">
      <alignment vertical="center"/>
    </xf>
    <xf numFmtId="186" fontId="4" fillId="0" borderId="64" xfId="0" applyNumberFormat="1" applyFont="1" applyFill="1" applyBorder="1" applyAlignment="1">
      <alignment vertical="center"/>
    </xf>
    <xf numFmtId="186" fontId="4" fillId="0" borderId="4" xfId="0" applyNumberFormat="1" applyFont="1" applyFill="1" applyBorder="1" applyAlignment="1">
      <alignment vertical="center"/>
    </xf>
    <xf numFmtId="186" fontId="4" fillId="0" borderId="68" xfId="0" applyNumberFormat="1" applyFont="1" applyFill="1" applyBorder="1" applyAlignment="1">
      <alignment vertical="center"/>
    </xf>
    <xf numFmtId="186" fontId="4" fillId="0" borderId="5" xfId="0" applyNumberFormat="1" applyFont="1" applyFill="1" applyBorder="1" applyAlignment="1">
      <alignment vertical="center"/>
    </xf>
    <xf numFmtId="186" fontId="6" fillId="0" borderId="9" xfId="0" applyNumberFormat="1" applyFont="1" applyFill="1" applyBorder="1" applyAlignment="1">
      <alignment vertical="center"/>
    </xf>
    <xf numFmtId="186" fontId="0" fillId="0" borderId="5" xfId="0" applyNumberFormat="1" applyFont="1" applyFill="1" applyBorder="1" applyAlignment="1">
      <alignment vertical="center"/>
    </xf>
    <xf numFmtId="186" fontId="6" fillId="0" borderId="0" xfId="0" applyNumberFormat="1" applyFont="1" applyFill="1" applyBorder="1" applyAlignment="1">
      <alignment vertical="center"/>
    </xf>
    <xf numFmtId="186" fontId="6" fillId="0" borderId="9" xfId="0" applyNumberFormat="1" applyFont="1" applyFill="1" applyBorder="1" applyAlignment="1">
      <alignment horizontal="right" vertical="center"/>
    </xf>
    <xf numFmtId="186" fontId="6" fillId="0" borderId="0" xfId="0" applyNumberFormat="1" applyFont="1" applyFill="1" applyBorder="1" applyAlignment="1">
      <alignment horizontal="right" vertical="center"/>
    </xf>
    <xf numFmtId="186" fontId="0" fillId="0" borderId="57" xfId="0" applyNumberFormat="1" applyFont="1" applyFill="1" applyBorder="1" applyAlignment="1">
      <alignment vertical="center"/>
    </xf>
    <xf numFmtId="186" fontId="6" fillId="0" borderId="56" xfId="0" applyNumberFormat="1" applyFont="1" applyFill="1" applyBorder="1" applyAlignment="1">
      <alignment horizontal="right" vertical="center"/>
    </xf>
    <xf numFmtId="186" fontId="6" fillId="0" borderId="56" xfId="0" applyNumberFormat="1" applyFont="1" applyFill="1" applyBorder="1" applyAlignment="1">
      <alignment vertical="center"/>
    </xf>
    <xf numFmtId="186" fontId="6" fillId="0" borderId="56" xfId="0" applyNumberFormat="1" applyFont="1" applyFill="1" applyBorder="1" applyAlignment="1">
      <alignment horizontal="right" vertical="center"/>
    </xf>
    <xf numFmtId="186" fontId="6" fillId="0" borderId="80" xfId="0" applyNumberFormat="1" applyFont="1" applyFill="1" applyBorder="1" applyAlignment="1">
      <alignment horizontal="right" vertical="center"/>
    </xf>
    <xf numFmtId="0" fontId="21" fillId="0" borderId="0" xfId="0" applyFont="1" applyBorder="1">
      <alignment vertical="center"/>
    </xf>
    <xf numFmtId="49" fontId="21" fillId="0" borderId="0" xfId="0" applyNumberFormat="1" applyFont="1" applyBorder="1">
      <alignment vertical="center"/>
    </xf>
    <xf numFmtId="0" fontId="22" fillId="0" borderId="0" xfId="0" applyFont="1" applyBorder="1" applyAlignment="1">
      <alignment vertical="center"/>
    </xf>
    <xf numFmtId="177" fontId="21" fillId="0" borderId="0" xfId="0" applyNumberFormat="1" applyFont="1" applyFill="1" applyBorder="1" applyAlignment="1">
      <alignment horizontal="right" vertical="center"/>
    </xf>
    <xf numFmtId="0" fontId="22" fillId="0" borderId="0" xfId="0" applyFont="1" applyBorder="1" applyAlignment="1">
      <alignment horizontal="left" vertical="center"/>
    </xf>
    <xf numFmtId="176" fontId="21" fillId="0" borderId="0" xfId="0" applyNumberFormat="1" applyFont="1" applyBorder="1" applyAlignment="1">
      <alignment horizontal="right" vertical="center"/>
    </xf>
    <xf numFmtId="176" fontId="21" fillId="0" borderId="0" xfId="0" applyNumberFormat="1" applyFont="1" applyBorder="1">
      <alignment vertical="center"/>
    </xf>
    <xf numFmtId="0" fontId="23" fillId="0" borderId="0" xfId="0" applyFont="1" applyBorder="1" applyAlignment="1">
      <alignment horizontal="right" vertical="center"/>
    </xf>
    <xf numFmtId="190" fontId="23" fillId="0" borderId="0" xfId="0" applyNumberFormat="1" applyFont="1" applyBorder="1">
      <alignment vertical="center"/>
    </xf>
    <xf numFmtId="0" fontId="21" fillId="0" borderId="0" xfId="0" applyFont="1" applyBorder="1" applyAlignment="1">
      <alignment horizontal="center" vertical="center"/>
    </xf>
    <xf numFmtId="0" fontId="21" fillId="0" borderId="0" xfId="0" applyFont="1" applyBorder="1" applyAlignment="1">
      <alignment vertical="center"/>
    </xf>
    <xf numFmtId="0" fontId="21" fillId="0" borderId="0" xfId="0" applyFont="1" applyFill="1" applyBorder="1" applyAlignment="1">
      <alignment horizontal="left" vertical="center"/>
    </xf>
    <xf numFmtId="184" fontId="21" fillId="0" borderId="0" xfId="0" applyNumberFormat="1" applyFont="1" applyBorder="1" applyAlignment="1">
      <alignment vertical="center"/>
    </xf>
    <xf numFmtId="0" fontId="21" fillId="0" borderId="0" xfId="0" applyFont="1" applyBorder="1" applyAlignment="1">
      <alignment horizontal="left" vertical="center"/>
    </xf>
    <xf numFmtId="190" fontId="21" fillId="0" borderId="0" xfId="0" applyNumberFormat="1" applyFont="1" applyBorder="1">
      <alignment vertical="center"/>
    </xf>
    <xf numFmtId="0" fontId="21" fillId="0" borderId="0" xfId="0" applyFont="1" applyBorder="1" applyAlignment="1">
      <alignment horizontal="center" vertical="center" shrinkToFit="1"/>
    </xf>
    <xf numFmtId="0" fontId="21" fillId="0" borderId="0" xfId="0" applyFont="1" applyBorder="1" applyAlignment="1">
      <alignment horizontal="right" vertical="center"/>
    </xf>
    <xf numFmtId="179" fontId="21" fillId="0" borderId="0" xfId="0" applyNumberFormat="1" applyFont="1" applyFill="1" applyBorder="1" applyAlignment="1">
      <alignment vertical="center"/>
    </xf>
    <xf numFmtId="195" fontId="21" fillId="0" borderId="0" xfId="0" applyNumberFormat="1" applyFont="1" applyBorder="1">
      <alignment vertical="center"/>
    </xf>
  </cellXfs>
  <cellStyles count="4">
    <cellStyle name="桁区切り 2" xfId="1"/>
    <cellStyle name="標準" xfId="0" builtinId="0"/>
    <cellStyle name="標準_H15年住宅土地統計（H16版統計書用）" xfId="2"/>
    <cellStyle name="標準_Shee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overlay val="0"/>
      <c:spPr>
        <a:noFill/>
        <a:ln w="12700">
          <a:solidFill>
            <a:srgbClr val="000000"/>
          </a:solidFill>
          <a:prstDash val="solid"/>
        </a:ln>
      </c:spPr>
    </c:title>
    <c:autoTitleDeleted val="0"/>
    <c:plotArea>
      <c:layout>
        <c:manualLayout>
          <c:layoutTarget val="inner"/>
          <c:xMode val="edge"/>
          <c:yMode val="edge"/>
          <c:x val="0.30344827586207929"/>
          <c:y val="0.40102827763497179"/>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bubble3D val="0"/>
            <c:explosion val="25"/>
          </c:dPt>
          <c:dLbls>
            <c:dLbl>
              <c:idx val="0"/>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15:layout/>
                </c:ext>
              </c:extLst>
            </c:dLbl>
            <c:dLbl>
              <c:idx val="1"/>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0.78500000000000003</c:v>
                </c:pt>
                <c:pt idx="1">
                  <c:v>0.215</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29</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c:rich>
      </c:tx>
      <c:layout>
        <c:manualLayout>
          <c:xMode val="edge"/>
          <c:yMode val="edge"/>
          <c:x val="0.29666771653543306"/>
          <c:y val="2.056555269922879E-2"/>
        </c:manualLayout>
      </c:layout>
      <c:overlay val="0"/>
      <c:spPr>
        <a:noFill/>
        <a:ln w="12700">
          <a:solidFill>
            <a:srgbClr val="000000"/>
          </a:solidFill>
          <a:prstDash val="solid"/>
        </a:ln>
      </c:spPr>
    </c:title>
    <c:autoTitleDeleted val="0"/>
    <c:plotArea>
      <c:layout>
        <c:manualLayout>
          <c:layoutTarget val="inner"/>
          <c:xMode val="edge"/>
          <c:yMode val="edge"/>
          <c:x val="5.1903201880139423E-2"/>
          <c:y val="0.20051413881748587"/>
          <c:w val="0.84083187045826924"/>
          <c:h val="0.62467866323909627"/>
        </c:manualLayout>
      </c:layout>
      <c:pieChart>
        <c:varyColors val="1"/>
        <c:ser>
          <c:idx val="0"/>
          <c:order val="0"/>
          <c:spPr>
            <a:solidFill>
              <a:srgbClr val="FFFFFF"/>
            </a:solidFill>
            <a:ln w="12700">
              <a:solidFill>
                <a:srgbClr val="000000"/>
              </a:solidFill>
              <a:prstDash val="solid"/>
            </a:ln>
          </c:spPr>
          <c:explosion val="9"/>
          <c:dPt>
            <c:idx val="0"/>
            <c:bubble3D val="0"/>
            <c:spPr>
              <a:pattFill prst="ltUpDiag">
                <a:fgClr>
                  <a:srgbClr val="000000"/>
                </a:fgClr>
                <a:bgClr>
                  <a:srgbClr val="FFFFFF"/>
                </a:bgClr>
              </a:pattFill>
              <a:ln w="12700">
                <a:solidFill>
                  <a:srgbClr val="000000"/>
                </a:solidFill>
                <a:prstDash val="solid"/>
              </a:ln>
            </c:spPr>
          </c:dPt>
          <c:dPt>
            <c:idx val="1"/>
            <c:bubble3D val="0"/>
            <c:spPr>
              <a:pattFill prst="divot">
                <a:fgClr>
                  <a:srgbClr val="000000"/>
                </a:fgClr>
                <a:bgClr>
                  <a:srgbClr val="FFFFFF"/>
                </a:bgClr>
              </a:pattFill>
              <a:ln w="12700">
                <a:solidFill>
                  <a:srgbClr val="000000"/>
                </a:solidFill>
                <a:prstDash val="solid"/>
              </a:ln>
            </c:spPr>
          </c:dPt>
          <c:dLbls>
            <c:dLbl>
              <c:idx val="0"/>
              <c:layout>
                <c:manualLayout>
                  <c:x val="-0.19587821522309717"/>
                  <c:y val="-0.25313213097720111"/>
                </c:manualLayout>
              </c:layout>
              <c:numFmt formatCode="0.0%" sourceLinked="0"/>
              <c:spPr>
                <a:solidFill>
                  <a:schemeClr val="bg1"/>
                </a:solidFill>
                <a:ln>
                  <a:solidFill>
                    <a:srgbClr val="000000"/>
                  </a:solidFill>
                </a:ln>
                <a:effectLst/>
              </c:spPr>
              <c:txPr>
                <a:bodyPr wrap="square" lIns="38100" tIns="19050" rIns="38100" bIns="19050" anchor="ctr">
                  <a:no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222222222222223"/>
                      <c:h val="0.16829477292202225"/>
                    </c:manualLayout>
                  </c15:layout>
                </c:ext>
              </c:extLst>
            </c:dLbl>
            <c:dLbl>
              <c:idx val="1"/>
              <c:layout>
                <c:manualLayout>
                  <c:x val="0.20790411198600176"/>
                  <c:y val="0.15921678170691389"/>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chemeClr val="bg1"/>
              </a:solidFill>
              <a:ln>
                <a:solidFill>
                  <a:srgbClr val="000000"/>
                </a:solidFill>
              </a:ln>
              <a:effectLst/>
            </c:spPr>
            <c:txPr>
              <a:bodyPr wrap="square" lIns="38100" tIns="19050" rIns="38100" bIns="19050" anchor="ctr">
                <a:sp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0.78500000000000003</c:v>
                </c:pt>
                <c:pt idx="1">
                  <c:v>0.215</c:v>
                </c:pt>
              </c:numCache>
            </c:numRef>
          </c:val>
        </c:ser>
        <c:dLbls>
          <c:dLblPos val="bestFit"/>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0754716981132"/>
          <c:y val="6.1855670103092793E-2"/>
          <c:w val="0.83288409703504063"/>
          <c:h val="0.68865979381443365"/>
        </c:manualLayout>
      </c:layout>
      <c:lineChart>
        <c:grouping val="standard"/>
        <c:varyColors val="0"/>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グラフ!$H$44:$H$48</c:f>
              <c:strCache>
                <c:ptCount val="5"/>
                <c:pt idx="0">
                  <c:v>平成24年度</c:v>
                </c:pt>
                <c:pt idx="1">
                  <c:v>25年度</c:v>
                </c:pt>
                <c:pt idx="2">
                  <c:v>26年度</c:v>
                </c:pt>
                <c:pt idx="3">
                  <c:v>27年度</c:v>
                </c:pt>
                <c:pt idx="4">
                  <c:v>28年度</c:v>
                </c:pt>
              </c:strCache>
            </c:strRef>
          </c:cat>
          <c:val>
            <c:numRef>
              <c:f>グラフ!$I$44:$I$48</c:f>
              <c:numCache>
                <c:formatCode>0;[Red]0</c:formatCode>
                <c:ptCount val="5"/>
                <c:pt idx="0">
                  <c:v>101</c:v>
                </c:pt>
                <c:pt idx="1">
                  <c:v>119</c:v>
                </c:pt>
                <c:pt idx="2">
                  <c:v>86</c:v>
                </c:pt>
                <c:pt idx="3">
                  <c:v>123</c:v>
                </c:pt>
                <c:pt idx="4">
                  <c:v>127</c:v>
                </c:pt>
              </c:numCache>
            </c:numRef>
          </c:val>
          <c:smooth val="0"/>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f>グラフ!$H$44:$H$48</c:f>
              <c:strCache>
                <c:ptCount val="5"/>
                <c:pt idx="0">
                  <c:v>平成24年度</c:v>
                </c:pt>
                <c:pt idx="1">
                  <c:v>25年度</c:v>
                </c:pt>
                <c:pt idx="2">
                  <c:v>26年度</c:v>
                </c:pt>
                <c:pt idx="3">
                  <c:v>27年度</c:v>
                </c:pt>
                <c:pt idx="4">
                  <c:v>28年度</c:v>
                </c:pt>
              </c:strCache>
            </c:strRef>
          </c:cat>
          <c:val>
            <c:numRef>
              <c:f>グラフ!$J$44:$J$48</c:f>
              <c:numCache>
                <c:formatCode>0;[Red]0</c:formatCode>
                <c:ptCount val="5"/>
                <c:pt idx="0">
                  <c:v>61</c:v>
                </c:pt>
                <c:pt idx="1">
                  <c:v>85</c:v>
                </c:pt>
                <c:pt idx="2">
                  <c:v>74</c:v>
                </c:pt>
                <c:pt idx="3">
                  <c:v>88</c:v>
                </c:pt>
                <c:pt idx="4">
                  <c:v>86</c:v>
                </c:pt>
              </c:numCache>
            </c:numRef>
          </c:val>
          <c:smooth val="0"/>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f>グラフ!$H$44:$H$48</c:f>
              <c:strCache>
                <c:ptCount val="5"/>
                <c:pt idx="0">
                  <c:v>平成24年度</c:v>
                </c:pt>
                <c:pt idx="1">
                  <c:v>25年度</c:v>
                </c:pt>
                <c:pt idx="2">
                  <c:v>26年度</c:v>
                </c:pt>
                <c:pt idx="3">
                  <c:v>27年度</c:v>
                </c:pt>
                <c:pt idx="4">
                  <c:v>28年度</c:v>
                </c:pt>
              </c:strCache>
            </c:strRef>
          </c:cat>
          <c:val>
            <c:numRef>
              <c:f>グラフ!$K$44:$K$48</c:f>
              <c:numCache>
                <c:formatCode>0;[Red]0</c:formatCode>
                <c:ptCount val="5"/>
                <c:pt idx="0">
                  <c:v>6</c:v>
                </c:pt>
                <c:pt idx="1">
                  <c:v>4</c:v>
                </c:pt>
                <c:pt idx="2">
                  <c:v>5</c:v>
                </c:pt>
                <c:pt idx="3">
                  <c:v>3</c:v>
                </c:pt>
                <c:pt idx="4">
                  <c:v>4</c:v>
                </c:pt>
              </c:numCache>
            </c:numRef>
          </c:val>
          <c:smooth val="0"/>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f>グラフ!$H$44:$H$48</c:f>
              <c:strCache>
                <c:ptCount val="5"/>
                <c:pt idx="0">
                  <c:v>平成24年度</c:v>
                </c:pt>
                <c:pt idx="1">
                  <c:v>25年度</c:v>
                </c:pt>
                <c:pt idx="2">
                  <c:v>26年度</c:v>
                </c:pt>
                <c:pt idx="3">
                  <c:v>27年度</c:v>
                </c:pt>
                <c:pt idx="4">
                  <c:v>28年度</c:v>
                </c:pt>
              </c:strCache>
            </c:strRef>
          </c:cat>
          <c:val>
            <c:numRef>
              <c:f>グラフ!$L$44:$L$48</c:f>
              <c:numCache>
                <c:formatCode>0;[Red]0</c:formatCode>
                <c:ptCount val="5"/>
                <c:pt idx="0">
                  <c:v>14</c:v>
                </c:pt>
                <c:pt idx="1">
                  <c:v>18</c:v>
                </c:pt>
                <c:pt idx="2">
                  <c:v>6</c:v>
                </c:pt>
                <c:pt idx="3">
                  <c:v>7</c:v>
                </c:pt>
                <c:pt idx="4">
                  <c:v>17</c:v>
                </c:pt>
              </c:numCache>
            </c:numRef>
          </c:val>
          <c:smooth val="0"/>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f>グラフ!$H$44:$H$48</c:f>
              <c:strCache>
                <c:ptCount val="5"/>
                <c:pt idx="0">
                  <c:v>平成24年度</c:v>
                </c:pt>
                <c:pt idx="1">
                  <c:v>25年度</c:v>
                </c:pt>
                <c:pt idx="2">
                  <c:v>26年度</c:v>
                </c:pt>
                <c:pt idx="3">
                  <c:v>27年度</c:v>
                </c:pt>
                <c:pt idx="4">
                  <c:v>28年度</c:v>
                </c:pt>
              </c:strCache>
            </c:strRef>
          </c:cat>
          <c:val>
            <c:numRef>
              <c:f>グラフ!$M$44:$M$48</c:f>
              <c:numCache>
                <c:formatCode>0;[Red]0</c:formatCode>
                <c:ptCount val="5"/>
                <c:pt idx="0">
                  <c:v>60</c:v>
                </c:pt>
                <c:pt idx="1">
                  <c:v>47</c:v>
                </c:pt>
                <c:pt idx="2">
                  <c:v>48</c:v>
                </c:pt>
                <c:pt idx="3">
                  <c:v>27</c:v>
                </c:pt>
                <c:pt idx="4">
                  <c:v>32</c:v>
                </c:pt>
              </c:numCache>
            </c:numRef>
          </c:val>
          <c:smooth val="0"/>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f>グラフ!$H$44:$H$48</c:f>
              <c:strCache>
                <c:ptCount val="5"/>
                <c:pt idx="0">
                  <c:v>平成24年度</c:v>
                </c:pt>
                <c:pt idx="1">
                  <c:v>25年度</c:v>
                </c:pt>
                <c:pt idx="2">
                  <c:v>26年度</c:v>
                </c:pt>
                <c:pt idx="3">
                  <c:v>27年度</c:v>
                </c:pt>
                <c:pt idx="4">
                  <c:v>28年度</c:v>
                </c:pt>
              </c:strCache>
            </c:strRef>
          </c:cat>
          <c:val>
            <c:numRef>
              <c:f>グラフ!$N$44:$N$48</c:f>
              <c:numCache>
                <c:formatCode>0;[Red]0</c:formatCode>
                <c:ptCount val="5"/>
                <c:pt idx="0">
                  <c:v>8</c:v>
                </c:pt>
                <c:pt idx="1">
                  <c:v>13</c:v>
                </c:pt>
                <c:pt idx="2">
                  <c:v>5</c:v>
                </c:pt>
                <c:pt idx="3">
                  <c:v>6</c:v>
                </c:pt>
                <c:pt idx="4">
                  <c:v>6</c:v>
                </c:pt>
              </c:numCache>
            </c:numRef>
          </c:val>
          <c:smooth val="0"/>
        </c:ser>
        <c:dLbls>
          <c:showLegendKey val="0"/>
          <c:showVal val="0"/>
          <c:showCatName val="0"/>
          <c:showSerName val="0"/>
          <c:showPercent val="0"/>
          <c:showBubbleSize val="0"/>
        </c:dLbls>
        <c:marker val="1"/>
        <c:smooth val="0"/>
        <c:axId val="148885528"/>
        <c:axId val="148881608"/>
      </c:lineChart>
      <c:catAx>
        <c:axId val="148885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8881608"/>
        <c:crossesAt val="0"/>
        <c:auto val="1"/>
        <c:lblAlgn val="ctr"/>
        <c:lblOffset val="100"/>
        <c:tickLblSkip val="1"/>
        <c:tickMarkSkip val="1"/>
        <c:noMultiLvlLbl val="0"/>
      </c:catAx>
      <c:valAx>
        <c:axId val="148881608"/>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2795E-2"/>
              <c:y val="1.23711340206185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8885528"/>
        <c:crosses val="autoZero"/>
        <c:crossBetween val="between"/>
      </c:valAx>
      <c:spPr>
        <a:noFill/>
        <a:ln w="12700">
          <a:solidFill>
            <a:srgbClr val="000000"/>
          </a:solidFill>
          <a:prstDash val="solid"/>
        </a:ln>
      </c:spPr>
    </c:plotArea>
    <c:legend>
      <c:legendPos val="b"/>
      <c:layout>
        <c:manualLayout>
          <c:xMode val="edge"/>
          <c:yMode val="edge"/>
          <c:x val="5.4296710320536359E-2"/>
          <c:y val="0.84329896907216495"/>
          <c:w val="0.89487848992969132"/>
          <c:h val="0.14020618556701026"/>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29</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月末現在</a:t>
            </a:r>
          </a:p>
        </c:rich>
      </c:tx>
      <c:layout>
        <c:manualLayout>
          <c:xMode val="edge"/>
          <c:yMode val="edge"/>
          <c:x val="0.38424817379755244"/>
          <c:y val="1.2376031121109863E-2"/>
        </c:manualLayout>
      </c:layout>
      <c:overlay val="0"/>
      <c:spPr>
        <a:noFill/>
        <a:ln w="12700">
          <a:solidFill>
            <a:srgbClr val="000000"/>
          </a:solidFill>
          <a:prstDash val="solid"/>
        </a:ln>
      </c:spPr>
    </c:title>
    <c:autoTitleDeleted val="0"/>
    <c:plotArea>
      <c:layout>
        <c:manualLayout>
          <c:layoutTarget val="inner"/>
          <c:xMode val="edge"/>
          <c:yMode val="edge"/>
          <c:x val="0.23150357995226731"/>
          <c:y val="0.19184697206368967"/>
          <c:w val="0.65871121718379866"/>
          <c:h val="0.6618720536197491"/>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9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pct50">
                <a:fgClr>
                  <a:srgbClr val="000000"/>
                </a:fgClr>
                <a:bgClr>
                  <a:srgbClr val="FFFFFF"/>
                </a:bgClr>
              </a:pattFill>
              <a:ln w="12700">
                <a:solidFill>
                  <a:srgbClr val="000000"/>
                </a:solidFill>
                <a:prstDash val="solid"/>
              </a:ln>
            </c:spPr>
          </c:dPt>
          <c:dPt>
            <c:idx val="4"/>
            <c:bubble3D val="0"/>
            <c:spPr>
              <a:pattFill prst="dashDnDiag">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Pt>
            <c:idx val="6"/>
            <c:bubble3D val="0"/>
            <c:spPr>
              <a:pattFill prst="shingle">
                <a:fgClr>
                  <a:srgbClr val="000000"/>
                </a:fgClr>
                <a:bgClr>
                  <a:srgbClr val="FFFFFF"/>
                </a:bgClr>
              </a:pattFill>
              <a:ln w="12700">
                <a:solidFill>
                  <a:srgbClr val="000000"/>
                </a:solidFill>
                <a:prstDash val="solid"/>
              </a:ln>
            </c:spPr>
          </c:dPt>
          <c:dPt>
            <c:idx val="7"/>
            <c:bubble3D val="0"/>
            <c:spPr>
              <a:pattFill prst="lgConfetti">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wdUpDiag">
                <a:fgClr>
                  <a:srgbClr val="000000"/>
                </a:fgClr>
                <a:bgClr>
                  <a:srgbClr val="FFFFFF"/>
                </a:bgClr>
              </a:pattFill>
              <a:ln w="12700">
                <a:solidFill>
                  <a:srgbClr val="000000"/>
                </a:solidFill>
                <a:prstDash val="solid"/>
              </a:ln>
            </c:spPr>
          </c:dPt>
          <c:dPt>
            <c:idx val="10"/>
            <c:bubble3D val="0"/>
            <c:spPr>
              <a:pattFill prst="dashHorz">
                <a:fgClr>
                  <a:srgbClr val="000000"/>
                </a:fgClr>
                <a:bgClr>
                  <a:srgbClr val="FFFFFF"/>
                </a:bgClr>
              </a:pattFill>
              <a:ln w="12700">
                <a:solidFill>
                  <a:srgbClr val="000000"/>
                </a:solidFill>
                <a:prstDash val="solid"/>
              </a:ln>
            </c:spPr>
          </c:dPt>
          <c:dLbls>
            <c:dLbl>
              <c:idx val="0"/>
              <c:layout>
                <c:manualLayout>
                  <c:x val="-1.9277108433734941E-2"/>
                  <c:y val="-2.0253164556962036E-2"/>
                </c:manualLayout>
              </c:layout>
              <c:tx>
                <c:rich>
                  <a:bodyPr/>
                  <a:lstStyle/>
                  <a:p>
                    <a:r>
                      <a:rPr lang="ja-JP" altLang="en-US"/>
                      <a:t>第一種</a:t>
                    </a:r>
                  </a:p>
                  <a:p>
                    <a:r>
                      <a:rPr lang="ja-JP" altLang="en-US"/>
                      <a:t>低層住居</a:t>
                    </a:r>
                  </a:p>
                  <a:p>
                    <a:r>
                      <a:rPr lang="ja-JP" altLang="en-US"/>
                      <a:t>専用地域
</a:t>
                    </a:r>
                    <a:r>
                      <a:rPr lang="en-US" altLang="ja-JP"/>
                      <a:t>21.3%</a:t>
                    </a:r>
                  </a:p>
                </c:rich>
              </c:tx>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3244613098061536"/>
                  <c:y val="-0.26444905324334456"/>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低層住居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4.8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1"/>
              <c:showCatName val="0"/>
              <c:showSerName val="0"/>
              <c:showPercent val="1"/>
              <c:showBubbleSize val="0"/>
              <c:extLst>
                <c:ext xmlns:c15="http://schemas.microsoft.com/office/drawing/2012/chart" uri="{CE6537A1-D6FC-4f65-9D91-7224C49458BB}">
                  <c15:layout/>
                </c:ext>
              </c:extLst>
            </c:dLbl>
            <c:dLbl>
              <c:idx val="2"/>
              <c:layout/>
              <c:tx>
                <c:rich>
                  <a:bodyPr/>
                  <a:lstStyle/>
                  <a:p>
                    <a:r>
                      <a:rPr lang="ja-JP" altLang="en-US"/>
                      <a:t>第一種</a:t>
                    </a:r>
                  </a:p>
                  <a:p>
                    <a:r>
                      <a:rPr lang="ja-JP" altLang="en-US"/>
                      <a:t>中高層住居</a:t>
                    </a:r>
                  </a:p>
                  <a:p>
                    <a:r>
                      <a:rPr lang="ja-JP" altLang="en-US"/>
                      <a:t>専用地域
</a:t>
                    </a:r>
                    <a:r>
                      <a:rPr lang="en-US" altLang="ja-JP"/>
                      <a:t>22.5%</a:t>
                    </a:r>
                  </a:p>
                </c:rich>
              </c:tx>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0.20312658508047934"/>
                  <c:y val="0.18762401275183074"/>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中高層住居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3.2%</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第一種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住居地域　</a:t>
                    </a:r>
                    <a:r>
                      <a:rPr lang="en-US" altLang="ja-JP" sz="900" b="0" i="0" u="none" strike="noStrike" kern="1200" baseline="0">
                        <a:solidFill>
                          <a:srgbClr val="000000"/>
                        </a:solidFill>
                        <a:latin typeface="ＭＳ Ｐゴシック"/>
                        <a:ea typeface="ＭＳ Ｐゴシック"/>
                        <a:cs typeface="ＭＳ Ｐゴシック"/>
                      </a:rPr>
                      <a:t>16..0%</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20143136324826866"/>
                  <c:y val="0.15459341019872505"/>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a:t>
                    </a:r>
                  </a:p>
                  <a:p>
                    <a:pPr>
                      <a:defRPr sz="900" b="0" i="0" u="none" strike="noStrike" baseline="0">
                        <a:solidFill>
                          <a:srgbClr val="000000"/>
                        </a:solidFill>
                        <a:latin typeface="ＭＳ Ｐゴシック"/>
                        <a:ea typeface="ＭＳ Ｐゴシック"/>
                        <a:cs typeface="ＭＳ Ｐゴシック"/>
                      </a:defRPr>
                    </a:pPr>
                    <a:r>
                      <a:rPr lang="ja-JP" altLang="en-US"/>
                      <a:t>住居地域　</a:t>
                    </a:r>
                    <a:r>
                      <a:rPr lang="en-US" altLang="ja-JP"/>
                      <a:t>6.0</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0.2483792176580337"/>
                  <c:y val="1.5204161123695161E-2"/>
                </c:manualLayout>
              </c:layout>
              <c:tx>
                <c:rich>
                  <a:bodyPr/>
                  <a:lstStyle/>
                  <a:p>
                    <a:pPr algn="ctr" rtl="0">
                      <a:defRPr lang="en-US" altLang="ja-JP" sz="900" b="0" i="0" u="none" strike="noStrike" kern="1200" baseline="0">
                        <a:solidFill>
                          <a:srgbClr val="000000"/>
                        </a:solidFill>
                        <a:latin typeface="ＭＳ Ｐゴシック"/>
                        <a:ea typeface="ＭＳ Ｐゴシック"/>
                        <a:cs typeface="ＭＳ Ｐゴシック"/>
                      </a:defRPr>
                    </a:pPr>
                    <a:fld id="{B5AE76F1-0224-4DB2-A498-5F2CB18FEE2F}" type="CATEGORYNAME">
                      <a:rPr lang="en-US" altLang="ja-JP"/>
                      <a:pPr algn="ctr" rtl="0">
                        <a:defRPr lang="en-US" altLang="ja-JP" sz="900" b="0" i="0" u="none" strike="noStrike" kern="1200" baseline="0">
                          <a:solidFill>
                            <a:srgbClr val="000000"/>
                          </a:solidFill>
                          <a:latin typeface="ＭＳ Ｐゴシック"/>
                          <a:ea typeface="ＭＳ Ｐゴシック"/>
                          <a:cs typeface="ＭＳ Ｐゴシック"/>
                        </a:defRPr>
                      </a:pPr>
                      <a:t>[分類名]</a:t>
                    </a:fld>
                    <a:r>
                      <a:rPr lang="en-US" altLang="ja-JP"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7"/>
              <c:layout>
                <c:manualLayout>
                  <c:x val="-0.2550940770957848"/>
                  <c:y val="-0.134019731908511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商業地域　</a:t>
                    </a:r>
                    <a:r>
                      <a:rPr lang="en-US" altLang="ja-JP" sz="900" b="0" i="0" u="none" strike="noStrike" kern="1200" baseline="0">
                        <a:solidFill>
                          <a:srgbClr val="000000"/>
                        </a:solidFill>
                        <a:latin typeface="ＭＳ Ｐゴシック"/>
                        <a:ea typeface="ＭＳ Ｐゴシック"/>
                        <a:cs typeface="ＭＳ Ｐゴシック"/>
                      </a:rPr>
                      <a:t>2.3</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8"/>
              <c:delete val="1"/>
              <c:extLst>
                <c:ext xmlns:c15="http://schemas.microsoft.com/office/drawing/2012/chart" uri="{CE6537A1-D6FC-4f65-9D91-7224C49458BB}"/>
              </c:extLst>
            </c:dLbl>
            <c:dLbl>
              <c:idx val="9"/>
              <c:layout>
                <c:manualLayout>
                  <c:x val="-9.4979297038943946E-3"/>
                  <c:y val="3.2839583170916052E-3"/>
                </c:manualLayout>
              </c:layout>
              <c:tx>
                <c:rich>
                  <a:bodyPr/>
                  <a:lstStyle/>
                  <a:p>
                    <a:fld id="{6D92A40E-5053-488A-8FB3-493A5CD39533}" type="CATEGORYNAME">
                      <a:rPr lang="en-US" altLang="ja-JP"/>
                      <a:pPr/>
                      <a:t>[分類名]</a:t>
                    </a:fld>
                    <a:r>
                      <a:rPr lang="en-US" altLang="ja-JP" baseline="0"/>
                      <a:t>%</a:t>
                    </a:r>
                  </a:p>
                  <a:p>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multiLvlStrRef>
              <c:f>グラフ!$H$8:$I$19</c:f>
              <c:multiLvlStrCache>
                <c:ptCount val="12"/>
                <c:lvl>
                  <c:pt idx="0">
                    <c:v>21.3 </c:v>
                  </c:pt>
                  <c:pt idx="1">
                    <c:v>4.8 </c:v>
                  </c:pt>
                  <c:pt idx="2">
                    <c:v>22.5 </c:v>
                  </c:pt>
                  <c:pt idx="3">
                    <c:v>3.2 </c:v>
                  </c:pt>
                  <c:pt idx="4">
                    <c:v>16.0 </c:v>
                  </c:pt>
                  <c:pt idx="5">
                    <c:v>6.0 </c:v>
                  </c:pt>
                  <c:pt idx="6">
                    <c:v>2.4 </c:v>
                  </c:pt>
                  <c:pt idx="7">
                    <c:v>2.3 </c:v>
                  </c:pt>
                  <c:pt idx="8">
                    <c:v>4.2 </c:v>
                  </c:pt>
                  <c:pt idx="9">
                    <c:v>13.7 </c:v>
                  </c:pt>
                  <c:pt idx="10">
                    <c:v>3.5 </c:v>
                  </c:pt>
                  <c:pt idx="11">
                    <c:v>0.0 </c:v>
                  </c:pt>
                </c:lvl>
                <c:lvl>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工業地域</c:v>
                  </c:pt>
                  <c:pt idx="11">
                    <c:v>工業専用地域</c:v>
                  </c:pt>
                </c:lvl>
              </c:multiLvlStrCache>
            </c:multiLvlStrRef>
          </c:cat>
          <c:val>
            <c:numRef>
              <c:f>グラフ!$I$8:$I$19</c:f>
              <c:numCache>
                <c:formatCode>#,##0.0_);[Red]\(#,##0.0\)</c:formatCode>
                <c:ptCount val="12"/>
                <c:pt idx="0">
                  <c:v>21.296469811943254</c:v>
                </c:pt>
                <c:pt idx="1">
                  <c:v>4.8366875618607725</c:v>
                </c:pt>
                <c:pt idx="2">
                  <c:v>22.500824810293633</c:v>
                </c:pt>
                <c:pt idx="3">
                  <c:v>3.1672715275486638</c:v>
                </c:pt>
                <c:pt idx="4">
                  <c:v>16.007918178818873</c:v>
                </c:pt>
                <c:pt idx="5">
                  <c:v>6.0442098317386996</c:v>
                </c:pt>
                <c:pt idx="6">
                  <c:v>2.3886506103596172</c:v>
                </c:pt>
                <c:pt idx="7">
                  <c:v>2.3424612339161994</c:v>
                </c:pt>
                <c:pt idx="8">
                  <c:v>4.18343780930386</c:v>
                </c:pt>
                <c:pt idx="9">
                  <c:v>13.678653909600794</c:v>
                </c:pt>
                <c:pt idx="10">
                  <c:v>3.5235895743978882</c:v>
                </c:pt>
                <c:pt idx="11">
                  <c:v>0</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28</a:t>
            </a:r>
            <a:r>
              <a:rPr lang="ja-JP" altLang="en-US">
                <a:latin typeface="ＭＳ Ｐゴシック" pitchFamily="50" charset="-128"/>
                <a:ea typeface="ＭＳ Ｐゴシック" pitchFamily="50" charset="-128"/>
              </a:rPr>
              <a:t>年度</a:t>
            </a:r>
          </a:p>
        </c:rich>
      </c:tx>
      <c:layout>
        <c:manualLayout>
          <c:xMode val="edge"/>
          <c:yMode val="edge"/>
          <c:x val="0.38424829549367556"/>
          <c:y val="3.8392420459637672E-2"/>
        </c:manualLayout>
      </c:layout>
      <c:overlay val="0"/>
      <c:spPr>
        <a:noFill/>
        <a:ln w="12700">
          <a:solidFill>
            <a:srgbClr val="000000"/>
          </a:solidFill>
          <a:prstDash val="solid"/>
        </a:ln>
      </c:spPr>
    </c:title>
    <c:autoTitleDeleted val="0"/>
    <c:plotArea>
      <c:layout>
        <c:manualLayout>
          <c:layoutTarget val="inner"/>
          <c:xMode val="edge"/>
          <c:yMode val="edge"/>
          <c:x val="7.6012947361171784E-2"/>
          <c:y val="0.18871237436783864"/>
          <c:w val="0.84918742300069661"/>
          <c:h val="0.71041777094936198"/>
        </c:manualLayout>
      </c:layout>
      <c:doughnutChart>
        <c:varyColors val="1"/>
        <c:ser>
          <c:idx val="0"/>
          <c:order val="0"/>
          <c:spPr>
            <a:solidFill>
              <a:srgbClr val="FFFFFF"/>
            </a:solidFill>
            <a:ln w="12700">
              <a:solidFill>
                <a:srgbClr val="000000"/>
              </a:solidFill>
              <a:prstDash val="solid"/>
            </a:ln>
          </c:spPr>
          <c:dPt>
            <c:idx val="0"/>
            <c:bubble3D val="0"/>
            <c:spPr>
              <a:pattFill prst="pct90">
                <a:fgClr>
                  <a:srgbClr val="000000"/>
                </a:fgClr>
                <a:bgClr>
                  <a:srgbClr val="FFFFFF"/>
                </a:bgClr>
              </a:pattFill>
              <a:ln w="12700">
                <a:solidFill>
                  <a:srgbClr val="000000"/>
                </a:solidFill>
                <a:prstDash val="solid"/>
              </a:ln>
            </c:spPr>
          </c:dPt>
          <c:dPt>
            <c:idx val="1"/>
            <c:bubble3D val="0"/>
            <c:spPr>
              <a:pattFill prst="dashVert">
                <a:fgClr>
                  <a:srgbClr val="000000"/>
                </a:fgClr>
                <a:bgClr>
                  <a:srgbClr val="FFFFFF"/>
                </a:bgClr>
              </a:pattFill>
              <a:ln w="12700">
                <a:solidFill>
                  <a:srgbClr val="000000"/>
                </a:solidFill>
                <a:prstDash val="solid"/>
              </a:ln>
            </c:spPr>
          </c:dPt>
          <c:dPt>
            <c:idx val="2"/>
            <c:bubble3D val="0"/>
            <c:spPr>
              <a:solidFill>
                <a:sysClr val="window" lastClr="FFFFFF">
                  <a:lumMod val="95000"/>
                </a:sysClr>
              </a:solidFill>
              <a:ln w="12700">
                <a:solidFill>
                  <a:srgbClr val="000000"/>
                </a:solidFill>
                <a:prstDash val="solid"/>
              </a:ln>
            </c:spPr>
          </c:dPt>
          <c:dPt>
            <c:idx val="3"/>
            <c:bubble3D val="0"/>
            <c:spPr>
              <a:pattFill prst="dkDnDiag">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Pt>
            <c:idx val="5"/>
            <c:bubble3D val="0"/>
            <c:spPr>
              <a:pattFill prst="horzBrick">
                <a:fgClr>
                  <a:srgbClr val="000000"/>
                </a:fgClr>
                <a:bgClr>
                  <a:srgbClr val="FFFFFF"/>
                </a:bgClr>
              </a:pattFill>
              <a:ln w="12700">
                <a:solidFill>
                  <a:srgbClr val="000000"/>
                </a:solidFill>
                <a:prstDash val="solid"/>
              </a:ln>
            </c:spPr>
          </c:dPt>
          <c:dPt>
            <c:idx val="6"/>
            <c:bubble3D val="0"/>
            <c:spPr>
              <a:pattFill prst="smConfetti">
                <a:fgClr>
                  <a:sysClr val="windowText" lastClr="000000"/>
                </a:fgClr>
                <a:bgClr>
                  <a:sysClr val="window" lastClr="FFFFFF"/>
                </a:bgClr>
              </a:pattFill>
              <a:ln w="12700">
                <a:solidFill>
                  <a:srgbClr val="000000"/>
                </a:solidFill>
                <a:prstDash val="solid"/>
              </a:ln>
            </c:spPr>
          </c:dPt>
          <c:dLbls>
            <c:dLbl>
              <c:idx val="0"/>
              <c:layout>
                <c:manualLayout>
                  <c:x val="4.6647230320699708E-2"/>
                  <c:y val="-0.100813008130081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
              <c:layout>
                <c:manualLayout>
                  <c:x val="0.1370207295516632"/>
                  <c:y val="-6.9573266756289623E-2"/>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近隣公園　</a:t>
                    </a:r>
                    <a:r>
                      <a:rPr lang="en-US" altLang="ja-JP" sz="900" b="0" i="0" u="none" strike="noStrike" kern="1200" baseline="0">
                        <a:solidFill>
                          <a:srgbClr val="000000"/>
                        </a:solidFill>
                        <a:latin typeface="ＭＳ Ｐゴシック"/>
                        <a:ea typeface="ＭＳ Ｐゴシック"/>
                        <a:cs typeface="ＭＳ Ｐゴシック"/>
                      </a:rPr>
                      <a:t>8.7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0.14382896015549107"/>
                  <c:y val="-6.5040650406504724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9.8956405959459343E-2"/>
                  <c:y val="-2.2577811919851504E-2"/>
                </c:manualLayout>
              </c:layout>
              <c:tx>
                <c:rich>
                  <a:bodyPr/>
                  <a:lstStyle/>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総合</a:t>
                    </a:r>
                  </a:p>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公園
</a:t>
                    </a:r>
                    <a:r>
                      <a:rPr lang="en-US" altLang="ja-JP" sz="1000" b="0" i="0" u="none" strike="noStrike" kern="1200" baseline="0">
                        <a:solidFill>
                          <a:srgbClr val="000000"/>
                        </a:solidFill>
                        <a:latin typeface="ＭＳ Ｐゴシック"/>
                        <a:ea typeface="ＭＳ Ｐゴシック"/>
                        <a:cs typeface="ＭＳ Ｐゴシック"/>
                      </a:rPr>
                      <a:t>47.8%</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5.830903790087473E-2"/>
                  <c:y val="-0.230894308943089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墓地公園　</a:t>
                    </a:r>
                    <a:r>
                      <a:rPr lang="en-US" altLang="ja-JP" sz="900" b="0" i="0" u="none" strike="noStrike" kern="1200" baseline="0">
                        <a:solidFill>
                          <a:srgbClr val="000000"/>
                        </a:solidFill>
                        <a:latin typeface="ＭＳ Ｐゴシック"/>
                        <a:ea typeface="ＭＳ Ｐゴシック"/>
                        <a:cs typeface="ＭＳ Ｐゴシック"/>
                      </a:rPr>
                      <a:t>6.8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10762164933464974"/>
                  <c:y val="0.1374252608667822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運動公園　</a:t>
                    </a:r>
                    <a:r>
                      <a:rPr lang="en-US" altLang="ja-JP"/>
                      <a:t>13.8</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3.4064109333272113E-2"/>
                  <c:y val="-0.1052698290762435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22617831482281897"/>
                  <c:y val="-3.7015152266327858E-2"/>
                </c:manualLayout>
              </c:layout>
              <c:tx>
                <c:rich>
                  <a:bodyPr/>
                  <a:lstStyle/>
                  <a:p>
                    <a:pPr>
                      <a:defRPr sz="1000" b="0" i="0" u="none" strike="noStrike" baseline="0">
                        <a:solidFill>
                          <a:srgbClr val="000000"/>
                        </a:solidFill>
                        <a:latin typeface="ＭＳ 明朝"/>
                        <a:ea typeface="ＭＳ 明朝"/>
                        <a:cs typeface="ＭＳ 明朝"/>
                      </a:defRPr>
                    </a:pPr>
                    <a:r>
                      <a:rPr altLang="en-US"/>
                      <a:t>テキストの追加</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Lst>
            </c:dLbl>
            <c:dLbl>
              <c:idx val="8"/>
              <c:layout>
                <c:manualLayout>
                  <c:x val="-0.19125652252895567"/>
                  <c:y val="-0.20789309524409241"/>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9"/>
              <c:layout>
                <c:manualLayout>
                  <c:x val="-9.4979297038943946E-3"/>
                  <c:y val="3.2839583170916052E-3"/>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10"/>
              <c:layout>
                <c:manualLayout>
                  <c:x val="-0.24294288989533322"/>
                  <c:y val="-0.17980886139570521"/>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11"/>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10.6</c:v>
                </c:pt>
                <c:pt idx="1">
                  <c:v>9.27</c:v>
                </c:pt>
                <c:pt idx="2">
                  <c:v>4.9000000000000004</c:v>
                </c:pt>
                <c:pt idx="3" formatCode="0.00_ ">
                  <c:v>50.7</c:v>
                </c:pt>
                <c:pt idx="4" formatCode="0.00_ ">
                  <c:v>14.6</c:v>
                </c:pt>
                <c:pt idx="5" formatCode="0.00_ ">
                  <c:v>7.2</c:v>
                </c:pt>
                <c:pt idx="6" formatCode="0.00_ ">
                  <c:v>8.77</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36</xdr:row>
      <xdr:rowOff>142875</xdr:rowOff>
    </xdr:from>
    <xdr:to>
      <xdr:col>2</xdr:col>
      <xdr:colOff>695325</xdr:colOff>
      <xdr:row>36</xdr:row>
      <xdr:rowOff>142875</xdr:rowOff>
    </xdr:to>
    <xdr:sp macro="" textlink="">
      <xdr:nvSpPr>
        <xdr:cNvPr id="1028" name="Line 1"/>
        <xdr:cNvSpPr>
          <a:spLocks noChangeShapeType="1"/>
        </xdr:cNvSpPr>
      </xdr:nvSpPr>
      <xdr:spPr bwMode="auto">
        <a:xfrm>
          <a:off x="1343025" y="9172575"/>
          <a:ext cx="552450" cy="0"/>
        </a:xfrm>
        <a:prstGeom prst="line">
          <a:avLst/>
        </a:prstGeom>
        <a:noFill/>
        <a:ln w="9360">
          <a:solidFill>
            <a:srgbClr val="000000"/>
          </a:solidFill>
          <a:miter lim="800000"/>
          <a:headEnd/>
          <a:tailEnd/>
        </a:ln>
      </xdr:spPr>
    </xdr:sp>
    <xdr:clientData/>
  </xdr:twoCellAnchor>
  <xdr:twoCellAnchor>
    <xdr:from>
      <xdr:col>5</xdr:col>
      <xdr:colOff>47625</xdr:colOff>
      <xdr:row>36</xdr:row>
      <xdr:rowOff>123825</xdr:rowOff>
    </xdr:from>
    <xdr:to>
      <xdr:col>6</xdr:col>
      <xdr:colOff>28575</xdr:colOff>
      <xdr:row>36</xdr:row>
      <xdr:rowOff>123825</xdr:rowOff>
    </xdr:to>
    <xdr:sp macro="" textlink="">
      <xdr:nvSpPr>
        <xdr:cNvPr id="1029" name="Line 2"/>
        <xdr:cNvSpPr>
          <a:spLocks noChangeShapeType="1"/>
        </xdr:cNvSpPr>
      </xdr:nvSpPr>
      <xdr:spPr bwMode="auto">
        <a:xfrm>
          <a:off x="3590925" y="9153525"/>
          <a:ext cx="762000" cy="0"/>
        </a:xfrm>
        <a:prstGeom prst="line">
          <a:avLst/>
        </a:prstGeom>
        <a:noFill/>
        <a:ln w="9360">
          <a:solidFill>
            <a:srgbClr val="000000"/>
          </a:solidFill>
          <a:miter lim="800000"/>
          <a:headEnd/>
          <a:tailEnd/>
        </a:ln>
      </xdr:spPr>
    </xdr:sp>
    <xdr:clientData/>
  </xdr:twoCellAnchor>
  <xdr:twoCellAnchor>
    <xdr:from>
      <xdr:col>7</xdr:col>
      <xdr:colOff>304800</xdr:colOff>
      <xdr:row>14</xdr:row>
      <xdr:rowOff>85725</xdr:rowOff>
    </xdr:from>
    <xdr:to>
      <xdr:col>7</xdr:col>
      <xdr:colOff>485775</xdr:colOff>
      <xdr:row>14</xdr:row>
      <xdr:rowOff>247650</xdr:rowOff>
    </xdr:to>
    <xdr:sp macro="" textlink="">
      <xdr:nvSpPr>
        <xdr:cNvPr id="1030" name="Line 4"/>
        <xdr:cNvSpPr>
          <a:spLocks noChangeShapeType="1"/>
        </xdr:cNvSpPr>
      </xdr:nvSpPr>
      <xdr:spPr bwMode="auto">
        <a:xfrm flipH="1">
          <a:off x="5410200" y="4029075"/>
          <a:ext cx="180975" cy="161925"/>
        </a:xfrm>
        <a:prstGeom prst="line">
          <a:avLst/>
        </a:prstGeom>
        <a:noFill/>
        <a:ln w="9360">
          <a:solidFill>
            <a:srgbClr val="000000"/>
          </a:solidFill>
          <a:miter lim="800000"/>
          <a:headEnd/>
          <a:tailEnd/>
        </a:ln>
      </xdr:spPr>
    </xdr:sp>
    <xdr:clientData/>
  </xdr:twoCellAnchor>
  <xdr:twoCellAnchor>
    <xdr:from>
      <xdr:col>8</xdr:col>
      <xdr:colOff>304800</xdr:colOff>
      <xdr:row>14</xdr:row>
      <xdr:rowOff>85725</xdr:rowOff>
    </xdr:from>
    <xdr:to>
      <xdr:col>8</xdr:col>
      <xdr:colOff>485775</xdr:colOff>
      <xdr:row>14</xdr:row>
      <xdr:rowOff>247650</xdr:rowOff>
    </xdr:to>
    <xdr:sp macro="" textlink="">
      <xdr:nvSpPr>
        <xdr:cNvPr id="1031" name="Line 7"/>
        <xdr:cNvSpPr>
          <a:spLocks noChangeShapeType="1"/>
        </xdr:cNvSpPr>
      </xdr:nvSpPr>
      <xdr:spPr bwMode="auto">
        <a:xfrm flipH="1">
          <a:off x="6191250" y="4029075"/>
          <a:ext cx="180975" cy="161925"/>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17</xdr:row>
      <xdr:rowOff>76200</xdr:rowOff>
    </xdr:from>
    <xdr:to>
      <xdr:col>8</xdr:col>
      <xdr:colOff>457200</xdr:colOff>
      <xdr:row>31</xdr:row>
      <xdr:rowOff>123825</xdr:rowOff>
    </xdr:to>
    <xdr:sp macro="" textlink="">
      <xdr:nvSpPr>
        <xdr:cNvPr id="3073" name="AutoShape 11"/>
        <xdr:cNvSpPr>
          <a:spLocks/>
        </xdr:cNvSpPr>
      </xdr:nvSpPr>
      <xdr:spPr bwMode="auto">
        <a:xfrm>
          <a:off x="4505325"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3074" name="AutoShape 12"/>
        <xdr:cNvSpPr>
          <a:spLocks/>
        </xdr:cNvSpPr>
      </xdr:nvSpPr>
      <xdr:spPr bwMode="auto">
        <a:xfrm>
          <a:off x="4495800"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238125</xdr:colOff>
      <xdr:row>17</xdr:row>
      <xdr:rowOff>28576</xdr:rowOff>
    </xdr:from>
    <xdr:to>
      <xdr:col>8</xdr:col>
      <xdr:colOff>352425</xdr:colOff>
      <xdr:row>22</xdr:row>
      <xdr:rowOff>120254</xdr:rowOff>
    </xdr:to>
    <xdr:sp macro="" textlink="">
      <xdr:nvSpPr>
        <xdr:cNvPr id="2" name="AutoShape 11"/>
        <xdr:cNvSpPr>
          <a:spLocks/>
        </xdr:cNvSpPr>
      </xdr:nvSpPr>
      <xdr:spPr bwMode="auto">
        <a:xfrm>
          <a:off x="4524375" y="1562101"/>
          <a:ext cx="114300" cy="796528"/>
        </a:xfrm>
        <a:prstGeom prst="rightBrace">
          <a:avLst>
            <a:gd name="adj1" fmla="val 116146"/>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4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4099"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114300</xdr:colOff>
      <xdr:row>25</xdr:row>
      <xdr:rowOff>28575</xdr:rowOff>
    </xdr:from>
    <xdr:to>
      <xdr:col>9</xdr:col>
      <xdr:colOff>85725</xdr:colOff>
      <xdr:row>28</xdr:row>
      <xdr:rowOff>0</xdr:rowOff>
    </xdr:to>
    <xdr:sp macro="" textlink="">
      <xdr:nvSpPr>
        <xdr:cNvPr id="9672" name="Rectangle 354"/>
        <xdr:cNvSpPr>
          <a:spLocks noChangeArrowheads="1"/>
        </xdr:cNvSpPr>
      </xdr:nvSpPr>
      <xdr:spPr bwMode="auto">
        <a:xfrm>
          <a:off x="7962900" y="3905250"/>
          <a:ext cx="695325" cy="4286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1,489.3ha</a:t>
          </a:r>
        </a:p>
      </xdr:txBody>
    </xdr:sp>
    <xdr:clientData/>
  </xdr:twoCellAnchor>
  <xdr:twoCellAnchor>
    <xdr:from>
      <xdr:col>2</xdr:col>
      <xdr:colOff>619125</xdr:colOff>
      <xdr:row>6</xdr:row>
      <xdr:rowOff>0</xdr:rowOff>
    </xdr:from>
    <xdr:to>
      <xdr:col>5</xdr:col>
      <xdr:colOff>1257300</xdr:colOff>
      <xdr:row>34</xdr:row>
      <xdr:rowOff>0</xdr:rowOff>
    </xdr:to>
    <xdr:graphicFrame macro="">
      <xdr:nvGraphicFramePr>
        <xdr:cNvPr id="410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590550</xdr:colOff>
      <xdr:row>14</xdr:row>
      <xdr:rowOff>142875</xdr:rowOff>
    </xdr:from>
    <xdr:to>
      <xdr:col>5</xdr:col>
      <xdr:colOff>838200</xdr:colOff>
      <xdr:row>20</xdr:row>
      <xdr:rowOff>9527</xdr:rowOff>
    </xdr:to>
    <xdr:cxnSp macro="">
      <xdr:nvCxnSpPr>
        <xdr:cNvPr id="4102" name="直線コネクタ 19"/>
        <xdr:cNvCxnSpPr>
          <a:cxnSpLocks noChangeShapeType="1"/>
        </xdr:cNvCxnSpPr>
      </xdr:nvCxnSpPr>
      <xdr:spPr bwMode="auto">
        <a:xfrm flipV="1">
          <a:off x="6115050" y="2343150"/>
          <a:ext cx="247650" cy="781052"/>
        </a:xfrm>
        <a:prstGeom prst="line">
          <a:avLst/>
        </a:prstGeom>
        <a:noFill/>
        <a:ln w="9525" algn="ctr">
          <a:solidFill>
            <a:srgbClr val="000000"/>
          </a:solidFill>
          <a:round/>
          <a:headEnd/>
          <a:tailEnd/>
        </a:ln>
      </xdr:spPr>
    </xdr:cxnSp>
    <xdr:clientData/>
  </xdr:twoCellAnchor>
  <xdr:twoCellAnchor>
    <xdr:from>
      <xdr:col>0</xdr:col>
      <xdr:colOff>0</xdr:colOff>
      <xdr:row>37</xdr:row>
      <xdr:rowOff>28575</xdr:rowOff>
    </xdr:from>
    <xdr:to>
      <xdr:col>2</xdr:col>
      <xdr:colOff>1057275</xdr:colOff>
      <xdr:row>62</xdr:row>
      <xdr:rowOff>123825</xdr:rowOff>
    </xdr:to>
    <xdr:graphicFrame macro="">
      <xdr:nvGraphicFramePr>
        <xdr:cNvPr id="4103"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49</xdr:row>
      <xdr:rowOff>133350</xdr:rowOff>
    </xdr:from>
    <xdr:to>
      <xdr:col>1</xdr:col>
      <xdr:colOff>857250</xdr:colOff>
      <xdr:row>52</xdr:row>
      <xdr:rowOff>95249</xdr:rowOff>
    </xdr:to>
    <xdr:sp macro="" textlink="">
      <xdr:nvSpPr>
        <xdr:cNvPr id="9765" name="Rectangle 359"/>
        <xdr:cNvSpPr>
          <a:spLocks noChangeArrowheads="1"/>
        </xdr:cNvSpPr>
      </xdr:nvSpPr>
      <xdr:spPr bwMode="auto">
        <a:xfrm>
          <a:off x="1323975" y="7667625"/>
          <a:ext cx="638175" cy="4190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106.04ha</a:t>
          </a:r>
        </a:p>
      </xdr:txBody>
    </xdr:sp>
    <xdr:clientData/>
  </xdr:twoCellAnchor>
  <xdr:twoCellAnchor>
    <xdr:from>
      <xdr:col>4</xdr:col>
      <xdr:colOff>342900</xdr:colOff>
      <xdr:row>19</xdr:row>
      <xdr:rowOff>19050</xdr:rowOff>
    </xdr:from>
    <xdr:to>
      <xdr:col>4</xdr:col>
      <xdr:colOff>923925</xdr:colOff>
      <xdr:row>22</xdr:row>
      <xdr:rowOff>28575</xdr:rowOff>
    </xdr:to>
    <xdr:sp macro="" textlink="">
      <xdr:nvSpPr>
        <xdr:cNvPr id="10" name="正方形/長方形 9"/>
        <xdr:cNvSpPr/>
      </xdr:nvSpPr>
      <xdr:spPr bwMode="auto">
        <a:xfrm>
          <a:off x="4762500" y="2981325"/>
          <a:ext cx="581025" cy="4667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総面積</a:t>
          </a:r>
          <a:endParaRPr kumimoji="1" lang="en-US" altLang="ja-JP" sz="1000"/>
        </a:p>
        <a:p>
          <a:pPr algn="ctr"/>
          <a:r>
            <a:rPr kumimoji="1" lang="en-US" altLang="ja-JP" sz="1000"/>
            <a:t>1515.5ha</a:t>
          </a:r>
          <a:endParaRPr kumimoji="1" lang="ja-JP" altLang="en-US" sz="1000"/>
        </a:p>
      </xdr:txBody>
    </xdr:sp>
    <xdr:clientData/>
  </xdr:twoCellAnchor>
  <xdr:twoCellAnchor>
    <xdr:from>
      <xdr:col>4</xdr:col>
      <xdr:colOff>171450</xdr:colOff>
      <xdr:row>9</xdr:row>
      <xdr:rowOff>47625</xdr:rowOff>
    </xdr:from>
    <xdr:to>
      <xdr:col>4</xdr:col>
      <xdr:colOff>695325</xdr:colOff>
      <xdr:row>11</xdr:row>
      <xdr:rowOff>76200</xdr:rowOff>
    </xdr:to>
    <xdr:sp macro="" textlink="">
      <xdr:nvSpPr>
        <xdr:cNvPr id="11" name="正方形/長方形 10"/>
        <xdr:cNvSpPr/>
      </xdr:nvSpPr>
      <xdr:spPr bwMode="auto">
        <a:xfrm>
          <a:off x="4591050" y="1485900"/>
          <a:ext cx="523875" cy="3333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工業地域</a:t>
          </a:r>
          <a:endParaRPr lang="en-US" altLang="ja-JP" sz="900">
            <a:latin typeface="+mn-ea"/>
            <a:ea typeface="+mn-ea"/>
          </a:endParaRPr>
        </a:p>
        <a:p>
          <a:pPr algn="ctr"/>
          <a:r>
            <a:rPr lang="en-US" altLang="ja-JP" sz="900">
              <a:latin typeface="+mn-ea"/>
              <a:ea typeface="+mn-ea"/>
            </a:rPr>
            <a:t>3.5</a:t>
          </a:r>
          <a:r>
            <a:rPr lang="ja-JP" altLang="en-US" sz="900">
              <a:latin typeface="+mn-ea"/>
              <a:ea typeface="+mn-ea"/>
            </a:rPr>
            <a:t>％</a:t>
          </a:r>
          <a:endParaRPr lang="ja-JP" sz="900">
            <a:latin typeface="+mn-ea"/>
            <a:ea typeface="+mn-ea"/>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0.43855</cdr:x>
      <cdr:y>0.81507</cdr:y>
    </cdr:from>
    <cdr:to>
      <cdr:x>0.56145</cdr:x>
      <cdr:y>0.88616</cdr:y>
    </cdr:to>
    <cdr:sp macro="" textlink="">
      <cdr:nvSpPr>
        <cdr:cNvPr id="3" name="直線コネクタ 2"/>
        <cdr:cNvSpPr/>
      </cdr:nvSpPr>
      <cdr:spPr bwMode="auto">
        <a:xfrm xmlns:a="http://schemas.openxmlformats.org/drawingml/2006/main" flipH="1">
          <a:off x="1733550" y="3478067"/>
          <a:ext cx="485792" cy="30335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0.22169</cdr:x>
      <cdr:y>0.59132</cdr:y>
    </cdr:from>
    <cdr:to>
      <cdr:x>0.30843</cdr:x>
      <cdr:y>0.71005</cdr:y>
    </cdr:to>
    <cdr:sp macro="" textlink="">
      <cdr:nvSpPr>
        <cdr:cNvPr id="5" name="直線コネクタ 4"/>
        <cdr:cNvSpPr/>
      </cdr:nvSpPr>
      <cdr:spPr bwMode="auto">
        <a:xfrm xmlns:a="http://schemas.openxmlformats.org/drawingml/2006/main" flipH="1">
          <a:off x="876300" y="2466975"/>
          <a:ext cx="342900" cy="4953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0.51084</cdr:x>
      <cdr:y>0.18973</cdr:y>
    </cdr:from>
    <cdr:to>
      <cdr:x>0.51566</cdr:x>
      <cdr:y>0.23973</cdr:y>
    </cdr:to>
    <cdr:sp macro="" textlink="">
      <cdr:nvSpPr>
        <cdr:cNvPr id="7" name="直線コネクタ 6"/>
        <cdr:cNvSpPr/>
      </cdr:nvSpPr>
      <cdr:spPr bwMode="auto">
        <a:xfrm xmlns:a="http://schemas.openxmlformats.org/drawingml/2006/main">
          <a:off x="2019300" y="809625"/>
          <a:ext cx="19040" cy="21335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0.21687</cdr:x>
      <cdr:y>0.25799</cdr:y>
    </cdr:from>
    <cdr:to>
      <cdr:x>0.2988</cdr:x>
      <cdr:y>0.43607</cdr:y>
    </cdr:to>
    <cdr:sp macro="" textlink="">
      <cdr:nvSpPr>
        <cdr:cNvPr id="9" name="直線コネクタ 8"/>
        <cdr:cNvSpPr/>
      </cdr:nvSpPr>
      <cdr:spPr bwMode="auto">
        <a:xfrm xmlns:a="http://schemas.openxmlformats.org/drawingml/2006/main">
          <a:off x="857250" y="1076326"/>
          <a:ext cx="323850" cy="7429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0.14458</cdr:x>
      <cdr:y>0.42634</cdr:y>
    </cdr:from>
    <cdr:to>
      <cdr:x>0.27952</cdr:x>
      <cdr:y>0.49315</cdr:y>
    </cdr:to>
    <cdr:sp macro="" textlink="">
      <cdr:nvSpPr>
        <cdr:cNvPr id="11" name="直線コネクタ 10"/>
        <cdr:cNvSpPr/>
      </cdr:nvSpPr>
      <cdr:spPr bwMode="auto">
        <a:xfrm xmlns:a="http://schemas.openxmlformats.org/drawingml/2006/main">
          <a:off x="571500" y="1819274"/>
          <a:ext cx="533408" cy="2850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0.15422</cdr:x>
      <cdr:y>0.53196</cdr:y>
    </cdr:from>
    <cdr:to>
      <cdr:x>0.28193</cdr:x>
      <cdr:y>0.54795</cdr:y>
    </cdr:to>
    <cdr:sp macro="" textlink="">
      <cdr:nvSpPr>
        <cdr:cNvPr id="13" name="直線コネクタ 12"/>
        <cdr:cNvSpPr/>
      </cdr:nvSpPr>
      <cdr:spPr bwMode="auto">
        <a:xfrm xmlns:a="http://schemas.openxmlformats.org/drawingml/2006/main" flipV="1">
          <a:off x="609600" y="2219325"/>
          <a:ext cx="504825" cy="666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0.13735</cdr:x>
      <cdr:y>0.17634</cdr:y>
    </cdr:from>
    <cdr:to>
      <cdr:x>0.26988</cdr:x>
      <cdr:y>0.25446</cdr:y>
    </cdr:to>
    <cdr:sp macro="" textlink="">
      <cdr:nvSpPr>
        <cdr:cNvPr id="2" name="正方形/長方形 1"/>
        <cdr:cNvSpPr/>
      </cdr:nvSpPr>
      <cdr:spPr bwMode="auto">
        <a:xfrm xmlns:a="http://schemas.openxmlformats.org/drawingml/2006/main">
          <a:off x="542925" y="752475"/>
          <a:ext cx="523875" cy="333375"/>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900">
              <a:latin typeface="+mn-ea"/>
              <a:ea typeface="+mn-ea"/>
            </a:rPr>
            <a:t>商業地域</a:t>
          </a:r>
          <a:endParaRPr lang="en-US" altLang="ja-JP" sz="900">
            <a:latin typeface="+mn-ea"/>
            <a:ea typeface="+mn-ea"/>
          </a:endParaRPr>
        </a:p>
        <a:p xmlns:a="http://schemas.openxmlformats.org/drawingml/2006/main">
          <a:pPr algn="ctr"/>
          <a:r>
            <a:rPr lang="en-US" altLang="ja-JP" sz="900">
              <a:latin typeface="+mn-ea"/>
              <a:ea typeface="+mn-ea"/>
            </a:rPr>
            <a:t>4.2</a:t>
          </a:r>
          <a:r>
            <a:rPr lang="ja-JP" altLang="en-US" sz="900">
              <a:latin typeface="+mn-ea"/>
              <a:ea typeface="+mn-ea"/>
            </a:rPr>
            <a:t>％</a:t>
          </a:r>
          <a:endParaRPr lang="ja-JP"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8"/>
  <sheetViews>
    <sheetView tabSelected="1" view="pageBreakPreview" zoomScale="85" zoomScaleNormal="100" zoomScaleSheetLayoutView="85" workbookViewId="0">
      <selection activeCell="H8" sqref="H8:I8"/>
    </sheetView>
  </sheetViews>
  <sheetFormatPr defaultRowHeight="18" customHeight="1"/>
  <cols>
    <col min="1" max="1" width="9.28515625" style="10" customWidth="1"/>
    <col min="2" max="2" width="8.7109375" style="10" customWidth="1"/>
    <col min="3" max="8" width="11.7109375" style="10" customWidth="1"/>
    <col min="9" max="9" width="12.140625" style="10" customWidth="1"/>
    <col min="10" max="16384" width="9.140625" style="10"/>
  </cols>
  <sheetData>
    <row r="1" spans="1:9" ht="18" customHeight="1">
      <c r="A1" s="308" t="s">
        <v>0</v>
      </c>
      <c r="B1" s="308"/>
      <c r="C1" s="308"/>
      <c r="D1" s="308"/>
      <c r="E1" s="308"/>
      <c r="F1" s="308"/>
      <c r="G1" s="308"/>
      <c r="H1" s="308"/>
      <c r="I1" s="308"/>
    </row>
    <row r="2" spans="1:9" ht="18" customHeight="1">
      <c r="A2" s="48"/>
      <c r="B2" s="50"/>
      <c r="C2" s="50"/>
      <c r="D2" s="50"/>
      <c r="E2" s="50"/>
      <c r="F2" s="50"/>
      <c r="G2" s="50"/>
      <c r="H2" s="50"/>
      <c r="I2" s="50"/>
    </row>
    <row r="3" spans="1:9" ht="15" customHeight="1">
      <c r="A3" s="309" t="s">
        <v>1</v>
      </c>
      <c r="B3" s="309"/>
      <c r="C3" s="309"/>
      <c r="D3" s="309"/>
      <c r="E3" s="309"/>
      <c r="F3" s="309"/>
      <c r="G3" s="309"/>
      <c r="H3" s="309"/>
      <c r="I3" s="309"/>
    </row>
    <row r="4" spans="1:9" ht="5.0999999999999996" customHeight="1">
      <c r="A4" s="49"/>
      <c r="B4" s="50"/>
      <c r="C4" s="50"/>
      <c r="D4" s="50"/>
      <c r="E4" s="50"/>
      <c r="F4" s="50"/>
      <c r="G4" s="50"/>
      <c r="H4" s="50"/>
      <c r="I4" s="50"/>
    </row>
    <row r="5" spans="1:9" ht="60" customHeight="1">
      <c r="A5" s="310" t="s">
        <v>2</v>
      </c>
      <c r="B5" s="310"/>
      <c r="C5" s="310"/>
      <c r="D5" s="310"/>
      <c r="E5" s="310"/>
      <c r="F5" s="310"/>
      <c r="G5" s="310"/>
      <c r="H5" s="310"/>
      <c r="I5" s="310"/>
    </row>
    <row r="6" spans="1:9" ht="15" customHeight="1">
      <c r="A6" s="50"/>
      <c r="B6" s="50"/>
      <c r="C6" s="50"/>
      <c r="D6" s="50"/>
      <c r="E6" s="50"/>
      <c r="F6" s="50"/>
      <c r="G6" s="50"/>
      <c r="H6" s="50"/>
      <c r="I6" s="50"/>
    </row>
    <row r="7" spans="1:9" ht="15" customHeight="1">
      <c r="A7" s="50" t="s">
        <v>348</v>
      </c>
      <c r="B7" s="50"/>
      <c r="C7" s="50"/>
      <c r="D7" s="50"/>
      <c r="E7" s="50"/>
      <c r="F7" s="50"/>
      <c r="G7" s="50"/>
      <c r="I7" s="21" t="s">
        <v>3</v>
      </c>
    </row>
    <row r="8" spans="1:9" ht="30" customHeight="1">
      <c r="A8" s="311" t="s">
        <v>4</v>
      </c>
      <c r="B8" s="311"/>
      <c r="C8" s="79" t="s">
        <v>297</v>
      </c>
      <c r="D8" s="312" t="s">
        <v>298</v>
      </c>
      <c r="E8" s="313"/>
      <c r="F8" s="314" t="s">
        <v>299</v>
      </c>
      <c r="G8" s="314"/>
      <c r="H8" s="315" t="s">
        <v>373</v>
      </c>
      <c r="I8" s="316"/>
    </row>
    <row r="9" spans="1:9" ht="30" customHeight="1">
      <c r="A9" s="311"/>
      <c r="B9" s="311"/>
      <c r="C9" s="36" t="s">
        <v>6</v>
      </c>
      <c r="D9" s="36" t="s">
        <v>7</v>
      </c>
      <c r="E9" s="36" t="s">
        <v>8</v>
      </c>
      <c r="F9" s="36" t="s">
        <v>9</v>
      </c>
      <c r="G9" s="36" t="s">
        <v>10</v>
      </c>
      <c r="H9" s="36" t="s">
        <v>11</v>
      </c>
      <c r="I9" s="51" t="s">
        <v>12</v>
      </c>
    </row>
    <row r="10" spans="1:9" ht="30" customHeight="1">
      <c r="A10" s="317" t="s">
        <v>13</v>
      </c>
      <c r="B10" s="317"/>
      <c r="C10" s="575">
        <v>1929.9</v>
      </c>
      <c r="D10" s="576">
        <v>1929.9</v>
      </c>
      <c r="E10" s="577">
        <v>1</v>
      </c>
      <c r="F10" s="576">
        <v>1515.5</v>
      </c>
      <c r="G10" s="577">
        <v>0.78500000000000003</v>
      </c>
      <c r="H10" s="576">
        <v>414.4</v>
      </c>
      <c r="I10" s="578">
        <v>0.215</v>
      </c>
    </row>
    <row r="11" spans="1:9" ht="15" customHeight="1">
      <c r="A11" s="50"/>
      <c r="B11" s="50"/>
      <c r="C11" s="50"/>
      <c r="D11" s="50"/>
      <c r="E11" s="50"/>
      <c r="F11" s="50"/>
      <c r="G11" s="50"/>
      <c r="I11" s="21" t="s">
        <v>14</v>
      </c>
    </row>
    <row r="12" spans="1:9" ht="15" customHeight="1">
      <c r="A12" s="50"/>
      <c r="B12" s="50"/>
      <c r="C12" s="50"/>
      <c r="D12" s="50"/>
      <c r="E12" s="50"/>
      <c r="F12" s="50"/>
      <c r="G12" s="50"/>
      <c r="H12" s="50"/>
      <c r="I12" s="50"/>
    </row>
    <row r="13" spans="1:9" ht="15" customHeight="1">
      <c r="A13" s="50" t="s">
        <v>349</v>
      </c>
      <c r="B13" s="50"/>
      <c r="C13" s="50"/>
      <c r="D13" s="50"/>
      <c r="E13" s="50"/>
      <c r="F13" s="50"/>
      <c r="G13" s="50"/>
      <c r="H13" s="50"/>
      <c r="I13" s="21" t="s">
        <v>15</v>
      </c>
    </row>
    <row r="14" spans="1:9" ht="30" customHeight="1">
      <c r="A14" s="311" t="s">
        <v>16</v>
      </c>
      <c r="B14" s="311"/>
      <c r="C14" s="311"/>
      <c r="D14" s="311"/>
      <c r="E14" s="311"/>
      <c r="F14" s="52" t="s">
        <v>17</v>
      </c>
      <c r="G14" s="52" t="s">
        <v>18</v>
      </c>
      <c r="H14" s="272" t="s">
        <v>19</v>
      </c>
      <c r="I14" s="276" t="s">
        <v>20</v>
      </c>
    </row>
    <row r="15" spans="1:9" ht="30" customHeight="1">
      <c r="A15" s="318" t="s">
        <v>21</v>
      </c>
      <c r="B15" s="318"/>
      <c r="C15" s="318"/>
      <c r="D15" s="318"/>
      <c r="E15" s="318"/>
      <c r="F15" s="214">
        <f>SUM(F16:F34)</f>
        <v>1515.5</v>
      </c>
      <c r="G15" s="215">
        <f>F15/$F$15*100</f>
        <v>100</v>
      </c>
      <c r="H15" s="216"/>
      <c r="I15" s="217"/>
    </row>
    <row r="16" spans="1:9" ht="20.100000000000001" customHeight="1">
      <c r="A16" s="80"/>
      <c r="C16" s="319" t="s">
        <v>22</v>
      </c>
      <c r="D16" s="320"/>
      <c r="E16" s="321"/>
      <c r="F16" s="579">
        <v>23.6</v>
      </c>
      <c r="G16" s="580">
        <f t="shared" ref="G16:G34" si="0">F16/$F$15*100</f>
        <v>1.5572418343780932</v>
      </c>
      <c r="H16" s="148">
        <v>30</v>
      </c>
      <c r="I16" s="581">
        <v>60</v>
      </c>
    </row>
    <row r="17" spans="1:11" ht="20.100000000000001" customHeight="1">
      <c r="A17" s="81"/>
      <c r="C17" s="322"/>
      <c r="D17" s="323"/>
      <c r="E17" s="324"/>
      <c r="F17" s="579">
        <v>274.89999999999998</v>
      </c>
      <c r="G17" s="580">
        <f t="shared" si="0"/>
        <v>18.139227977565159</v>
      </c>
      <c r="H17" s="148">
        <v>50</v>
      </c>
      <c r="I17" s="581">
        <v>100</v>
      </c>
    </row>
    <row r="18" spans="1:11" ht="20.100000000000001" customHeight="1">
      <c r="A18" s="81"/>
      <c r="C18" s="325"/>
      <c r="D18" s="326"/>
      <c r="E18" s="327"/>
      <c r="F18" s="579">
        <v>24.7</v>
      </c>
      <c r="G18" s="580">
        <v>1.6</v>
      </c>
      <c r="H18" s="148">
        <v>50</v>
      </c>
      <c r="I18" s="581">
        <v>150</v>
      </c>
    </row>
    <row r="19" spans="1:11" ht="20.100000000000001" customHeight="1">
      <c r="A19" s="81"/>
      <c r="C19" s="306" t="s">
        <v>23</v>
      </c>
      <c r="D19" s="306"/>
      <c r="E19" s="306"/>
      <c r="F19" s="579">
        <v>3.4</v>
      </c>
      <c r="G19" s="580">
        <f t="shared" si="0"/>
        <v>0.22434839986803035</v>
      </c>
      <c r="H19" s="148">
        <v>50</v>
      </c>
      <c r="I19" s="581">
        <v>100</v>
      </c>
      <c r="K19" s="82"/>
    </row>
    <row r="20" spans="1:11" ht="20.100000000000001" customHeight="1">
      <c r="A20" s="81"/>
      <c r="C20" s="306"/>
      <c r="D20" s="306"/>
      <c r="E20" s="306"/>
      <c r="F20" s="579">
        <v>69.900000000000006</v>
      </c>
      <c r="G20" s="580">
        <f t="shared" si="0"/>
        <v>4.6123391619927423</v>
      </c>
      <c r="H20" s="148">
        <v>50</v>
      </c>
      <c r="I20" s="581">
        <v>150</v>
      </c>
      <c r="K20" s="82"/>
    </row>
    <row r="21" spans="1:11" ht="20.100000000000001" customHeight="1">
      <c r="A21" s="81"/>
      <c r="C21" s="306" t="s">
        <v>24</v>
      </c>
      <c r="D21" s="306"/>
      <c r="E21" s="306"/>
      <c r="F21" s="579">
        <v>214.7</v>
      </c>
      <c r="G21" s="580">
        <f t="shared" si="0"/>
        <v>14.16694160343121</v>
      </c>
      <c r="H21" s="148">
        <v>60</v>
      </c>
      <c r="I21" s="581">
        <v>150</v>
      </c>
    </row>
    <row r="22" spans="1:11" ht="20.100000000000001" customHeight="1">
      <c r="A22" s="305" t="s">
        <v>25</v>
      </c>
      <c r="B22" s="305"/>
      <c r="C22" s="306"/>
      <c r="D22" s="306"/>
      <c r="E22" s="306"/>
      <c r="F22" s="579">
        <v>126.3</v>
      </c>
      <c r="G22" s="580">
        <f t="shared" si="0"/>
        <v>8.3338832068624225</v>
      </c>
      <c r="H22" s="148">
        <v>60</v>
      </c>
      <c r="I22" s="581">
        <v>200</v>
      </c>
    </row>
    <row r="23" spans="1:11" ht="20.100000000000001" customHeight="1">
      <c r="A23" s="219"/>
      <c r="C23" s="306" t="s">
        <v>26</v>
      </c>
      <c r="D23" s="306"/>
      <c r="E23" s="306"/>
      <c r="F23" s="579">
        <v>23</v>
      </c>
      <c r="G23" s="580">
        <f t="shared" si="0"/>
        <v>1.5176509402837348</v>
      </c>
      <c r="H23" s="148">
        <v>60</v>
      </c>
      <c r="I23" s="581">
        <v>150</v>
      </c>
    </row>
    <row r="24" spans="1:11" ht="20.100000000000001" customHeight="1">
      <c r="A24" s="81"/>
      <c r="C24" s="306"/>
      <c r="D24" s="306"/>
      <c r="E24" s="306"/>
      <c r="F24" s="579">
        <v>25</v>
      </c>
      <c r="G24" s="580">
        <f t="shared" si="0"/>
        <v>1.649620587264929</v>
      </c>
      <c r="H24" s="148">
        <v>60</v>
      </c>
      <c r="I24" s="581">
        <v>200</v>
      </c>
    </row>
    <row r="25" spans="1:11" ht="20.100000000000001" customHeight="1">
      <c r="A25" s="81"/>
      <c r="C25" s="306" t="s">
        <v>27</v>
      </c>
      <c r="D25" s="306"/>
      <c r="E25" s="306"/>
      <c r="F25" s="579">
        <v>242.6</v>
      </c>
      <c r="G25" s="580">
        <f t="shared" si="0"/>
        <v>16.007918178818873</v>
      </c>
      <c r="H25" s="148">
        <v>60</v>
      </c>
      <c r="I25" s="581">
        <v>200</v>
      </c>
    </row>
    <row r="26" spans="1:11" ht="20.100000000000001" customHeight="1">
      <c r="A26" s="81"/>
      <c r="C26" s="306" t="s">
        <v>28</v>
      </c>
      <c r="D26" s="306"/>
      <c r="E26" s="306"/>
      <c r="F26" s="579">
        <v>91.6</v>
      </c>
      <c r="G26" s="580">
        <f t="shared" si="0"/>
        <v>6.0442098317386996</v>
      </c>
      <c r="H26" s="148">
        <v>60</v>
      </c>
      <c r="I26" s="581">
        <v>200</v>
      </c>
    </row>
    <row r="27" spans="1:11" ht="20.100000000000001" customHeight="1">
      <c r="A27" s="81"/>
      <c r="C27" s="306" t="s">
        <v>374</v>
      </c>
      <c r="D27" s="306"/>
      <c r="E27" s="306"/>
      <c r="F27" s="579">
        <v>35.4</v>
      </c>
      <c r="G27" s="580">
        <f t="shared" si="0"/>
        <v>2.3358627515671393</v>
      </c>
      <c r="H27" s="148">
        <v>60</v>
      </c>
      <c r="I27" s="581">
        <v>200</v>
      </c>
    </row>
    <row r="28" spans="1:11" ht="20.100000000000001" customHeight="1">
      <c r="A28" s="83"/>
      <c r="C28" s="306"/>
      <c r="D28" s="306"/>
      <c r="E28" s="306"/>
      <c r="F28" s="579">
        <v>0.8</v>
      </c>
      <c r="G28" s="580">
        <f t="shared" si="0"/>
        <v>5.2787858792477729E-2</v>
      </c>
      <c r="H28" s="148">
        <v>60</v>
      </c>
      <c r="I28" s="581">
        <v>300</v>
      </c>
    </row>
    <row r="29" spans="1:11" ht="20.100000000000001" customHeight="1">
      <c r="A29" s="81"/>
      <c r="B29" s="84"/>
      <c r="C29" s="306" t="s">
        <v>375</v>
      </c>
      <c r="D29" s="307"/>
      <c r="E29" s="307"/>
      <c r="F29" s="579">
        <v>24</v>
      </c>
      <c r="G29" s="580">
        <f t="shared" si="0"/>
        <v>1.5836357637743319</v>
      </c>
      <c r="H29" s="148">
        <v>80</v>
      </c>
      <c r="I29" s="581">
        <v>200</v>
      </c>
    </row>
    <row r="30" spans="1:11" ht="20.100000000000001" customHeight="1">
      <c r="A30" s="305" t="s">
        <v>29</v>
      </c>
      <c r="B30" s="305"/>
      <c r="C30" s="307"/>
      <c r="D30" s="307"/>
      <c r="E30" s="307"/>
      <c r="F30" s="579">
        <v>11.5</v>
      </c>
      <c r="G30" s="580">
        <f t="shared" si="0"/>
        <v>0.75882547014186741</v>
      </c>
      <c r="H30" s="148">
        <v>80</v>
      </c>
      <c r="I30" s="581">
        <v>300</v>
      </c>
    </row>
    <row r="31" spans="1:11" ht="20.100000000000001" customHeight="1">
      <c r="A31" s="83"/>
      <c r="B31" s="85"/>
      <c r="C31" s="306" t="s">
        <v>30</v>
      </c>
      <c r="D31" s="306"/>
      <c r="E31" s="306"/>
      <c r="F31" s="579">
        <v>63.4</v>
      </c>
      <c r="G31" s="580">
        <f t="shared" si="0"/>
        <v>4.18343780930386</v>
      </c>
      <c r="H31" s="148">
        <v>80</v>
      </c>
      <c r="I31" s="581">
        <v>400</v>
      </c>
    </row>
    <row r="32" spans="1:11" ht="20.100000000000001" customHeight="1">
      <c r="A32" s="81"/>
      <c r="B32" s="84"/>
      <c r="C32" s="306" t="s">
        <v>376</v>
      </c>
      <c r="D32" s="306"/>
      <c r="E32" s="306"/>
      <c r="F32" s="579">
        <v>207.3</v>
      </c>
      <c r="G32" s="580">
        <f t="shared" si="0"/>
        <v>13.678653909600794</v>
      </c>
      <c r="H32" s="148">
        <v>60</v>
      </c>
      <c r="I32" s="581">
        <v>200</v>
      </c>
    </row>
    <row r="33" spans="1:12" ht="20.100000000000001" customHeight="1">
      <c r="A33" s="305" t="s">
        <v>31</v>
      </c>
      <c r="B33" s="305"/>
      <c r="C33" s="306" t="s">
        <v>32</v>
      </c>
      <c r="D33" s="306"/>
      <c r="E33" s="306"/>
      <c r="F33" s="579">
        <v>53.4</v>
      </c>
      <c r="G33" s="580">
        <f t="shared" si="0"/>
        <v>3.5235895743978882</v>
      </c>
      <c r="H33" s="148">
        <v>60</v>
      </c>
      <c r="I33" s="581">
        <v>200</v>
      </c>
      <c r="L33" s="82"/>
    </row>
    <row r="34" spans="1:12" ht="20.100000000000001" customHeight="1" thickBot="1">
      <c r="A34" s="86"/>
      <c r="B34" s="87"/>
      <c r="C34" s="304" t="s">
        <v>377</v>
      </c>
      <c r="D34" s="304"/>
      <c r="E34" s="304"/>
      <c r="F34" s="582">
        <v>0</v>
      </c>
      <c r="G34" s="583">
        <f t="shared" si="0"/>
        <v>0</v>
      </c>
      <c r="H34" s="584">
        <v>60</v>
      </c>
      <c r="I34" s="585">
        <v>200</v>
      </c>
    </row>
    <row r="35" spans="1:12" ht="20.100000000000001" customHeight="1">
      <c r="A35" s="50"/>
      <c r="B35" s="50"/>
      <c r="C35" s="50"/>
      <c r="D35" s="50"/>
      <c r="E35" s="293"/>
      <c r="F35" s="293"/>
      <c r="G35" s="50"/>
      <c r="H35" s="50"/>
      <c r="I35" s="21" t="s">
        <v>14</v>
      </c>
    </row>
    <row r="36" spans="1:12" ht="20.100000000000001" customHeight="1">
      <c r="B36" s="50"/>
      <c r="C36" s="20" t="s">
        <v>33</v>
      </c>
      <c r="D36" s="50"/>
      <c r="E36" s="50"/>
      <c r="F36" s="50" t="s">
        <v>34</v>
      </c>
      <c r="G36" s="50"/>
      <c r="H36" s="50"/>
      <c r="I36" s="50"/>
    </row>
    <row r="37" spans="1:12" ht="20.100000000000001" customHeight="1">
      <c r="A37" s="50" t="s">
        <v>35</v>
      </c>
      <c r="B37" s="50"/>
      <c r="C37" s="285"/>
      <c r="D37" s="293" t="s">
        <v>36</v>
      </c>
      <c r="E37" s="293" t="s">
        <v>37</v>
      </c>
      <c r="G37" s="50" t="s">
        <v>36</v>
      </c>
      <c r="H37" s="50"/>
      <c r="I37" s="50"/>
    </row>
    <row r="38" spans="1:12" ht="20.100000000000001" customHeight="1">
      <c r="B38" s="50"/>
      <c r="C38" s="20" t="s">
        <v>38</v>
      </c>
      <c r="D38" s="50"/>
      <c r="E38" s="50"/>
      <c r="F38" s="20" t="s">
        <v>38</v>
      </c>
      <c r="G38" s="50"/>
      <c r="H38" s="50"/>
      <c r="I38" s="50"/>
    </row>
  </sheetData>
  <sheetProtection sheet="1" objects="1" scenarios="1"/>
  <mergeCells count="25">
    <mergeCell ref="C19:E20"/>
    <mergeCell ref="A10:B10"/>
    <mergeCell ref="A14:E14"/>
    <mergeCell ref="A15:E15"/>
    <mergeCell ref="C16:E18"/>
    <mergeCell ref="A1:I1"/>
    <mergeCell ref="A3:I3"/>
    <mergeCell ref="A5:I5"/>
    <mergeCell ref="A8:B9"/>
    <mergeCell ref="D8:E8"/>
    <mergeCell ref="F8:G8"/>
    <mergeCell ref="H8:I8"/>
    <mergeCell ref="C34:E34"/>
    <mergeCell ref="A22:B22"/>
    <mergeCell ref="C23:E24"/>
    <mergeCell ref="C25:E25"/>
    <mergeCell ref="C26:E26"/>
    <mergeCell ref="C31:E31"/>
    <mergeCell ref="C32:E32"/>
    <mergeCell ref="A33:B33"/>
    <mergeCell ref="C33:E33"/>
    <mergeCell ref="C29:E30"/>
    <mergeCell ref="A30:B30"/>
    <mergeCell ref="C27:E28"/>
    <mergeCell ref="C21:E22"/>
  </mergeCells>
  <phoneticPr fontId="13"/>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&amp;L建　設</oddHeader>
    <oddFooter>&amp;C&amp;12&amp;A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6"/>
  <sheetViews>
    <sheetView view="pageBreakPreview" topLeftCell="A41" zoomScale="85" zoomScaleNormal="100" zoomScaleSheetLayoutView="85" workbookViewId="0">
      <selection activeCell="H8" sqref="H8:I8"/>
    </sheetView>
  </sheetViews>
  <sheetFormatPr defaultRowHeight="12"/>
  <cols>
    <col min="1" max="5" width="16.5703125" style="5" customWidth="1"/>
    <col min="6" max="6" width="19.140625" style="5" customWidth="1"/>
    <col min="7" max="7" width="1.85546875" style="5" customWidth="1"/>
    <col min="8" max="8" width="13.85546875" style="671" customWidth="1"/>
    <col min="9" max="9" width="10.85546875" style="671" customWidth="1"/>
    <col min="10" max="10" width="10.7109375" style="671" customWidth="1"/>
    <col min="11" max="12" width="9.85546875" style="671" customWidth="1"/>
    <col min="13" max="14" width="9.28515625" style="671" customWidth="1"/>
    <col min="15" max="15" width="6.85546875" style="671" customWidth="1"/>
    <col min="16" max="17" width="9.140625" style="671"/>
    <col min="18" max="16384" width="9.140625" style="5"/>
  </cols>
  <sheetData>
    <row r="1" spans="1:9" ht="17.25">
      <c r="A1" s="574" t="s">
        <v>233</v>
      </c>
      <c r="B1" s="574"/>
      <c r="C1" s="574"/>
      <c r="D1" s="574"/>
      <c r="E1" s="574"/>
      <c r="F1" s="574"/>
    </row>
    <row r="2" spans="1:9">
      <c r="A2" s="143"/>
      <c r="H2" s="671" t="s">
        <v>372</v>
      </c>
    </row>
    <row r="3" spans="1:9">
      <c r="A3" s="143"/>
      <c r="H3" s="672" t="s">
        <v>287</v>
      </c>
    </row>
    <row r="4" spans="1:9">
      <c r="A4" s="143"/>
      <c r="H4" s="673" t="s">
        <v>234</v>
      </c>
      <c r="I4" s="673" t="s">
        <v>5</v>
      </c>
    </row>
    <row r="5" spans="1:9">
      <c r="A5" s="143"/>
      <c r="B5" s="145" t="s">
        <v>314</v>
      </c>
      <c r="E5" s="145" t="s">
        <v>315</v>
      </c>
      <c r="H5" s="674">
        <f>‐86‐!G10</f>
        <v>0.78500000000000003</v>
      </c>
      <c r="I5" s="674">
        <f>‐86‐!I10</f>
        <v>0.215</v>
      </c>
    </row>
    <row r="6" spans="1:9">
      <c r="A6" s="9"/>
      <c r="E6" s="144" t="s">
        <v>294</v>
      </c>
      <c r="H6" s="671" t="s">
        <v>372</v>
      </c>
    </row>
    <row r="7" spans="1:9">
      <c r="A7" s="143"/>
      <c r="H7" s="672" t="s">
        <v>295</v>
      </c>
      <c r="I7" s="671" t="s">
        <v>235</v>
      </c>
    </row>
    <row r="8" spans="1:9">
      <c r="A8" s="143"/>
      <c r="H8" s="675" t="s">
        <v>22</v>
      </c>
      <c r="I8" s="676">
        <f>‐86‐!G16+‐86‐!G17+‐86‐!G18</f>
        <v>21.296469811943254</v>
      </c>
    </row>
    <row r="9" spans="1:9">
      <c r="A9" s="143"/>
      <c r="H9" s="675" t="s">
        <v>23</v>
      </c>
      <c r="I9" s="676">
        <f>‐86‐!G19+‐86‐!G20</f>
        <v>4.8366875618607725</v>
      </c>
    </row>
    <row r="10" spans="1:9">
      <c r="A10" s="143"/>
      <c r="H10" s="675" t="s">
        <v>24</v>
      </c>
      <c r="I10" s="676">
        <f>‐86‐!G21+‐86‐!G22</f>
        <v>22.500824810293633</v>
      </c>
    </row>
    <row r="11" spans="1:9">
      <c r="A11" s="143"/>
      <c r="H11" s="675" t="s">
        <v>26</v>
      </c>
      <c r="I11" s="676">
        <f>‐86‐!G23+‐86‐!G24</f>
        <v>3.1672715275486638</v>
      </c>
    </row>
    <row r="12" spans="1:9">
      <c r="A12" s="143"/>
      <c r="H12" s="675" t="s">
        <v>160</v>
      </c>
      <c r="I12" s="676">
        <f>‐86‐!G25</f>
        <v>16.007918178818873</v>
      </c>
    </row>
    <row r="13" spans="1:9">
      <c r="A13" s="143"/>
      <c r="H13" s="675" t="s">
        <v>161</v>
      </c>
      <c r="I13" s="676">
        <f>‐86‐!G26</f>
        <v>6.0442098317386996</v>
      </c>
    </row>
    <row r="14" spans="1:9">
      <c r="A14" s="143"/>
      <c r="H14" s="675" t="s">
        <v>162</v>
      </c>
      <c r="I14" s="676">
        <f>‐86‐!G27+‐86‐!G28</f>
        <v>2.3886506103596172</v>
      </c>
    </row>
    <row r="15" spans="1:9">
      <c r="A15" s="143"/>
      <c r="H15" s="675" t="s">
        <v>163</v>
      </c>
      <c r="I15" s="676">
        <f>‐86‐!G29+‐86‐!G30</f>
        <v>2.3424612339161994</v>
      </c>
    </row>
    <row r="16" spans="1:9">
      <c r="A16" s="143"/>
      <c r="H16" s="675" t="s">
        <v>345</v>
      </c>
      <c r="I16" s="676">
        <f>‐86‐!G31</f>
        <v>4.18343780930386</v>
      </c>
    </row>
    <row r="17" spans="1:9">
      <c r="A17" s="143"/>
      <c r="H17" s="675" t="s">
        <v>165</v>
      </c>
      <c r="I17" s="676">
        <f>‐86‐!G32</f>
        <v>13.678653909600794</v>
      </c>
    </row>
    <row r="18" spans="1:9">
      <c r="A18" s="143"/>
      <c r="H18" s="675" t="s">
        <v>346</v>
      </c>
      <c r="I18" s="676">
        <f>‐86‐!G33</f>
        <v>3.5235895743978882</v>
      </c>
    </row>
    <row r="19" spans="1:9">
      <c r="A19" s="143"/>
      <c r="H19" s="675" t="s">
        <v>167</v>
      </c>
      <c r="I19" s="676">
        <f>‐86‐!G34</f>
        <v>0</v>
      </c>
    </row>
    <row r="20" spans="1:9">
      <c r="A20" s="143"/>
      <c r="I20" s="677">
        <f>SUM(I8:I19)</f>
        <v>99.970174859782247</v>
      </c>
    </row>
    <row r="21" spans="1:9">
      <c r="A21" s="143"/>
      <c r="H21" s="678" t="s">
        <v>282</v>
      </c>
      <c r="I21" s="679">
        <f>‐86‐!F15</f>
        <v>1515.5</v>
      </c>
    </row>
    <row r="22" spans="1:9">
      <c r="A22" s="143"/>
    </row>
    <row r="23" spans="1:9">
      <c r="A23" s="143"/>
    </row>
    <row r="24" spans="1:9">
      <c r="A24" s="143"/>
    </row>
    <row r="25" spans="1:9">
      <c r="A25" s="143"/>
    </row>
    <row r="26" spans="1:9">
      <c r="A26" s="143"/>
    </row>
    <row r="27" spans="1:9">
      <c r="A27" s="143"/>
    </row>
    <row r="28" spans="1:9">
      <c r="A28" s="143"/>
    </row>
    <row r="29" spans="1:9">
      <c r="A29" s="143"/>
    </row>
    <row r="30" spans="1:9">
      <c r="A30" s="143"/>
    </row>
    <row r="31" spans="1:9">
      <c r="A31" s="143"/>
    </row>
    <row r="32" spans="1:9">
      <c r="A32" s="143"/>
    </row>
    <row r="33" spans="1:15">
      <c r="A33" s="143"/>
    </row>
    <row r="34" spans="1:15">
      <c r="A34" s="143"/>
    </row>
    <row r="35" spans="1:15">
      <c r="A35" s="143"/>
      <c r="H35" s="671" t="s">
        <v>372</v>
      </c>
    </row>
    <row r="36" spans="1:15">
      <c r="A36" s="143"/>
      <c r="H36" s="672" t="s">
        <v>344</v>
      </c>
    </row>
    <row r="37" spans="1:15">
      <c r="A37" s="143"/>
      <c r="B37" s="145" t="s">
        <v>316</v>
      </c>
      <c r="E37" s="145" t="s">
        <v>347</v>
      </c>
      <c r="H37" s="680" t="s">
        <v>236</v>
      </c>
      <c r="I37" s="681" t="s">
        <v>237</v>
      </c>
      <c r="J37" s="681" t="s">
        <v>238</v>
      </c>
      <c r="K37" s="681" t="s">
        <v>239</v>
      </c>
      <c r="L37" s="681" t="s">
        <v>240</v>
      </c>
      <c r="M37" s="681" t="s">
        <v>241</v>
      </c>
      <c r="N37" s="681" t="s">
        <v>242</v>
      </c>
      <c r="O37" s="682" t="s">
        <v>283</v>
      </c>
    </row>
    <row r="38" spans="1:15">
      <c r="A38" s="143"/>
      <c r="H38" s="680">
        <f>+‐87‐!F9</f>
        <v>10.6</v>
      </c>
      <c r="I38" s="680">
        <f>+‐87‐!H9</f>
        <v>9.27</v>
      </c>
      <c r="J38" s="680">
        <f>+‐87‐!J9</f>
        <v>4.9000000000000004</v>
      </c>
      <c r="K38" s="683">
        <f>+‐87‐!C19</f>
        <v>50.7</v>
      </c>
      <c r="L38" s="683">
        <f>+‐87‐!F19</f>
        <v>14.6</v>
      </c>
      <c r="M38" s="683">
        <f>+‐87‐!H19</f>
        <v>7.2</v>
      </c>
      <c r="N38" s="683">
        <f>+‐87‐!J19</f>
        <v>8.77</v>
      </c>
      <c r="O38" s="684">
        <f>+‐87‐!C9</f>
        <v>106.04</v>
      </c>
    </row>
    <row r="39" spans="1:15">
      <c r="A39" s="143"/>
      <c r="H39" s="685">
        <f>H38/O38*100</f>
        <v>9.9962278385514889</v>
      </c>
      <c r="I39" s="685">
        <f>I38/O38*100</f>
        <v>8.7419841569219159</v>
      </c>
      <c r="J39" s="685">
        <f>J38/O38*100</f>
        <v>4.620897774424745</v>
      </c>
      <c r="K39" s="685">
        <f>K38/O38*100</f>
        <v>47.812146359864201</v>
      </c>
      <c r="L39" s="685">
        <f>L38/O38*100</f>
        <v>13.768389287061487</v>
      </c>
      <c r="M39" s="685">
        <f>M38/O38*100</f>
        <v>6.789890607317993</v>
      </c>
      <c r="N39" s="685">
        <f>N38/O38*100</f>
        <v>8.2704639758581653</v>
      </c>
      <c r="O39" s="671">
        <f>SUM(H39:N39)</f>
        <v>99.999999999999986</v>
      </c>
    </row>
    <row r="40" spans="1:15">
      <c r="A40" s="143"/>
    </row>
    <row r="41" spans="1:15">
      <c r="A41" s="143"/>
      <c r="H41" s="671" t="s">
        <v>372</v>
      </c>
    </row>
    <row r="42" spans="1:15">
      <c r="A42" s="143"/>
      <c r="H42" s="672" t="s">
        <v>296</v>
      </c>
    </row>
    <row r="43" spans="1:15">
      <c r="A43" s="143"/>
      <c r="I43" s="680" t="s">
        <v>130</v>
      </c>
      <c r="J43" s="680" t="s">
        <v>169</v>
      </c>
      <c r="K43" s="680" t="s">
        <v>132</v>
      </c>
      <c r="L43" s="680" t="s">
        <v>243</v>
      </c>
      <c r="M43" s="680" t="s">
        <v>104</v>
      </c>
      <c r="N43" s="686" t="s">
        <v>172</v>
      </c>
    </row>
    <row r="44" spans="1:15">
      <c r="A44" s="143"/>
      <c r="H44" s="687" t="str">
        <f>‐87‐!A5</f>
        <v>平成24年度</v>
      </c>
      <c r="I44" s="688">
        <f>‐92‐!C4</f>
        <v>101</v>
      </c>
      <c r="J44" s="688">
        <f>‐92‐!D4</f>
        <v>61</v>
      </c>
      <c r="K44" s="688">
        <f>‐92‐!E4</f>
        <v>6</v>
      </c>
      <c r="L44" s="688">
        <f>‐92‐!F4+‐92‐!G4</f>
        <v>14</v>
      </c>
      <c r="M44" s="688">
        <f>‐92‐!H4</f>
        <v>60</v>
      </c>
      <c r="N44" s="688">
        <f>‐92‐!I4</f>
        <v>8</v>
      </c>
    </row>
    <row r="45" spans="1:15">
      <c r="A45" s="143"/>
      <c r="H45" s="689">
        <f>‐87‐!A6</f>
        <v>25</v>
      </c>
      <c r="I45" s="688">
        <f>‐92‐!C5</f>
        <v>119</v>
      </c>
      <c r="J45" s="688">
        <f>‐92‐!D5</f>
        <v>85</v>
      </c>
      <c r="K45" s="688">
        <f>‐92‐!E5</f>
        <v>4</v>
      </c>
      <c r="L45" s="688">
        <f>‐92‐!F5+‐92‐!G5</f>
        <v>18</v>
      </c>
      <c r="M45" s="688">
        <f>‐92‐!H5</f>
        <v>47</v>
      </c>
      <c r="N45" s="688">
        <f>‐92‐!I5</f>
        <v>13</v>
      </c>
    </row>
    <row r="46" spans="1:15">
      <c r="A46" s="143"/>
      <c r="H46" s="689">
        <f>‐87‐!A7</f>
        <v>26</v>
      </c>
      <c r="I46" s="688">
        <f>‐92‐!C6</f>
        <v>86</v>
      </c>
      <c r="J46" s="688">
        <f>‐92‐!D6</f>
        <v>74</v>
      </c>
      <c r="K46" s="688">
        <f>‐92‐!E6</f>
        <v>5</v>
      </c>
      <c r="L46" s="688">
        <f>‐92‐!F6+‐92‐!G6</f>
        <v>6</v>
      </c>
      <c r="M46" s="688">
        <f>‐92‐!H6</f>
        <v>48</v>
      </c>
      <c r="N46" s="688">
        <f>‐92‐!I6</f>
        <v>5</v>
      </c>
    </row>
    <row r="47" spans="1:15">
      <c r="A47" s="143"/>
      <c r="H47" s="689">
        <f>‐87‐!A8</f>
        <v>27</v>
      </c>
      <c r="I47" s="688">
        <f>‐92‐!C7</f>
        <v>123</v>
      </c>
      <c r="J47" s="688">
        <f>‐92‐!D7</f>
        <v>88</v>
      </c>
      <c r="K47" s="688">
        <f>‐92‐!E7</f>
        <v>3</v>
      </c>
      <c r="L47" s="688">
        <f>‐92‐!F7+‐92‐!G7</f>
        <v>7</v>
      </c>
      <c r="M47" s="688">
        <f>‐92‐!H7</f>
        <v>27</v>
      </c>
      <c r="N47" s="688">
        <f>‐92‐!I7</f>
        <v>6</v>
      </c>
    </row>
    <row r="48" spans="1:15">
      <c r="A48" s="143"/>
      <c r="H48" s="689">
        <f>‐87‐!A9</f>
        <v>28</v>
      </c>
      <c r="I48" s="688">
        <f>‐92‐!C8</f>
        <v>127</v>
      </c>
      <c r="J48" s="688">
        <f>‐92‐!D8</f>
        <v>86</v>
      </c>
      <c r="K48" s="688">
        <f>‐92‐!E8</f>
        <v>4</v>
      </c>
      <c r="L48" s="688">
        <f>‐92‐!F8+‐92‐!G8</f>
        <v>17</v>
      </c>
      <c r="M48" s="688">
        <f>‐92‐!H8</f>
        <v>32</v>
      </c>
      <c r="N48" s="688">
        <f>‐92‐!I8</f>
        <v>6</v>
      </c>
      <c r="O48" s="688"/>
    </row>
    <row r="49" spans="1:1">
      <c r="A49" s="143"/>
    </row>
    <row r="50" spans="1:1">
      <c r="A50" s="143"/>
    </row>
    <row r="51" spans="1:1">
      <c r="A51" s="143"/>
    </row>
    <row r="52" spans="1:1">
      <c r="A52" s="143"/>
    </row>
    <row r="53" spans="1:1">
      <c r="A53" s="143"/>
    </row>
    <row r="54" spans="1:1">
      <c r="A54" s="143"/>
    </row>
    <row r="55" spans="1:1">
      <c r="A55" s="143"/>
    </row>
    <row r="56" spans="1:1">
      <c r="A56" s="143"/>
    </row>
  </sheetData>
  <sheetProtection sheet="1" objects="1" scenarios="1"/>
  <mergeCells count="1">
    <mergeCell ref="A1:F1"/>
  </mergeCells>
  <phoneticPr fontId="13"/>
  <printOptions horizontalCentered="1"/>
  <pageMargins left="0.59055118110236227" right="0.59055118110236227" top="0.59055118110236227" bottom="0.59055118110236227" header="0.39370078740157483" footer="0.39370078740157483"/>
  <pageSetup paperSize="9" scale="98" firstPageNumber="14" orientation="portrait" useFirstPageNumber="1" r:id="rId1"/>
  <headerFooter scaleWithDoc="0" alignWithMargins="0">
    <oddFooter>&amp;C&amp;11－&amp;12&amp;P&amp;11－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6"/>
  <sheetViews>
    <sheetView view="pageBreakPreview" zoomScale="85" zoomScaleNormal="100" zoomScaleSheetLayoutView="85" workbookViewId="0">
      <selection activeCell="H8" sqref="H8:I8"/>
    </sheetView>
  </sheetViews>
  <sheetFormatPr defaultRowHeight="18" customHeight="1"/>
  <cols>
    <col min="1" max="1" width="10.85546875" style="10" customWidth="1"/>
    <col min="2" max="3" width="9.85546875" style="10" customWidth="1"/>
    <col min="4" max="4" width="10" style="10" customWidth="1"/>
    <col min="5" max="5" width="9.85546875" style="10" customWidth="1"/>
    <col min="6" max="6" width="10.140625" style="10" customWidth="1"/>
    <col min="7" max="7" width="9.85546875" style="10" customWidth="1"/>
    <col min="8" max="8" width="10.28515625" style="10" customWidth="1"/>
    <col min="9" max="9" width="9.85546875" style="10" customWidth="1"/>
    <col min="10" max="10" width="10.28515625" style="10" customWidth="1"/>
    <col min="11" max="16384" width="9.140625" style="10"/>
  </cols>
  <sheetData>
    <row r="1" spans="1:10" ht="5.0999999999999996" customHeight="1">
      <c r="J1" s="21"/>
    </row>
    <row r="2" spans="1:10" ht="15" customHeight="1">
      <c r="A2" s="10" t="s">
        <v>351</v>
      </c>
      <c r="J2" s="21" t="s">
        <v>39</v>
      </c>
    </row>
    <row r="3" spans="1:10" ht="21" customHeight="1">
      <c r="A3" s="365" t="s">
        <v>40</v>
      </c>
      <c r="B3" s="366" t="s">
        <v>41</v>
      </c>
      <c r="C3" s="366"/>
      <c r="D3" s="366"/>
      <c r="E3" s="355" t="s">
        <v>42</v>
      </c>
      <c r="F3" s="355"/>
      <c r="G3" s="355" t="s">
        <v>43</v>
      </c>
      <c r="H3" s="355"/>
      <c r="I3" s="360" t="s">
        <v>44</v>
      </c>
      <c r="J3" s="360"/>
    </row>
    <row r="4" spans="1:10" ht="21" customHeight="1">
      <c r="A4" s="365"/>
      <c r="B4" s="28" t="s">
        <v>45</v>
      </c>
      <c r="C4" s="356" t="s">
        <v>17</v>
      </c>
      <c r="D4" s="356"/>
      <c r="E4" s="29" t="s">
        <v>45</v>
      </c>
      <c r="F4" s="29" t="s">
        <v>46</v>
      </c>
      <c r="G4" s="277" t="s">
        <v>45</v>
      </c>
      <c r="H4" s="29" t="s">
        <v>46</v>
      </c>
      <c r="I4" s="29" t="s">
        <v>45</v>
      </c>
      <c r="J4" s="30" t="s">
        <v>46</v>
      </c>
    </row>
    <row r="5" spans="1:10" ht="18" customHeight="1">
      <c r="A5" s="11" t="s">
        <v>350</v>
      </c>
      <c r="B5" s="283">
        <v>88</v>
      </c>
      <c r="C5" s="362">
        <v>105.74</v>
      </c>
      <c r="D5" s="362"/>
      <c r="E5" s="256">
        <v>75</v>
      </c>
      <c r="F5" s="279">
        <v>10.58</v>
      </c>
      <c r="G5" s="284">
        <v>4</v>
      </c>
      <c r="H5" s="257">
        <v>9.27</v>
      </c>
      <c r="I5" s="284">
        <v>1</v>
      </c>
      <c r="J5" s="258">
        <v>4.9000000000000004</v>
      </c>
    </row>
    <row r="6" spans="1:10" ht="18" customHeight="1">
      <c r="A6" s="11">
        <v>25</v>
      </c>
      <c r="B6" s="281">
        <v>90</v>
      </c>
      <c r="C6" s="363">
        <v>106.04</v>
      </c>
      <c r="D6" s="363"/>
      <c r="E6" s="13">
        <v>75</v>
      </c>
      <c r="F6" s="280">
        <v>10.6</v>
      </c>
      <c r="G6" s="282">
        <v>4</v>
      </c>
      <c r="H6" s="14">
        <v>9.27</v>
      </c>
      <c r="I6" s="282">
        <v>1</v>
      </c>
      <c r="J6" s="12">
        <v>4.9000000000000004</v>
      </c>
    </row>
    <row r="7" spans="1:10" ht="18" customHeight="1">
      <c r="A7" s="11">
        <v>26</v>
      </c>
      <c r="B7" s="281">
        <v>90</v>
      </c>
      <c r="C7" s="363">
        <v>106.04</v>
      </c>
      <c r="D7" s="363"/>
      <c r="E7" s="13">
        <v>75</v>
      </c>
      <c r="F7" s="280">
        <v>10.6</v>
      </c>
      <c r="G7" s="282">
        <v>4</v>
      </c>
      <c r="H7" s="14">
        <v>9.27</v>
      </c>
      <c r="I7" s="282">
        <v>1</v>
      </c>
      <c r="J7" s="12">
        <v>4.9000000000000004</v>
      </c>
    </row>
    <row r="8" spans="1:10" ht="18" customHeight="1">
      <c r="A8" s="11">
        <v>27</v>
      </c>
      <c r="B8" s="281">
        <v>90</v>
      </c>
      <c r="C8" s="369">
        <v>106.04</v>
      </c>
      <c r="D8" s="369"/>
      <c r="E8" s="13">
        <v>75</v>
      </c>
      <c r="F8" s="280">
        <v>10.6</v>
      </c>
      <c r="G8" s="282">
        <v>4</v>
      </c>
      <c r="H8" s="14">
        <v>9.27</v>
      </c>
      <c r="I8" s="282">
        <v>1</v>
      </c>
      <c r="J8" s="12">
        <v>4.9000000000000004</v>
      </c>
    </row>
    <row r="9" spans="1:10" ht="18" customHeight="1" thickBot="1">
      <c r="A9" s="270">
        <v>28</v>
      </c>
      <c r="B9" s="586">
        <v>90</v>
      </c>
      <c r="C9" s="587">
        <v>106.04</v>
      </c>
      <c r="D9" s="587"/>
      <c r="E9" s="588">
        <v>75</v>
      </c>
      <c r="F9" s="589">
        <v>10.6</v>
      </c>
      <c r="G9" s="586">
        <v>4</v>
      </c>
      <c r="H9" s="590">
        <v>9.27</v>
      </c>
      <c r="I9" s="586">
        <v>1</v>
      </c>
      <c r="J9" s="591">
        <v>4.9000000000000004</v>
      </c>
    </row>
    <row r="10" spans="1:10" ht="15" customHeight="1">
      <c r="H10" s="361" t="s">
        <v>47</v>
      </c>
      <c r="I10" s="361"/>
      <c r="J10" s="361"/>
    </row>
    <row r="11" spans="1:10" ht="15" customHeight="1">
      <c r="H11" s="278"/>
      <c r="I11" s="278"/>
      <c r="J11" s="278"/>
    </row>
    <row r="12" spans="1:10" ht="15" customHeight="1" thickBot="1">
      <c r="A12" s="10" t="s">
        <v>300</v>
      </c>
      <c r="J12" s="21" t="s">
        <v>39</v>
      </c>
    </row>
    <row r="13" spans="1:10" ht="21" customHeight="1" thickBot="1">
      <c r="A13" s="365" t="s">
        <v>301</v>
      </c>
      <c r="B13" s="367" t="s">
        <v>48</v>
      </c>
      <c r="C13" s="368"/>
      <c r="D13" s="366"/>
      <c r="E13" s="355" t="s">
        <v>49</v>
      </c>
      <c r="F13" s="355"/>
      <c r="G13" s="355" t="s">
        <v>50</v>
      </c>
      <c r="H13" s="355"/>
      <c r="I13" s="360" t="s">
        <v>51</v>
      </c>
      <c r="J13" s="360"/>
    </row>
    <row r="14" spans="1:10" ht="21" customHeight="1">
      <c r="A14" s="365"/>
      <c r="B14" s="31" t="s">
        <v>52</v>
      </c>
      <c r="C14" s="356" t="s">
        <v>53</v>
      </c>
      <c r="D14" s="356"/>
      <c r="E14" s="288" t="s">
        <v>45</v>
      </c>
      <c r="F14" s="277" t="s">
        <v>53</v>
      </c>
      <c r="G14" s="32" t="s">
        <v>45</v>
      </c>
      <c r="H14" s="277" t="s">
        <v>46</v>
      </c>
      <c r="I14" s="29" t="s">
        <v>45</v>
      </c>
      <c r="J14" s="30" t="s">
        <v>46</v>
      </c>
    </row>
    <row r="15" spans="1:10" ht="18" customHeight="1">
      <c r="A15" s="11" t="s">
        <v>350</v>
      </c>
      <c r="B15" s="259">
        <v>2</v>
      </c>
      <c r="C15" s="370">
        <v>50.6</v>
      </c>
      <c r="D15" s="370"/>
      <c r="E15" s="260">
        <v>1</v>
      </c>
      <c r="F15" s="274">
        <v>14.6</v>
      </c>
      <c r="G15" s="260">
        <v>1</v>
      </c>
      <c r="H15" s="274">
        <v>7.2</v>
      </c>
      <c r="I15" s="261">
        <v>4</v>
      </c>
      <c r="J15" s="262">
        <v>8.59</v>
      </c>
    </row>
    <row r="16" spans="1:10" ht="18" customHeight="1">
      <c r="A16" s="11">
        <v>25</v>
      </c>
      <c r="B16" s="187">
        <v>2</v>
      </c>
      <c r="C16" s="371">
        <v>50.7</v>
      </c>
      <c r="D16" s="371"/>
      <c r="E16" s="17">
        <v>1</v>
      </c>
      <c r="F16" s="275">
        <v>14.6</v>
      </c>
      <c r="G16" s="17">
        <v>1</v>
      </c>
      <c r="H16" s="275">
        <v>7.2</v>
      </c>
      <c r="I16" s="15">
        <v>6</v>
      </c>
      <c r="J16" s="16">
        <v>8.77</v>
      </c>
    </row>
    <row r="17" spans="1:10" ht="18" customHeight="1">
      <c r="A17" s="11">
        <v>26</v>
      </c>
      <c r="B17" s="187">
        <v>2</v>
      </c>
      <c r="C17" s="371">
        <v>50.7</v>
      </c>
      <c r="D17" s="371"/>
      <c r="E17" s="17">
        <v>1</v>
      </c>
      <c r="F17" s="275">
        <v>14.6</v>
      </c>
      <c r="G17" s="17">
        <v>1</v>
      </c>
      <c r="H17" s="275">
        <v>7.2</v>
      </c>
      <c r="I17" s="15">
        <v>6</v>
      </c>
      <c r="J17" s="16">
        <v>8.77</v>
      </c>
    </row>
    <row r="18" spans="1:10" ht="18" customHeight="1">
      <c r="A18" s="11">
        <v>27</v>
      </c>
      <c r="B18" s="187">
        <v>2</v>
      </c>
      <c r="C18" s="371">
        <v>50.7</v>
      </c>
      <c r="D18" s="371"/>
      <c r="E18" s="17">
        <v>1</v>
      </c>
      <c r="F18" s="275">
        <v>14.6</v>
      </c>
      <c r="G18" s="17">
        <v>1</v>
      </c>
      <c r="H18" s="275">
        <v>7.2</v>
      </c>
      <c r="I18" s="15">
        <v>6</v>
      </c>
      <c r="J18" s="16">
        <v>8.77</v>
      </c>
    </row>
    <row r="19" spans="1:10" ht="18" customHeight="1" thickBot="1">
      <c r="A19" s="270">
        <v>28</v>
      </c>
      <c r="B19" s="592">
        <v>2</v>
      </c>
      <c r="C19" s="593">
        <v>50.7</v>
      </c>
      <c r="D19" s="593"/>
      <c r="E19" s="594">
        <v>1</v>
      </c>
      <c r="F19" s="595">
        <v>14.6</v>
      </c>
      <c r="G19" s="594">
        <v>1</v>
      </c>
      <c r="H19" s="595">
        <v>7.2</v>
      </c>
      <c r="I19" s="596">
        <v>6</v>
      </c>
      <c r="J19" s="597">
        <v>8.77</v>
      </c>
    </row>
    <row r="20" spans="1:10" ht="15" customHeight="1">
      <c r="A20" s="10" t="s">
        <v>54</v>
      </c>
      <c r="J20" s="21" t="s">
        <v>47</v>
      </c>
    </row>
    <row r="21" spans="1:10" ht="15" customHeight="1"/>
    <row r="22" spans="1:10" ht="15" customHeight="1">
      <c r="A22" s="10" t="s">
        <v>352</v>
      </c>
      <c r="J22" s="21" t="s">
        <v>55</v>
      </c>
    </row>
    <row r="23" spans="1:10" ht="21" customHeight="1">
      <c r="A23" s="311" t="s">
        <v>40</v>
      </c>
      <c r="B23" s="355" t="s">
        <v>56</v>
      </c>
      <c r="C23" s="355"/>
      <c r="D23" s="355"/>
      <c r="E23" s="355"/>
      <c r="F23" s="355"/>
      <c r="G23" s="355"/>
      <c r="H23" s="355"/>
      <c r="I23" s="355"/>
      <c r="J23" s="33" t="s">
        <v>57</v>
      </c>
    </row>
    <row r="24" spans="1:10" ht="21" customHeight="1">
      <c r="A24" s="311"/>
      <c r="B24" s="356" t="s">
        <v>58</v>
      </c>
      <c r="C24" s="356"/>
      <c r="D24" s="356" t="s">
        <v>59</v>
      </c>
      <c r="E24" s="356"/>
      <c r="F24" s="356" t="s">
        <v>60</v>
      </c>
      <c r="G24" s="356"/>
      <c r="H24" s="356" t="s">
        <v>61</v>
      </c>
      <c r="I24" s="356"/>
      <c r="J24" s="598" t="s">
        <v>330</v>
      </c>
    </row>
    <row r="25" spans="1:10" ht="18" customHeight="1">
      <c r="A25" s="11" t="s">
        <v>350</v>
      </c>
      <c r="B25" s="358">
        <v>50</v>
      </c>
      <c r="C25" s="359"/>
      <c r="D25" s="364" t="s">
        <v>335</v>
      </c>
      <c r="E25" s="364"/>
      <c r="F25" s="357">
        <v>66990</v>
      </c>
      <c r="G25" s="357"/>
      <c r="H25" s="357">
        <v>57500</v>
      </c>
      <c r="I25" s="357"/>
      <c r="J25" s="298">
        <v>9</v>
      </c>
    </row>
    <row r="26" spans="1:10" ht="18" customHeight="1">
      <c r="A26" s="11">
        <v>25</v>
      </c>
      <c r="B26" s="352">
        <v>50</v>
      </c>
      <c r="C26" s="353"/>
      <c r="D26" s="354">
        <v>0</v>
      </c>
      <c r="E26" s="354"/>
      <c r="F26" s="329">
        <v>66970</v>
      </c>
      <c r="G26" s="329"/>
      <c r="H26" s="332">
        <v>57924</v>
      </c>
      <c r="I26" s="332"/>
      <c r="J26" s="299">
        <v>9</v>
      </c>
    </row>
    <row r="27" spans="1:10" ht="18" customHeight="1">
      <c r="A27" s="11">
        <v>26</v>
      </c>
      <c r="B27" s="352">
        <v>50</v>
      </c>
      <c r="C27" s="353"/>
      <c r="D27" s="354">
        <v>0</v>
      </c>
      <c r="E27" s="354"/>
      <c r="F27" s="329">
        <v>66930</v>
      </c>
      <c r="G27" s="329"/>
      <c r="H27" s="332">
        <v>58767</v>
      </c>
      <c r="I27" s="332"/>
      <c r="J27" s="299">
        <v>9</v>
      </c>
    </row>
    <row r="28" spans="1:10" ht="18" customHeight="1">
      <c r="A28" s="11">
        <v>27</v>
      </c>
      <c r="B28" s="352">
        <v>54</v>
      </c>
      <c r="C28" s="353"/>
      <c r="D28" s="333">
        <v>0</v>
      </c>
      <c r="E28" s="333"/>
      <c r="F28" s="329">
        <v>68800</v>
      </c>
      <c r="G28" s="329"/>
      <c r="H28" s="332">
        <v>61629</v>
      </c>
      <c r="I28" s="332"/>
      <c r="J28" s="299">
        <v>9</v>
      </c>
    </row>
    <row r="29" spans="1:10" ht="18" customHeight="1" thickBot="1">
      <c r="A29" s="270">
        <v>28</v>
      </c>
      <c r="B29" s="599">
        <v>54</v>
      </c>
      <c r="C29" s="600"/>
      <c r="D29" s="601">
        <v>0</v>
      </c>
      <c r="E29" s="601"/>
      <c r="F29" s="602">
        <v>68800</v>
      </c>
      <c r="G29" s="602"/>
      <c r="H29" s="603">
        <v>61629</v>
      </c>
      <c r="I29" s="603"/>
      <c r="J29" s="604">
        <v>9</v>
      </c>
    </row>
    <row r="30" spans="1:10" ht="15" customHeight="1">
      <c r="J30" s="21" t="s">
        <v>14</v>
      </c>
    </row>
    <row r="31" spans="1:10" ht="12" customHeight="1"/>
    <row r="32" spans="1:10" ht="15" customHeight="1" thickBot="1">
      <c r="A32" s="339" t="s">
        <v>353</v>
      </c>
      <c r="B32" s="339"/>
      <c r="C32" s="339"/>
      <c r="D32" s="339"/>
      <c r="E32" s="339"/>
    </row>
    <row r="33" spans="1:10" ht="24.95" customHeight="1">
      <c r="A33" s="336" t="s">
        <v>62</v>
      </c>
      <c r="B33" s="337"/>
      <c r="C33" s="338" t="s">
        <v>63</v>
      </c>
      <c r="D33" s="338"/>
      <c r="E33" s="34" t="s">
        <v>64</v>
      </c>
      <c r="F33" s="34" t="s">
        <v>65</v>
      </c>
      <c r="G33" s="34" t="s">
        <v>66</v>
      </c>
      <c r="H33" s="34" t="s">
        <v>67</v>
      </c>
      <c r="I33" s="35" t="s">
        <v>68</v>
      </c>
      <c r="J33" s="19" t="s">
        <v>69</v>
      </c>
    </row>
    <row r="34" spans="1:10" ht="17.100000000000001" customHeight="1">
      <c r="A34" s="348" t="s">
        <v>70</v>
      </c>
      <c r="B34" s="349"/>
      <c r="C34" s="334" t="s">
        <v>71</v>
      </c>
      <c r="D34" s="334"/>
      <c r="E34" s="330">
        <v>1</v>
      </c>
      <c r="F34" s="285">
        <v>39</v>
      </c>
      <c r="G34" s="285" t="s">
        <v>72</v>
      </c>
      <c r="H34" s="285" t="s">
        <v>73</v>
      </c>
      <c r="I34" s="328" t="s">
        <v>74</v>
      </c>
      <c r="J34" s="605"/>
    </row>
    <row r="35" spans="1:10" ht="17.100000000000001" customHeight="1">
      <c r="A35" s="348"/>
      <c r="B35" s="349"/>
      <c r="C35" s="1" t="s">
        <v>75</v>
      </c>
      <c r="D35" s="85"/>
      <c r="E35" s="331"/>
      <c r="F35" s="285">
        <v>13</v>
      </c>
      <c r="G35" s="285" t="s">
        <v>76</v>
      </c>
      <c r="H35" s="285" t="s">
        <v>77</v>
      </c>
      <c r="I35" s="328"/>
      <c r="J35" s="605"/>
    </row>
    <row r="36" spans="1:10" ht="17.100000000000001" customHeight="1">
      <c r="A36" s="348"/>
      <c r="B36" s="349"/>
      <c r="C36" s="334" t="s">
        <v>78</v>
      </c>
      <c r="D36" s="335"/>
      <c r="E36" s="328">
        <v>1</v>
      </c>
      <c r="F36" s="285">
        <v>29</v>
      </c>
      <c r="G36" s="285" t="s">
        <v>72</v>
      </c>
      <c r="H36" s="285" t="s">
        <v>79</v>
      </c>
      <c r="I36" s="328" t="s">
        <v>80</v>
      </c>
      <c r="J36" s="605"/>
    </row>
    <row r="37" spans="1:10" ht="17.100000000000001" customHeight="1">
      <c r="A37" s="348"/>
      <c r="B37" s="349"/>
      <c r="C37" s="1" t="s">
        <v>81</v>
      </c>
      <c r="D37" s="88"/>
      <c r="E37" s="328"/>
      <c r="F37" s="285">
        <v>7</v>
      </c>
      <c r="G37" s="285" t="s">
        <v>76</v>
      </c>
      <c r="H37" s="285" t="s">
        <v>82</v>
      </c>
      <c r="I37" s="328"/>
      <c r="J37" s="605"/>
    </row>
    <row r="38" spans="1:10" ht="17.100000000000001" customHeight="1">
      <c r="A38" s="348"/>
      <c r="B38" s="349"/>
      <c r="C38" s="334" t="s">
        <v>83</v>
      </c>
      <c r="D38" s="335"/>
      <c r="E38" s="328">
        <v>1</v>
      </c>
      <c r="F38" s="328">
        <v>44</v>
      </c>
      <c r="G38" s="328" t="s">
        <v>72</v>
      </c>
      <c r="H38" s="328" t="s">
        <v>84</v>
      </c>
      <c r="I38" s="328" t="s">
        <v>85</v>
      </c>
      <c r="J38" s="605"/>
    </row>
    <row r="39" spans="1:10" ht="17.100000000000001" customHeight="1">
      <c r="A39" s="348"/>
      <c r="B39" s="349"/>
      <c r="C39" s="2" t="s">
        <v>86</v>
      </c>
      <c r="D39" s="88"/>
      <c r="E39" s="328"/>
      <c r="F39" s="328"/>
      <c r="G39" s="328"/>
      <c r="H39" s="328"/>
      <c r="I39" s="328"/>
      <c r="J39" s="605"/>
    </row>
    <row r="40" spans="1:10" ht="17.100000000000001" customHeight="1">
      <c r="A40" s="348"/>
      <c r="B40" s="349"/>
      <c r="C40" s="334" t="s">
        <v>87</v>
      </c>
      <c r="D40" s="335"/>
      <c r="E40" s="328">
        <v>1</v>
      </c>
      <c r="F40" s="285">
        <v>30</v>
      </c>
      <c r="G40" s="285" t="s">
        <v>72</v>
      </c>
      <c r="H40" s="285" t="s">
        <v>88</v>
      </c>
      <c r="I40" s="328" t="s">
        <v>89</v>
      </c>
      <c r="J40" s="605"/>
    </row>
    <row r="41" spans="1:10" ht="17.100000000000001" customHeight="1">
      <c r="A41" s="348"/>
      <c r="B41" s="349"/>
      <c r="C41" s="1" t="s">
        <v>90</v>
      </c>
      <c r="D41" s="88"/>
      <c r="E41" s="328"/>
      <c r="F41" s="285">
        <v>6</v>
      </c>
      <c r="G41" s="285" t="s">
        <v>76</v>
      </c>
      <c r="H41" s="285" t="s">
        <v>91</v>
      </c>
      <c r="I41" s="328"/>
      <c r="J41" s="605"/>
    </row>
    <row r="42" spans="1:10" ht="17.100000000000001" customHeight="1">
      <c r="A42" s="348" t="s">
        <v>92</v>
      </c>
      <c r="B42" s="349"/>
      <c r="C42" s="350" t="s">
        <v>93</v>
      </c>
      <c r="D42" s="351"/>
      <c r="E42" s="285">
        <v>1</v>
      </c>
      <c r="F42" s="285">
        <v>30</v>
      </c>
      <c r="G42" s="285" t="s">
        <v>94</v>
      </c>
      <c r="H42" s="285" t="s">
        <v>95</v>
      </c>
      <c r="I42" s="285" t="s">
        <v>96</v>
      </c>
      <c r="J42" s="605"/>
    </row>
    <row r="43" spans="1:10" ht="17.100000000000001" customHeight="1">
      <c r="A43" s="348"/>
      <c r="B43" s="349"/>
      <c r="C43" s="350" t="s">
        <v>97</v>
      </c>
      <c r="D43" s="351"/>
      <c r="E43" s="285">
        <v>1</v>
      </c>
      <c r="F43" s="285">
        <v>20</v>
      </c>
      <c r="G43" s="285" t="s">
        <v>94</v>
      </c>
      <c r="H43" s="285" t="s">
        <v>98</v>
      </c>
      <c r="I43" s="285" t="s">
        <v>99</v>
      </c>
      <c r="J43" s="605"/>
    </row>
    <row r="44" spans="1:10" ht="17.100000000000001" customHeight="1" thickBot="1">
      <c r="A44" s="340" t="s">
        <v>100</v>
      </c>
      <c r="B44" s="341"/>
      <c r="C44" s="344" t="s">
        <v>101</v>
      </c>
      <c r="D44" s="345"/>
      <c r="E44" s="285">
        <v>1</v>
      </c>
      <c r="F44" s="285">
        <v>30</v>
      </c>
      <c r="G44" s="285" t="s">
        <v>94</v>
      </c>
      <c r="H44" s="285" t="s">
        <v>98</v>
      </c>
      <c r="I44" s="285" t="s">
        <v>99</v>
      </c>
      <c r="J44" s="605"/>
    </row>
    <row r="45" spans="1:10" ht="17.100000000000001" customHeight="1" thickBot="1">
      <c r="A45" s="342"/>
      <c r="B45" s="343"/>
      <c r="C45" s="346" t="s">
        <v>102</v>
      </c>
      <c r="D45" s="347"/>
      <c r="E45" s="290">
        <v>1</v>
      </c>
      <c r="F45" s="290">
        <v>20</v>
      </c>
      <c r="G45" s="290" t="s">
        <v>94</v>
      </c>
      <c r="H45" s="290" t="s">
        <v>98</v>
      </c>
      <c r="I45" s="290" t="s">
        <v>99</v>
      </c>
      <c r="J45" s="606"/>
    </row>
    <row r="46" spans="1:10" ht="15" customHeight="1">
      <c r="J46" s="21" t="s">
        <v>319</v>
      </c>
    </row>
  </sheetData>
  <sheetProtection sheet="1" objects="1" scenarios="1"/>
  <mergeCells count="74">
    <mergeCell ref="D25:E25"/>
    <mergeCell ref="A3:A4"/>
    <mergeCell ref="B3:D3"/>
    <mergeCell ref="A13:A14"/>
    <mergeCell ref="B13:D13"/>
    <mergeCell ref="C14:D14"/>
    <mergeCell ref="C8:D8"/>
    <mergeCell ref="C15:D15"/>
    <mergeCell ref="C16:D16"/>
    <mergeCell ref="C17:D17"/>
    <mergeCell ref="C18:D18"/>
    <mergeCell ref="C19:D19"/>
    <mergeCell ref="I3:J3"/>
    <mergeCell ref="C4:D4"/>
    <mergeCell ref="I13:J13"/>
    <mergeCell ref="H10:J10"/>
    <mergeCell ref="E13:F13"/>
    <mergeCell ref="G3:H3"/>
    <mergeCell ref="E3:F3"/>
    <mergeCell ref="C9:D9"/>
    <mergeCell ref="C5:D5"/>
    <mergeCell ref="C6:D6"/>
    <mergeCell ref="C7:D7"/>
    <mergeCell ref="G13:H13"/>
    <mergeCell ref="B28:C28"/>
    <mergeCell ref="B27:C27"/>
    <mergeCell ref="D27:E27"/>
    <mergeCell ref="A23:A24"/>
    <mergeCell ref="B23:I23"/>
    <mergeCell ref="B24:C24"/>
    <mergeCell ref="D24:E24"/>
    <mergeCell ref="F24:G24"/>
    <mergeCell ref="H24:I24"/>
    <mergeCell ref="B26:C26"/>
    <mergeCell ref="D26:E26"/>
    <mergeCell ref="F26:G26"/>
    <mergeCell ref="H25:I25"/>
    <mergeCell ref="H26:I26"/>
    <mergeCell ref="F25:G25"/>
    <mergeCell ref="B25:C25"/>
    <mergeCell ref="A44:B45"/>
    <mergeCell ref="C44:D44"/>
    <mergeCell ref="C45:D45"/>
    <mergeCell ref="F38:F39"/>
    <mergeCell ref="C38:D38"/>
    <mergeCell ref="A34:B41"/>
    <mergeCell ref="A42:B43"/>
    <mergeCell ref="C42:D42"/>
    <mergeCell ref="C43:D43"/>
    <mergeCell ref="C40:D40"/>
    <mergeCell ref="E40:E41"/>
    <mergeCell ref="B29:C29"/>
    <mergeCell ref="G38:G39"/>
    <mergeCell ref="C36:D36"/>
    <mergeCell ref="C34:D34"/>
    <mergeCell ref="A33:B33"/>
    <mergeCell ref="C33:D33"/>
    <mergeCell ref="D29:E29"/>
    <mergeCell ref="A32:E32"/>
    <mergeCell ref="I40:I41"/>
    <mergeCell ref="F27:G27"/>
    <mergeCell ref="E36:E37"/>
    <mergeCell ref="E38:E39"/>
    <mergeCell ref="H29:I29"/>
    <mergeCell ref="I36:I37"/>
    <mergeCell ref="I34:I35"/>
    <mergeCell ref="F29:G29"/>
    <mergeCell ref="E34:E35"/>
    <mergeCell ref="H38:H39"/>
    <mergeCell ref="I38:I39"/>
    <mergeCell ref="H28:I28"/>
    <mergeCell ref="F28:G28"/>
    <mergeCell ref="D28:E28"/>
    <mergeCell ref="H27:I27"/>
  </mergeCells>
  <phoneticPr fontId="13"/>
  <printOptions horizontalCentered="1"/>
  <pageMargins left="0.59055118110236227" right="0.59055118110236227" top="0.59055118110236227" bottom="0.59055118110236227" header="0.39370078740157483" footer="0.39370078740157483"/>
  <pageSetup paperSize="9" firstPageNumber="87" orientation="portrait" useFirstPageNumber="1" r:id="rId1"/>
  <headerFooter scaleWithDoc="0" alignWithMargins="0">
    <oddHeader>&amp;R建　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70"/>
  <sheetViews>
    <sheetView view="pageBreakPreview" zoomScaleNormal="100" zoomScaleSheetLayoutView="100" workbookViewId="0">
      <selection activeCell="H8" sqref="H8:I8"/>
    </sheetView>
  </sheetViews>
  <sheetFormatPr defaultRowHeight="17.45" customHeight="1"/>
  <cols>
    <col min="1" max="1" width="3.85546875" style="53" customWidth="1"/>
    <col min="2" max="2" width="4.42578125" style="53" customWidth="1"/>
    <col min="3" max="3" width="4" style="53" customWidth="1"/>
    <col min="4" max="4" width="18.7109375" style="53" customWidth="1"/>
    <col min="5" max="5" width="4.42578125" style="53" customWidth="1"/>
    <col min="6" max="7" width="8.5703125" style="53" customWidth="1"/>
    <col min="8" max="8" width="11.7109375" style="53" customWidth="1"/>
    <col min="9" max="9" width="10.140625" style="53" customWidth="1"/>
    <col min="10" max="10" width="7.140625" style="53" customWidth="1"/>
    <col min="11" max="11" width="11.7109375" style="53" customWidth="1"/>
    <col min="12" max="16384" width="9.140625" style="53"/>
  </cols>
  <sheetData>
    <row r="1" spans="1:12" ht="5.0999999999999996" customHeight="1">
      <c r="A1" s="404"/>
      <c r="B1" s="404"/>
      <c r="C1" s="404"/>
      <c r="D1" s="405"/>
      <c r="E1" s="405"/>
      <c r="F1" s="405"/>
      <c r="G1" s="405"/>
      <c r="H1" s="405"/>
      <c r="I1" s="405"/>
      <c r="J1" s="405"/>
      <c r="K1" s="405"/>
    </row>
    <row r="2" spans="1:12" ht="14.25" customHeight="1">
      <c r="A2" s="406" t="s">
        <v>284</v>
      </c>
      <c r="B2" s="405"/>
      <c r="C2" s="405"/>
      <c r="D2" s="405"/>
      <c r="E2" s="405"/>
      <c r="F2" s="405"/>
      <c r="G2" s="405"/>
      <c r="H2" s="405"/>
      <c r="I2" s="405"/>
      <c r="J2" s="405"/>
      <c r="K2" s="405"/>
    </row>
    <row r="3" spans="1:12" ht="5.0999999999999996" customHeight="1">
      <c r="A3" s="141"/>
      <c r="B3" s="141"/>
      <c r="C3" s="141"/>
      <c r="D3" s="142"/>
      <c r="E3" s="142"/>
      <c r="F3" s="142"/>
      <c r="G3" s="142"/>
      <c r="H3" s="142"/>
      <c r="I3" s="142"/>
      <c r="J3" s="142"/>
      <c r="K3" s="142"/>
    </row>
    <row r="4" spans="1:12" ht="50.1" customHeight="1">
      <c r="A4" s="407" t="s">
        <v>343</v>
      </c>
      <c r="B4" s="407"/>
      <c r="C4" s="407"/>
      <c r="D4" s="407"/>
      <c r="E4" s="407"/>
      <c r="F4" s="407"/>
      <c r="G4" s="407"/>
      <c r="H4" s="407"/>
      <c r="I4" s="407"/>
      <c r="J4" s="407"/>
      <c r="K4" s="407"/>
    </row>
    <row r="5" spans="1:12" ht="3" customHeight="1"/>
    <row r="6" spans="1:12" ht="12" customHeight="1" thickBot="1">
      <c r="A6" s="339" t="s">
        <v>354</v>
      </c>
      <c r="B6" s="339"/>
      <c r="C6" s="339"/>
      <c r="D6" s="339"/>
      <c r="E6" s="339"/>
      <c r="F6" s="387"/>
      <c r="G6" s="387"/>
      <c r="H6" s="387"/>
      <c r="I6" s="387"/>
      <c r="J6" s="89"/>
      <c r="K6" s="89"/>
    </row>
    <row r="7" spans="1:12" ht="11.1" customHeight="1">
      <c r="A7" s="388" t="s">
        <v>302</v>
      </c>
      <c r="B7" s="389"/>
      <c r="C7" s="389"/>
      <c r="D7" s="389"/>
      <c r="E7" s="390"/>
      <c r="F7" s="408" t="s">
        <v>244</v>
      </c>
      <c r="G7" s="409"/>
      <c r="H7" s="409"/>
      <c r="I7" s="409"/>
      <c r="J7" s="409"/>
      <c r="K7" s="410"/>
    </row>
    <row r="8" spans="1:12" ht="11.1" customHeight="1">
      <c r="A8" s="391"/>
      <c r="B8" s="392"/>
      <c r="C8" s="392"/>
      <c r="D8" s="392"/>
      <c r="E8" s="393"/>
      <c r="F8" s="397" t="s">
        <v>303</v>
      </c>
      <c r="G8" s="398"/>
      <c r="H8" s="399"/>
      <c r="I8" s="402" t="s">
        <v>304</v>
      </c>
      <c r="J8" s="402"/>
      <c r="K8" s="403"/>
    </row>
    <row r="9" spans="1:12" ht="11.1" customHeight="1">
      <c r="A9" s="394"/>
      <c r="B9" s="395"/>
      <c r="C9" s="395"/>
      <c r="D9" s="395"/>
      <c r="E9" s="396"/>
      <c r="F9" s="400" t="s">
        <v>103</v>
      </c>
      <c r="G9" s="401" t="s">
        <v>103</v>
      </c>
      <c r="H9" s="90" t="s">
        <v>305</v>
      </c>
      <c r="I9" s="401" t="s">
        <v>103</v>
      </c>
      <c r="J9" s="401" t="s">
        <v>103</v>
      </c>
      <c r="K9" s="91" t="s">
        <v>305</v>
      </c>
      <c r="L9" s="54"/>
    </row>
    <row r="10" spans="1:12" ht="11.1" customHeight="1">
      <c r="A10" s="372" t="s">
        <v>245</v>
      </c>
      <c r="B10" s="89"/>
      <c r="C10" s="375" t="s">
        <v>270</v>
      </c>
      <c r="D10" s="375"/>
      <c r="E10" s="92"/>
      <c r="F10" s="383">
        <v>60780</v>
      </c>
      <c r="G10" s="383"/>
      <c r="H10" s="191">
        <f>F10/$F$36</f>
        <v>7.3791957186581464E-2</v>
      </c>
      <c r="I10" s="377">
        <v>192264</v>
      </c>
      <c r="J10" s="378"/>
      <c r="K10" s="192">
        <v>0.23449999999999999</v>
      </c>
      <c r="L10" s="54"/>
    </row>
    <row r="11" spans="1:12" ht="11.1" customHeight="1">
      <c r="A11" s="373"/>
      <c r="B11" s="89"/>
      <c r="C11" s="375" t="s">
        <v>246</v>
      </c>
      <c r="D11" s="375"/>
      <c r="E11" s="93"/>
      <c r="F11" s="376">
        <v>0</v>
      </c>
      <c r="G11" s="376"/>
      <c r="H11" s="193">
        <v>0</v>
      </c>
      <c r="I11" s="381">
        <v>0</v>
      </c>
      <c r="J11" s="382"/>
      <c r="K11" s="194">
        <v>0</v>
      </c>
      <c r="L11" s="54"/>
    </row>
    <row r="12" spans="1:12" ht="11.1" customHeight="1">
      <c r="A12" s="373"/>
      <c r="B12" s="89"/>
      <c r="C12" s="375" t="s">
        <v>247</v>
      </c>
      <c r="D12" s="375"/>
      <c r="E12" s="94"/>
      <c r="F12" s="376">
        <v>0</v>
      </c>
      <c r="G12" s="376"/>
      <c r="H12" s="193">
        <v>0</v>
      </c>
      <c r="I12" s="379">
        <v>72729</v>
      </c>
      <c r="J12" s="380"/>
      <c r="K12" s="195">
        <f>I12/$I$36</f>
        <v>8.829903346862264E-2</v>
      </c>
      <c r="L12" s="54"/>
    </row>
    <row r="13" spans="1:12" ht="11.1" customHeight="1">
      <c r="A13" s="373"/>
      <c r="B13" s="89"/>
      <c r="C13" s="375" t="s">
        <v>248</v>
      </c>
      <c r="D13" s="375"/>
      <c r="E13" s="94"/>
      <c r="F13" s="376">
        <v>0</v>
      </c>
      <c r="G13" s="376"/>
      <c r="H13" s="193">
        <v>0</v>
      </c>
      <c r="I13" s="379">
        <v>7020</v>
      </c>
      <c r="J13" s="380"/>
      <c r="K13" s="195">
        <f>I13/$I$36</f>
        <v>8.5228617875913442E-3</v>
      </c>
      <c r="L13" s="54"/>
    </row>
    <row r="14" spans="1:12" ht="11.1" customHeight="1">
      <c r="A14" s="373"/>
      <c r="B14" s="89"/>
      <c r="C14" s="375" t="s">
        <v>249</v>
      </c>
      <c r="D14" s="375"/>
      <c r="E14" s="94"/>
      <c r="F14" s="376">
        <v>0</v>
      </c>
      <c r="G14" s="376"/>
      <c r="H14" s="193">
        <v>0</v>
      </c>
      <c r="I14" s="379">
        <v>0</v>
      </c>
      <c r="J14" s="380"/>
      <c r="K14" s="196">
        <v>0</v>
      </c>
      <c r="L14" s="54"/>
    </row>
    <row r="15" spans="1:12" ht="11.1" customHeight="1">
      <c r="A15" s="373"/>
      <c r="B15" s="89"/>
      <c r="C15" s="375" t="s">
        <v>250</v>
      </c>
      <c r="D15" s="375"/>
      <c r="E15" s="94"/>
      <c r="F15" s="376">
        <v>7574</v>
      </c>
      <c r="G15" s="376"/>
      <c r="H15" s="197">
        <f>F15/$F$36</f>
        <v>9.1954637007431398E-3</v>
      </c>
      <c r="I15" s="379">
        <v>395</v>
      </c>
      <c r="J15" s="380"/>
      <c r="K15" s="195">
        <f>I15/$I$36</f>
        <v>4.7956273591147878E-4</v>
      </c>
      <c r="L15" s="54"/>
    </row>
    <row r="16" spans="1:12" ht="11.25" customHeight="1">
      <c r="A16" s="373"/>
      <c r="B16" s="89"/>
      <c r="C16" s="375" t="s">
        <v>290</v>
      </c>
      <c r="D16" s="375"/>
      <c r="E16" s="139"/>
      <c r="F16" s="376">
        <v>0</v>
      </c>
      <c r="G16" s="376"/>
      <c r="H16" s="193">
        <v>0</v>
      </c>
      <c r="I16" s="379">
        <v>0</v>
      </c>
      <c r="J16" s="380"/>
      <c r="K16" s="196">
        <v>0</v>
      </c>
      <c r="L16" s="54"/>
    </row>
    <row r="17" spans="1:13" ht="10.5" customHeight="1">
      <c r="A17" s="374"/>
      <c r="B17" s="95"/>
      <c r="C17" s="411" t="s">
        <v>288</v>
      </c>
      <c r="D17" s="411"/>
      <c r="E17" s="140"/>
      <c r="F17" s="384">
        <f>SUM(F10:G16)</f>
        <v>68354</v>
      </c>
      <c r="G17" s="384"/>
      <c r="H17" s="198">
        <f>F17/$F$36</f>
        <v>8.2987420887324609E-2</v>
      </c>
      <c r="I17" s="385">
        <f>SUM(I10:J16)</f>
        <v>272408</v>
      </c>
      <c r="J17" s="386"/>
      <c r="K17" s="199">
        <v>0.33179999999999998</v>
      </c>
      <c r="L17" s="54"/>
    </row>
    <row r="18" spans="1:13" ht="12" customHeight="1">
      <c r="A18" s="428" t="s">
        <v>251</v>
      </c>
      <c r="B18" s="425" t="s">
        <v>252</v>
      </c>
      <c r="C18" s="89"/>
      <c r="D18" s="136" t="s">
        <v>253</v>
      </c>
      <c r="E18" s="96"/>
      <c r="F18" s="376">
        <v>83284</v>
      </c>
      <c r="G18" s="376"/>
      <c r="H18" s="197">
        <f>F18/$F$36</f>
        <v>0.10111367822190279</v>
      </c>
      <c r="I18" s="381"/>
      <c r="J18" s="380"/>
      <c r="K18" s="194"/>
      <c r="L18" s="54"/>
    </row>
    <row r="19" spans="1:13" ht="11.1" customHeight="1">
      <c r="A19" s="428"/>
      <c r="B19" s="426"/>
      <c r="C19" s="89"/>
      <c r="D19" s="136" t="s">
        <v>254</v>
      </c>
      <c r="E19" s="96"/>
      <c r="F19" s="376">
        <v>0</v>
      </c>
      <c r="G19" s="376"/>
      <c r="H19" s="200">
        <v>0</v>
      </c>
      <c r="I19" s="381"/>
      <c r="J19" s="380"/>
      <c r="K19" s="194"/>
      <c r="L19" s="54"/>
    </row>
    <row r="20" spans="1:13" ht="11.1" customHeight="1">
      <c r="A20" s="428"/>
      <c r="B20" s="426"/>
      <c r="C20" s="89"/>
      <c r="D20" s="136" t="s">
        <v>255</v>
      </c>
      <c r="E20" s="96"/>
      <c r="F20" s="376">
        <v>0</v>
      </c>
      <c r="G20" s="376"/>
      <c r="H20" s="200">
        <v>0</v>
      </c>
      <c r="I20" s="381"/>
      <c r="J20" s="380"/>
      <c r="K20" s="194"/>
      <c r="L20" s="54"/>
    </row>
    <row r="21" spans="1:13" ht="11.1" customHeight="1">
      <c r="A21" s="428"/>
      <c r="B21" s="426"/>
      <c r="C21" s="89"/>
      <c r="D21" s="136" t="s">
        <v>256</v>
      </c>
      <c r="E21" s="96"/>
      <c r="F21" s="376">
        <v>318054</v>
      </c>
      <c r="G21" s="376"/>
      <c r="H21" s="197">
        <f t="shared" ref="H21:H26" si="0">F21/$F$36</f>
        <v>0.38614391495592271</v>
      </c>
      <c r="I21" s="381"/>
      <c r="J21" s="380"/>
      <c r="K21" s="194"/>
      <c r="L21" s="54"/>
    </row>
    <row r="22" spans="1:13" ht="12" customHeight="1">
      <c r="A22" s="428"/>
      <c r="B22" s="426"/>
      <c r="C22" s="89"/>
      <c r="D22" s="136" t="s">
        <v>257</v>
      </c>
      <c r="E22" s="96"/>
      <c r="F22" s="376">
        <v>207646</v>
      </c>
      <c r="G22" s="376"/>
      <c r="H22" s="197">
        <f t="shared" si="0"/>
        <v>0.2520994528128479</v>
      </c>
      <c r="I22" s="381"/>
      <c r="J22" s="380"/>
      <c r="K22" s="194"/>
      <c r="L22" s="54"/>
    </row>
    <row r="23" spans="1:13" ht="12.75" customHeight="1">
      <c r="A23" s="428"/>
      <c r="B23" s="426"/>
      <c r="C23" s="89"/>
      <c r="D23" s="136" t="s">
        <v>258</v>
      </c>
      <c r="E23" s="96"/>
      <c r="F23" s="376">
        <v>16990</v>
      </c>
      <c r="G23" s="376"/>
      <c r="H23" s="197">
        <f t="shared" si="0"/>
        <v>2.0627268058572214E-2</v>
      </c>
      <c r="I23" s="381"/>
      <c r="J23" s="380"/>
      <c r="K23" s="194"/>
    </row>
    <row r="24" spans="1:13" ht="12" customHeight="1">
      <c r="A24" s="428"/>
      <c r="B24" s="426"/>
      <c r="C24" s="89"/>
      <c r="D24" s="136" t="s">
        <v>290</v>
      </c>
      <c r="E24" s="96"/>
      <c r="F24" s="376">
        <v>34706</v>
      </c>
      <c r="G24" s="376"/>
      <c r="H24" s="197">
        <f t="shared" si="0"/>
        <v>4.2135960284920969E-2</v>
      </c>
      <c r="I24" s="381"/>
      <c r="J24" s="380"/>
      <c r="K24" s="194"/>
      <c r="L24" s="54"/>
    </row>
    <row r="25" spans="1:13" ht="11.25" customHeight="1">
      <c r="A25" s="428"/>
      <c r="B25" s="427"/>
      <c r="C25" s="95"/>
      <c r="D25" s="137" t="s">
        <v>259</v>
      </c>
      <c r="E25" s="97"/>
      <c r="F25" s="376">
        <v>660680</v>
      </c>
      <c r="G25" s="376"/>
      <c r="H25" s="197">
        <f t="shared" si="0"/>
        <v>0.80212027433416655</v>
      </c>
      <c r="I25" s="381">
        <v>520387</v>
      </c>
      <c r="J25" s="380"/>
      <c r="K25" s="195">
        <f>I25/$I$36</f>
        <v>0.63179294545004228</v>
      </c>
      <c r="L25" s="54"/>
    </row>
    <row r="26" spans="1:13" ht="11.1" customHeight="1">
      <c r="A26" s="428"/>
      <c r="B26" s="425" t="s">
        <v>260</v>
      </c>
      <c r="C26" s="89"/>
      <c r="D26" s="136" t="s">
        <v>261</v>
      </c>
      <c r="E26" s="96"/>
      <c r="F26" s="376">
        <v>601</v>
      </c>
      <c r="G26" s="376"/>
      <c r="H26" s="197">
        <f t="shared" si="0"/>
        <v>7.2966380831088293E-4</v>
      </c>
      <c r="I26" s="381"/>
      <c r="J26" s="380"/>
      <c r="K26" s="194"/>
      <c r="L26" s="54"/>
    </row>
    <row r="27" spans="1:13" ht="12" customHeight="1">
      <c r="A27" s="428"/>
      <c r="B27" s="426"/>
      <c r="C27" s="89"/>
      <c r="D27" s="136" t="s">
        <v>262</v>
      </c>
      <c r="E27" s="96"/>
      <c r="F27" s="376">
        <v>0</v>
      </c>
      <c r="G27" s="376"/>
      <c r="H27" s="200">
        <v>0</v>
      </c>
      <c r="I27" s="381"/>
      <c r="J27" s="380"/>
      <c r="K27" s="194"/>
      <c r="L27" s="54"/>
      <c r="M27" s="54"/>
    </row>
    <row r="28" spans="1:13" ht="13.5" customHeight="1">
      <c r="A28" s="428"/>
      <c r="B28" s="426"/>
      <c r="C28" s="89"/>
      <c r="D28" s="136" t="s">
        <v>263</v>
      </c>
      <c r="E28" s="96"/>
      <c r="F28" s="376">
        <v>44696</v>
      </c>
      <c r="G28" s="376"/>
      <c r="H28" s="197">
        <f>F28/$F$36</f>
        <v>5.4264648213416346E-2</v>
      </c>
      <c r="I28" s="381"/>
      <c r="J28" s="380"/>
      <c r="K28" s="194"/>
      <c r="L28" s="54"/>
    </row>
    <row r="29" spans="1:13" ht="12" customHeight="1">
      <c r="A29" s="428"/>
      <c r="B29" s="426"/>
      <c r="C29" s="89"/>
      <c r="D29" s="136" t="s">
        <v>264</v>
      </c>
      <c r="E29" s="96"/>
      <c r="F29" s="376">
        <v>49973</v>
      </c>
      <c r="G29" s="376"/>
      <c r="H29" s="197">
        <f>F29/$F$36</f>
        <v>6.0671363548618552E-2</v>
      </c>
      <c r="I29" s="381"/>
      <c r="J29" s="380"/>
      <c r="K29" s="194"/>
      <c r="L29" s="54"/>
    </row>
    <row r="30" spans="1:13" ht="12" customHeight="1">
      <c r="A30" s="428"/>
      <c r="B30" s="426"/>
      <c r="C30" s="89"/>
      <c r="D30" s="136" t="s">
        <v>265</v>
      </c>
      <c r="E30" s="96"/>
      <c r="F30" s="376">
        <v>0</v>
      </c>
      <c r="G30" s="376"/>
      <c r="H30" s="200">
        <v>0</v>
      </c>
      <c r="I30" s="381"/>
      <c r="J30" s="380"/>
      <c r="K30" s="194"/>
      <c r="L30" s="54"/>
    </row>
    <row r="31" spans="1:13" ht="12" customHeight="1">
      <c r="A31" s="428"/>
      <c r="B31" s="426"/>
      <c r="C31" s="89"/>
      <c r="D31" s="136" t="s">
        <v>266</v>
      </c>
      <c r="E31" s="96"/>
      <c r="F31" s="376">
        <v>0</v>
      </c>
      <c r="G31" s="376"/>
      <c r="H31" s="200">
        <v>0</v>
      </c>
      <c r="I31" s="381"/>
      <c r="J31" s="380"/>
      <c r="K31" s="194"/>
      <c r="L31" s="54"/>
    </row>
    <row r="32" spans="1:13" ht="12.75" customHeight="1">
      <c r="A32" s="428"/>
      <c r="B32" s="427"/>
      <c r="C32" s="95"/>
      <c r="D32" s="137" t="s">
        <v>267</v>
      </c>
      <c r="E32" s="97"/>
      <c r="F32" s="376">
        <f>SUM(F26:G31)</f>
        <v>95270</v>
      </c>
      <c r="G32" s="376"/>
      <c r="H32" s="197">
        <f>F32/$F$36</f>
        <v>0.11566567557034578</v>
      </c>
      <c r="I32" s="381"/>
      <c r="J32" s="380"/>
      <c r="K32" s="194"/>
      <c r="L32" s="54"/>
    </row>
    <row r="33" spans="1:12" s="99" customFormat="1" ht="12" customHeight="1">
      <c r="A33" s="428"/>
      <c r="B33" s="430" t="s">
        <v>289</v>
      </c>
      <c r="C33" s="430"/>
      <c r="D33" s="430"/>
      <c r="E33" s="98"/>
      <c r="F33" s="384">
        <f>F25+F32</f>
        <v>755950</v>
      </c>
      <c r="G33" s="384"/>
      <c r="H33" s="198">
        <f>F33/$F$36</f>
        <v>0.91778594990451234</v>
      </c>
      <c r="I33" s="385">
        <v>520387</v>
      </c>
      <c r="J33" s="386"/>
      <c r="K33" s="199">
        <f>I33/$I$36</f>
        <v>0.63179294545004228</v>
      </c>
      <c r="L33" s="55"/>
    </row>
    <row r="34" spans="1:12" ht="12" customHeight="1">
      <c r="A34" s="429"/>
      <c r="B34" s="411" t="s">
        <v>291</v>
      </c>
      <c r="C34" s="411"/>
      <c r="D34" s="411"/>
      <c r="E34" s="97"/>
      <c r="F34" s="376">
        <v>0</v>
      </c>
      <c r="G34" s="376"/>
      <c r="H34" s="200">
        <v>0</v>
      </c>
      <c r="I34" s="381">
        <v>30872</v>
      </c>
      <c r="J34" s="380"/>
      <c r="K34" s="195">
        <f>I34/$I$36</f>
        <v>3.7481166539390313E-2</v>
      </c>
      <c r="L34" s="54"/>
    </row>
    <row r="35" spans="1:12" s="99" customFormat="1" ht="12.75" customHeight="1">
      <c r="A35" s="100"/>
      <c r="B35" s="430" t="s">
        <v>268</v>
      </c>
      <c r="C35" s="430"/>
      <c r="D35" s="430"/>
      <c r="E35" s="98"/>
      <c r="F35" s="416">
        <v>-637</v>
      </c>
      <c r="G35" s="416"/>
      <c r="H35" s="201">
        <f>F35/$F$36</f>
        <v>-7.7337079183699235E-4</v>
      </c>
      <c r="I35" s="381">
        <v>0</v>
      </c>
      <c r="J35" s="380"/>
      <c r="K35" s="194">
        <v>0</v>
      </c>
      <c r="L35" s="55"/>
    </row>
    <row r="36" spans="1:12" s="58" customFormat="1" ht="11.1" customHeight="1">
      <c r="A36" s="56"/>
      <c r="B36" s="431" t="s">
        <v>269</v>
      </c>
      <c r="C36" s="431"/>
      <c r="D36" s="431"/>
      <c r="E36" s="101"/>
      <c r="F36" s="424">
        <f>F17+F33+F35</f>
        <v>823667</v>
      </c>
      <c r="G36" s="424"/>
      <c r="H36" s="202">
        <f>F36/$F$36</f>
        <v>1</v>
      </c>
      <c r="I36" s="422">
        <f>I17+I33+I34</f>
        <v>823667</v>
      </c>
      <c r="J36" s="423"/>
      <c r="K36" s="199">
        <f>I36/$I$36</f>
        <v>1</v>
      </c>
      <c r="L36" s="57"/>
    </row>
    <row r="37" spans="1:12" ht="12.75" customHeight="1" thickBot="1">
      <c r="A37" s="102"/>
      <c r="B37" s="433" t="s">
        <v>292</v>
      </c>
      <c r="C37" s="433"/>
      <c r="D37" s="433"/>
      <c r="E37" s="103"/>
      <c r="F37" s="419" t="s">
        <v>327</v>
      </c>
      <c r="G37" s="420"/>
      <c r="H37" s="420"/>
      <c r="I37" s="420"/>
      <c r="J37" s="420"/>
      <c r="K37" s="421"/>
    </row>
    <row r="38" spans="1:12" ht="6" customHeight="1" thickBot="1">
      <c r="A38" s="104"/>
      <c r="E38" s="104"/>
    </row>
    <row r="39" spans="1:12" ht="11.1" customHeight="1">
      <c r="A39" s="388" t="s">
        <v>302</v>
      </c>
      <c r="B39" s="389"/>
      <c r="C39" s="389"/>
      <c r="D39" s="389"/>
      <c r="E39" s="390"/>
      <c r="F39" s="437" t="s">
        <v>105</v>
      </c>
      <c r="G39" s="409"/>
      <c r="H39" s="409"/>
      <c r="I39" s="409"/>
      <c r="J39" s="409"/>
      <c r="K39" s="410"/>
      <c r="L39" s="138"/>
    </row>
    <row r="40" spans="1:12" ht="11.1" customHeight="1">
      <c r="A40" s="391"/>
      <c r="B40" s="392"/>
      <c r="C40" s="392"/>
      <c r="D40" s="392"/>
      <c r="E40" s="393"/>
      <c r="F40" s="397" t="s">
        <v>303</v>
      </c>
      <c r="G40" s="397"/>
      <c r="H40" s="438"/>
      <c r="I40" s="402" t="s">
        <v>304</v>
      </c>
      <c r="J40" s="402"/>
      <c r="K40" s="403"/>
      <c r="L40" s="138"/>
    </row>
    <row r="41" spans="1:12" ht="11.1" customHeight="1">
      <c r="A41" s="394"/>
      <c r="B41" s="395"/>
      <c r="C41" s="395"/>
      <c r="D41" s="395"/>
      <c r="E41" s="396"/>
      <c r="F41" s="401" t="s">
        <v>103</v>
      </c>
      <c r="G41" s="401" t="s">
        <v>103</v>
      </c>
      <c r="H41" s="90" t="s">
        <v>305</v>
      </c>
      <c r="I41" s="401" t="s">
        <v>103</v>
      </c>
      <c r="J41" s="401" t="s">
        <v>103</v>
      </c>
      <c r="K41" s="91" t="s">
        <v>305</v>
      </c>
      <c r="L41" s="138"/>
    </row>
    <row r="42" spans="1:12" ht="11.1" customHeight="1">
      <c r="A42" s="372" t="s">
        <v>245</v>
      </c>
      <c r="B42" s="105"/>
      <c r="C42" s="432" t="s">
        <v>270</v>
      </c>
      <c r="D42" s="432"/>
      <c r="E42" s="106"/>
      <c r="F42" s="414">
        <v>49850</v>
      </c>
      <c r="G42" s="415"/>
      <c r="H42" s="203">
        <f>F42/$F$68</f>
        <v>8.2581923421625028E-2</v>
      </c>
      <c r="I42" s="414">
        <v>162775</v>
      </c>
      <c r="J42" s="415"/>
      <c r="K42" s="204">
        <f>I42/$I$68</f>
        <v>0.26965441494393211</v>
      </c>
      <c r="L42" s="107"/>
    </row>
    <row r="43" spans="1:12" ht="11.1" customHeight="1">
      <c r="A43" s="373"/>
      <c r="B43" s="89"/>
      <c r="C43" s="375" t="s">
        <v>271</v>
      </c>
      <c r="D43" s="375"/>
      <c r="E43" s="96"/>
      <c r="F43" s="417">
        <v>0</v>
      </c>
      <c r="G43" s="418"/>
      <c r="H43" s="205">
        <v>0</v>
      </c>
      <c r="I43" s="417">
        <v>0</v>
      </c>
      <c r="J43" s="418"/>
      <c r="K43" s="206">
        <v>0</v>
      </c>
      <c r="L43" s="107"/>
    </row>
    <row r="44" spans="1:12" ht="11.25" customHeight="1">
      <c r="A44" s="373"/>
      <c r="B44" s="89"/>
      <c r="C44" s="375" t="s">
        <v>272</v>
      </c>
      <c r="D44" s="375"/>
      <c r="E44" s="96"/>
      <c r="F44" s="412">
        <v>0</v>
      </c>
      <c r="G44" s="413"/>
      <c r="H44" s="207">
        <v>0</v>
      </c>
      <c r="I44" s="412">
        <v>12605</v>
      </c>
      <c r="J44" s="413"/>
      <c r="K44" s="208">
        <f>I44/$I$68</f>
        <v>2.0881547537203282E-2</v>
      </c>
      <c r="L44" s="107"/>
    </row>
    <row r="45" spans="1:12" ht="12" customHeight="1">
      <c r="A45" s="373"/>
      <c r="B45" s="89"/>
      <c r="C45" s="375" t="s">
        <v>273</v>
      </c>
      <c r="D45" s="375"/>
      <c r="E45" s="96"/>
      <c r="F45" s="412">
        <v>0</v>
      </c>
      <c r="G45" s="413"/>
      <c r="H45" s="207">
        <v>0</v>
      </c>
      <c r="I45" s="412">
        <v>75045</v>
      </c>
      <c r="J45" s="413"/>
      <c r="K45" s="208">
        <f>I45/$I$68</f>
        <v>0.12432016937163191</v>
      </c>
      <c r="L45" s="107"/>
    </row>
    <row r="46" spans="1:12" ht="12" customHeight="1">
      <c r="A46" s="373"/>
      <c r="B46" s="89"/>
      <c r="C46" s="375" t="s">
        <v>274</v>
      </c>
      <c r="D46" s="375"/>
      <c r="E46" s="96"/>
      <c r="F46" s="412">
        <v>5815</v>
      </c>
      <c r="G46" s="413"/>
      <c r="H46" s="209">
        <f>F46/$F$68</f>
        <v>9.6331772256118275E-3</v>
      </c>
      <c r="I46" s="412">
        <v>6687</v>
      </c>
      <c r="J46" s="413"/>
      <c r="K46" s="208">
        <f>I46/$I$68</f>
        <v>1.1077739657380273E-2</v>
      </c>
      <c r="L46" s="107"/>
    </row>
    <row r="47" spans="1:12" ht="11.1" customHeight="1">
      <c r="A47" s="373"/>
      <c r="B47" s="89"/>
      <c r="C47" s="375" t="s">
        <v>275</v>
      </c>
      <c r="D47" s="375"/>
      <c r="E47" s="96"/>
      <c r="F47" s="412">
        <v>5139</v>
      </c>
      <c r="G47" s="413"/>
      <c r="H47" s="209">
        <f>F47/$F$68</f>
        <v>8.5133100193326185E-3</v>
      </c>
      <c r="I47" s="412">
        <v>0</v>
      </c>
      <c r="J47" s="413"/>
      <c r="K47" s="210">
        <v>0</v>
      </c>
      <c r="L47" s="107"/>
    </row>
    <row r="48" spans="1:12" ht="11.25" customHeight="1">
      <c r="A48" s="373"/>
      <c r="B48" s="89"/>
      <c r="C48" s="375" t="s">
        <v>290</v>
      </c>
      <c r="D48" s="375"/>
      <c r="E48" s="96"/>
      <c r="F48" s="412">
        <v>0</v>
      </c>
      <c r="G48" s="413"/>
      <c r="H48" s="207">
        <v>0</v>
      </c>
      <c r="I48" s="412">
        <v>0</v>
      </c>
      <c r="J48" s="413"/>
      <c r="K48" s="210">
        <v>0</v>
      </c>
      <c r="L48" s="107"/>
    </row>
    <row r="49" spans="1:14" ht="11.1" customHeight="1">
      <c r="A49" s="374"/>
      <c r="B49" s="95"/>
      <c r="C49" s="411" t="s">
        <v>276</v>
      </c>
      <c r="D49" s="411"/>
      <c r="E49" s="97"/>
      <c r="F49" s="435">
        <f>SUM(F42:G48)</f>
        <v>60804</v>
      </c>
      <c r="G49" s="436"/>
      <c r="H49" s="211">
        <f>F49/$F$68</f>
        <v>0.10072841066656948</v>
      </c>
      <c r="I49" s="435">
        <f>SUM(I42:J48)</f>
        <v>257112</v>
      </c>
      <c r="J49" s="436"/>
      <c r="K49" s="212">
        <f>I49/$I$68</f>
        <v>0.42593387151014755</v>
      </c>
      <c r="L49" s="107"/>
    </row>
    <row r="50" spans="1:14" ht="11.1" customHeight="1">
      <c r="A50" s="434" t="s">
        <v>251</v>
      </c>
      <c r="B50" s="425" t="s">
        <v>252</v>
      </c>
      <c r="C50" s="89"/>
      <c r="D50" s="136" t="s">
        <v>253</v>
      </c>
      <c r="E50" s="96"/>
      <c r="F50" s="417">
        <v>80232</v>
      </c>
      <c r="G50" s="413"/>
      <c r="H50" s="209">
        <f>F50/$F$68</f>
        <v>0.13291299658904351</v>
      </c>
      <c r="I50" s="417"/>
      <c r="J50" s="413"/>
      <c r="K50" s="206"/>
      <c r="L50" s="107"/>
      <c r="M50" s="89"/>
      <c r="N50" s="89"/>
    </row>
    <row r="51" spans="1:14" ht="11.1" customHeight="1">
      <c r="A51" s="434"/>
      <c r="B51" s="426"/>
      <c r="C51" s="89"/>
      <c r="D51" s="136" t="s">
        <v>254</v>
      </c>
      <c r="E51" s="96"/>
      <c r="F51" s="417">
        <v>0</v>
      </c>
      <c r="G51" s="413"/>
      <c r="H51" s="205">
        <v>0</v>
      </c>
      <c r="I51" s="417"/>
      <c r="J51" s="413"/>
      <c r="K51" s="206"/>
      <c r="L51" s="107"/>
      <c r="M51" s="89"/>
      <c r="N51" s="89"/>
    </row>
    <row r="52" spans="1:14" ht="11.1" customHeight="1">
      <c r="A52" s="434"/>
      <c r="B52" s="426"/>
      <c r="C52" s="89"/>
      <c r="D52" s="136" t="s">
        <v>255</v>
      </c>
      <c r="E52" s="96"/>
      <c r="F52" s="417">
        <v>0</v>
      </c>
      <c r="G52" s="413"/>
      <c r="H52" s="205">
        <v>0</v>
      </c>
      <c r="I52" s="417"/>
      <c r="J52" s="413"/>
      <c r="K52" s="206"/>
      <c r="L52" s="107"/>
      <c r="M52" s="89"/>
      <c r="N52" s="89"/>
    </row>
    <row r="53" spans="1:14" ht="11.1" customHeight="1">
      <c r="A53" s="434"/>
      <c r="B53" s="426"/>
      <c r="C53" s="89"/>
      <c r="D53" s="136" t="s">
        <v>256</v>
      </c>
      <c r="E53" s="96"/>
      <c r="F53" s="417">
        <v>262937</v>
      </c>
      <c r="G53" s="413"/>
      <c r="H53" s="209">
        <f>F53/$F$68</f>
        <v>0.43558361481869251</v>
      </c>
      <c r="I53" s="417"/>
      <c r="J53" s="413"/>
      <c r="K53" s="206"/>
      <c r="L53" s="107"/>
      <c r="M53" s="89"/>
      <c r="N53" s="89"/>
    </row>
    <row r="54" spans="1:14" ht="11.1" customHeight="1">
      <c r="A54" s="434"/>
      <c r="B54" s="426"/>
      <c r="C54" s="89"/>
      <c r="D54" s="136" t="s">
        <v>257</v>
      </c>
      <c r="E54" s="96"/>
      <c r="F54" s="417">
        <v>131789</v>
      </c>
      <c r="G54" s="413"/>
      <c r="H54" s="209">
        <f>F54/$F$68</f>
        <v>0.21832275036735288</v>
      </c>
      <c r="I54" s="417"/>
      <c r="J54" s="413"/>
      <c r="K54" s="206"/>
      <c r="L54" s="107"/>
      <c r="M54" s="89"/>
      <c r="N54" s="89"/>
    </row>
    <row r="55" spans="1:14" ht="11.25" customHeight="1">
      <c r="A55" s="434"/>
      <c r="B55" s="426"/>
      <c r="C55" s="89"/>
      <c r="D55" s="136" t="s">
        <v>258</v>
      </c>
      <c r="E55" s="96"/>
      <c r="F55" s="417">
        <v>421</v>
      </c>
      <c r="G55" s="413"/>
      <c r="H55" s="209">
        <f>F55/$F$68</f>
        <v>6.9743209148453642E-4</v>
      </c>
      <c r="I55" s="417"/>
      <c r="J55" s="413"/>
      <c r="K55" s="206"/>
      <c r="L55" s="107"/>
      <c r="M55" s="89"/>
      <c r="N55" s="89"/>
    </row>
    <row r="56" spans="1:14" ht="12" customHeight="1">
      <c r="A56" s="434"/>
      <c r="B56" s="426"/>
      <c r="C56" s="89"/>
      <c r="D56" s="136" t="s">
        <v>290</v>
      </c>
      <c r="E56" s="96"/>
      <c r="F56" s="417">
        <v>28839</v>
      </c>
      <c r="G56" s="413"/>
      <c r="H56" s="209">
        <f>F56/$F$68</f>
        <v>4.77749265708374E-2</v>
      </c>
      <c r="I56" s="417"/>
      <c r="J56" s="413"/>
      <c r="K56" s="206"/>
      <c r="L56" s="107"/>
      <c r="M56" s="89"/>
      <c r="N56" s="89"/>
    </row>
    <row r="57" spans="1:14" ht="11.1" customHeight="1">
      <c r="A57" s="434"/>
      <c r="B57" s="427"/>
      <c r="C57" s="95"/>
      <c r="D57" s="137" t="s">
        <v>259</v>
      </c>
      <c r="E57" s="97"/>
      <c r="F57" s="417">
        <f>SUM(F50:G56)</f>
        <v>504218</v>
      </c>
      <c r="G57" s="413"/>
      <c r="H57" s="209">
        <f>F57/$F$68</f>
        <v>0.83529172043741085</v>
      </c>
      <c r="I57" s="417">
        <v>335871</v>
      </c>
      <c r="J57" s="413"/>
      <c r="K57" s="208">
        <f>I57/$I$68</f>
        <v>0.55640668408314187</v>
      </c>
      <c r="L57" s="107"/>
      <c r="M57" s="89"/>
      <c r="N57" s="89"/>
    </row>
    <row r="58" spans="1:14" ht="11.1" customHeight="1">
      <c r="A58" s="434"/>
      <c r="B58" s="426" t="s">
        <v>260</v>
      </c>
      <c r="C58" s="89"/>
      <c r="D58" s="136" t="s">
        <v>261</v>
      </c>
      <c r="E58" s="96"/>
      <c r="F58" s="417">
        <v>0</v>
      </c>
      <c r="G58" s="413"/>
      <c r="H58" s="205">
        <v>0</v>
      </c>
      <c r="I58" s="417"/>
      <c r="J58" s="413"/>
      <c r="K58" s="206"/>
      <c r="L58" s="107"/>
      <c r="M58" s="89"/>
      <c r="N58" s="89"/>
    </row>
    <row r="59" spans="1:14" ht="11.25" customHeight="1">
      <c r="A59" s="434"/>
      <c r="B59" s="426"/>
      <c r="C59" s="89"/>
      <c r="D59" s="136" t="s">
        <v>262</v>
      </c>
      <c r="E59" s="96"/>
      <c r="F59" s="417">
        <v>0</v>
      </c>
      <c r="G59" s="413"/>
      <c r="H59" s="205">
        <v>0</v>
      </c>
      <c r="I59" s="417"/>
      <c r="J59" s="413"/>
      <c r="K59" s="206"/>
      <c r="L59" s="107"/>
      <c r="M59" s="89"/>
      <c r="N59" s="89"/>
    </row>
    <row r="60" spans="1:14" ht="12" customHeight="1">
      <c r="A60" s="434"/>
      <c r="B60" s="426"/>
      <c r="C60" s="89"/>
      <c r="D60" s="136" t="s">
        <v>263</v>
      </c>
      <c r="E60" s="96"/>
      <c r="F60" s="417">
        <v>8500</v>
      </c>
      <c r="G60" s="413"/>
      <c r="H60" s="209">
        <f>F60/$F$68</f>
        <v>1.4081170493155723E-2</v>
      </c>
      <c r="I60" s="417"/>
      <c r="J60" s="413"/>
      <c r="K60" s="206"/>
      <c r="L60" s="107"/>
      <c r="M60" s="89"/>
      <c r="N60" s="89"/>
    </row>
    <row r="61" spans="1:14" ht="11.1" customHeight="1">
      <c r="A61" s="434"/>
      <c r="B61" s="426"/>
      <c r="C61" s="89"/>
      <c r="D61" s="136" t="s">
        <v>264</v>
      </c>
      <c r="E61" s="96"/>
      <c r="F61" s="417">
        <v>29320</v>
      </c>
      <c r="G61" s="413"/>
      <c r="H61" s="209">
        <f>F61/$F$68</f>
        <v>4.8571755159920682E-2</v>
      </c>
      <c r="I61" s="417"/>
      <c r="J61" s="413"/>
      <c r="K61" s="206"/>
      <c r="L61" s="107"/>
      <c r="M61" s="89"/>
      <c r="N61" s="89"/>
    </row>
    <row r="62" spans="1:14" ht="11.1" customHeight="1">
      <c r="A62" s="434"/>
      <c r="B62" s="426"/>
      <c r="C62" s="89"/>
      <c r="D62" s="136" t="s">
        <v>265</v>
      </c>
      <c r="E62" s="96"/>
      <c r="F62" s="417">
        <v>0</v>
      </c>
      <c r="G62" s="413"/>
      <c r="H62" s="205">
        <v>0</v>
      </c>
      <c r="I62" s="417"/>
      <c r="J62" s="413"/>
      <c r="K62" s="206"/>
      <c r="L62" s="107"/>
      <c r="M62" s="89"/>
      <c r="N62" s="89"/>
    </row>
    <row r="63" spans="1:14" ht="11.25" customHeight="1">
      <c r="A63" s="434"/>
      <c r="B63" s="426"/>
      <c r="C63" s="89"/>
      <c r="D63" s="136" t="s">
        <v>266</v>
      </c>
      <c r="E63" s="96"/>
      <c r="F63" s="417">
        <v>0</v>
      </c>
      <c r="G63" s="413"/>
      <c r="H63" s="205">
        <v>0</v>
      </c>
      <c r="I63" s="417"/>
      <c r="J63" s="413"/>
      <c r="K63" s="206"/>
      <c r="L63" s="107"/>
      <c r="M63" s="89"/>
      <c r="N63" s="89"/>
    </row>
    <row r="64" spans="1:14" ht="11.25" customHeight="1">
      <c r="A64" s="434"/>
      <c r="B64" s="427"/>
      <c r="C64" s="95"/>
      <c r="D64" s="137" t="s">
        <v>267</v>
      </c>
      <c r="E64" s="97"/>
      <c r="F64" s="417">
        <f>SUM(F58:G63)</f>
        <v>37820</v>
      </c>
      <c r="G64" s="413"/>
      <c r="H64" s="209">
        <f>F64/$F$68</f>
        <v>6.2652925653076411E-2</v>
      </c>
      <c r="I64" s="417"/>
      <c r="J64" s="413"/>
      <c r="K64" s="206"/>
      <c r="L64" s="107"/>
      <c r="M64" s="89"/>
      <c r="N64" s="89"/>
    </row>
    <row r="65" spans="1:14" ht="11.25" customHeight="1">
      <c r="A65" s="434"/>
      <c r="B65" s="430" t="s">
        <v>289</v>
      </c>
      <c r="C65" s="430"/>
      <c r="D65" s="430"/>
      <c r="E65" s="98"/>
      <c r="F65" s="435">
        <f>F57+F64</f>
        <v>542038</v>
      </c>
      <c r="G65" s="436"/>
      <c r="H65" s="211">
        <f>F65/$F$68</f>
        <v>0.8979446460904873</v>
      </c>
      <c r="I65" s="435">
        <v>335871</v>
      </c>
      <c r="J65" s="436"/>
      <c r="K65" s="212">
        <f>I65/$I$68</f>
        <v>0.55640668408314187</v>
      </c>
      <c r="L65" s="107"/>
      <c r="M65" s="89"/>
      <c r="N65" s="89"/>
    </row>
    <row r="66" spans="1:14" ht="11.1" customHeight="1">
      <c r="A66" s="434"/>
      <c r="B66" s="411" t="s">
        <v>291</v>
      </c>
      <c r="C66" s="411"/>
      <c r="D66" s="411"/>
      <c r="E66" s="97"/>
      <c r="F66" s="417">
        <v>0</v>
      </c>
      <c r="G66" s="413"/>
      <c r="H66" s="205">
        <v>0</v>
      </c>
      <c r="I66" s="417">
        <v>10660</v>
      </c>
      <c r="J66" s="413"/>
      <c r="K66" s="208">
        <f>I66/$I$68</f>
        <v>1.7659444406710589E-2</v>
      </c>
      <c r="L66" s="107"/>
    </row>
    <row r="67" spans="1:14" ht="11.1" customHeight="1">
      <c r="A67" s="108"/>
      <c r="B67" s="430" t="s">
        <v>268</v>
      </c>
      <c r="C67" s="375"/>
      <c r="D67" s="375"/>
      <c r="E67" s="98"/>
      <c r="F67" s="417">
        <v>801</v>
      </c>
      <c r="G67" s="413"/>
      <c r="H67" s="209">
        <f>F67/$F$68</f>
        <v>1.3269432429432629E-3</v>
      </c>
      <c r="I67" s="417">
        <v>0</v>
      </c>
      <c r="J67" s="413"/>
      <c r="K67" s="206">
        <v>0</v>
      </c>
      <c r="L67" s="107"/>
    </row>
    <row r="68" spans="1:14" s="60" customFormat="1" ht="11.1" customHeight="1">
      <c r="A68" s="59"/>
      <c r="B68" s="431" t="s">
        <v>269</v>
      </c>
      <c r="C68" s="411"/>
      <c r="D68" s="411"/>
      <c r="E68" s="101"/>
      <c r="F68" s="442">
        <f>F49+F65+F67</f>
        <v>603643</v>
      </c>
      <c r="G68" s="443"/>
      <c r="H68" s="213">
        <f>F68/$F$68</f>
        <v>1</v>
      </c>
      <c r="I68" s="442">
        <f>I49+I65+I66</f>
        <v>603643</v>
      </c>
      <c r="J68" s="443"/>
      <c r="K68" s="212">
        <f>I68/$I$68</f>
        <v>1</v>
      </c>
      <c r="L68" s="107"/>
    </row>
    <row r="69" spans="1:14" ht="12" customHeight="1" thickBot="1">
      <c r="A69" s="102"/>
      <c r="B69" s="433" t="s">
        <v>292</v>
      </c>
      <c r="C69" s="433"/>
      <c r="D69" s="433"/>
      <c r="E69" s="103"/>
      <c r="F69" s="439" t="s">
        <v>339</v>
      </c>
      <c r="G69" s="439"/>
      <c r="H69" s="440"/>
      <c r="I69" s="440"/>
      <c r="J69" s="440"/>
      <c r="K69" s="441"/>
      <c r="L69" s="138"/>
    </row>
    <row r="70" spans="1:14" ht="13.5" customHeight="1">
      <c r="A70" s="89"/>
      <c r="B70" s="89"/>
      <c r="C70" s="89"/>
      <c r="D70" s="89"/>
      <c r="E70" s="89"/>
      <c r="I70" s="89"/>
      <c r="J70" s="109" t="s">
        <v>306</v>
      </c>
      <c r="K70" s="89" t="s">
        <v>285</v>
      </c>
    </row>
  </sheetData>
  <sheetProtection sheet="1" objects="1" scenarios="1"/>
  <mergeCells count="161">
    <mergeCell ref="B69:D69"/>
    <mergeCell ref="F69:K69"/>
    <mergeCell ref="B67:D67"/>
    <mergeCell ref="F67:G67"/>
    <mergeCell ref="I67:J67"/>
    <mergeCell ref="B68:D68"/>
    <mergeCell ref="F68:G68"/>
    <mergeCell ref="F54:G54"/>
    <mergeCell ref="I57:J57"/>
    <mergeCell ref="F55:G55"/>
    <mergeCell ref="I55:J55"/>
    <mergeCell ref="F56:G56"/>
    <mergeCell ref="I56:J56"/>
    <mergeCell ref="I68:J68"/>
    <mergeCell ref="B50:B57"/>
    <mergeCell ref="F50:G50"/>
    <mergeCell ref="I50:J50"/>
    <mergeCell ref="F51:G51"/>
    <mergeCell ref="I51:J51"/>
    <mergeCell ref="I64:J64"/>
    <mergeCell ref="I63:J63"/>
    <mergeCell ref="I58:J58"/>
    <mergeCell ref="I54:J54"/>
    <mergeCell ref="I65:J65"/>
    <mergeCell ref="F49:G49"/>
    <mergeCell ref="I52:J52"/>
    <mergeCell ref="F53:G53"/>
    <mergeCell ref="I53:J53"/>
    <mergeCell ref="F64:G64"/>
    <mergeCell ref="I60:J60"/>
    <mergeCell ref="I59:J59"/>
    <mergeCell ref="F60:G60"/>
    <mergeCell ref="F59:G59"/>
    <mergeCell ref="F62:G62"/>
    <mergeCell ref="F63:G63"/>
    <mergeCell ref="I62:J62"/>
    <mergeCell ref="I61:J61"/>
    <mergeCell ref="F61:G61"/>
    <mergeCell ref="A50:A66"/>
    <mergeCell ref="B58:B64"/>
    <mergeCell ref="F65:G65"/>
    <mergeCell ref="B66:D66"/>
    <mergeCell ref="F66:G66"/>
    <mergeCell ref="F58:G58"/>
    <mergeCell ref="F57:G57"/>
    <mergeCell ref="F52:G52"/>
    <mergeCell ref="A39:E41"/>
    <mergeCell ref="F41:G41"/>
    <mergeCell ref="F39:K39"/>
    <mergeCell ref="F40:H40"/>
    <mergeCell ref="A42:A49"/>
    <mergeCell ref="I49:J49"/>
    <mergeCell ref="I46:J46"/>
    <mergeCell ref="F44:G44"/>
    <mergeCell ref="C43:D43"/>
    <mergeCell ref="C49:D49"/>
    <mergeCell ref="I48:J48"/>
    <mergeCell ref="F45:G45"/>
    <mergeCell ref="I45:J45"/>
    <mergeCell ref="F46:G46"/>
    <mergeCell ref="I66:J66"/>
    <mergeCell ref="B65:D65"/>
    <mergeCell ref="A18:A34"/>
    <mergeCell ref="B18:B25"/>
    <mergeCell ref="B35:D35"/>
    <mergeCell ref="B36:D36"/>
    <mergeCell ref="I47:J47"/>
    <mergeCell ref="C47:D47"/>
    <mergeCell ref="C46:D46"/>
    <mergeCell ref="F47:G47"/>
    <mergeCell ref="C42:D42"/>
    <mergeCell ref="F43:G43"/>
    <mergeCell ref="F28:G28"/>
    <mergeCell ref="I18:J18"/>
    <mergeCell ref="F27:G27"/>
    <mergeCell ref="B37:D37"/>
    <mergeCell ref="I32:J32"/>
    <mergeCell ref="I31:J31"/>
    <mergeCell ref="B33:D33"/>
    <mergeCell ref="F26:G26"/>
    <mergeCell ref="I27:J27"/>
    <mergeCell ref="I28:J28"/>
    <mergeCell ref="F32:G32"/>
    <mergeCell ref="I34:J34"/>
    <mergeCell ref="F31:G31"/>
    <mergeCell ref="I26:J26"/>
    <mergeCell ref="C48:D48"/>
    <mergeCell ref="C45:D45"/>
    <mergeCell ref="F48:G48"/>
    <mergeCell ref="I44:J44"/>
    <mergeCell ref="I29:J29"/>
    <mergeCell ref="F29:G29"/>
    <mergeCell ref="I30:J30"/>
    <mergeCell ref="I40:K40"/>
    <mergeCell ref="I41:J41"/>
    <mergeCell ref="F42:G42"/>
    <mergeCell ref="F35:G35"/>
    <mergeCell ref="I35:J35"/>
    <mergeCell ref="F30:G30"/>
    <mergeCell ref="I43:J43"/>
    <mergeCell ref="I33:J33"/>
    <mergeCell ref="I42:J42"/>
    <mergeCell ref="C44:D44"/>
    <mergeCell ref="B34:D34"/>
    <mergeCell ref="F37:K37"/>
    <mergeCell ref="F33:G33"/>
    <mergeCell ref="I36:J36"/>
    <mergeCell ref="F34:G34"/>
    <mergeCell ref="F36:G36"/>
    <mergeCell ref="B26:B32"/>
    <mergeCell ref="F18:G18"/>
    <mergeCell ref="C16:D16"/>
    <mergeCell ref="I25:J25"/>
    <mergeCell ref="I20:J20"/>
    <mergeCell ref="F16:G16"/>
    <mergeCell ref="F21:G21"/>
    <mergeCell ref="I21:J21"/>
    <mergeCell ref="I22:J22"/>
    <mergeCell ref="F23:G23"/>
    <mergeCell ref="F22:G22"/>
    <mergeCell ref="F25:G25"/>
    <mergeCell ref="C17:D17"/>
    <mergeCell ref="I23:J23"/>
    <mergeCell ref="F24:G24"/>
    <mergeCell ref="I24:J24"/>
    <mergeCell ref="F19:G19"/>
    <mergeCell ref="I19:J19"/>
    <mergeCell ref="F20:G20"/>
    <mergeCell ref="A6:I6"/>
    <mergeCell ref="A7:E9"/>
    <mergeCell ref="F8:H8"/>
    <mergeCell ref="F9:G9"/>
    <mergeCell ref="I8:K8"/>
    <mergeCell ref="A1:C1"/>
    <mergeCell ref="D1:K1"/>
    <mergeCell ref="A2:K2"/>
    <mergeCell ref="A4:K4"/>
    <mergeCell ref="I9:J9"/>
    <mergeCell ref="F7:K7"/>
    <mergeCell ref="A10:A17"/>
    <mergeCell ref="C10:D10"/>
    <mergeCell ref="C11:D11"/>
    <mergeCell ref="C13:D13"/>
    <mergeCell ref="F12:G12"/>
    <mergeCell ref="C12:D12"/>
    <mergeCell ref="F14:G14"/>
    <mergeCell ref="I10:J10"/>
    <mergeCell ref="C15:D15"/>
    <mergeCell ref="F15:G15"/>
    <mergeCell ref="I15:J15"/>
    <mergeCell ref="I11:J11"/>
    <mergeCell ref="I12:J12"/>
    <mergeCell ref="F13:G13"/>
    <mergeCell ref="I13:J13"/>
    <mergeCell ref="C14:D14"/>
    <mergeCell ref="I14:J14"/>
    <mergeCell ref="F10:G10"/>
    <mergeCell ref="F11:G11"/>
    <mergeCell ref="I16:J16"/>
    <mergeCell ref="F17:G17"/>
    <mergeCell ref="I17:J17"/>
  </mergeCells>
  <phoneticPr fontId="13"/>
  <printOptions horizontalCentered="1"/>
  <pageMargins left="0.59055118110236227" right="0.59055118110236227" top="0.59055118110236227" bottom="0.59055118110236227" header="0.39370078740157483" footer="0.39370078740157483"/>
  <pageSetup paperSize="9" scale="99" firstPageNumber="88" orientation="portrait" useFirstPageNumber="1" r:id="rId1"/>
  <headerFooter scaleWithDoc="0">
    <oddHeader>&amp;L建　設</oddHeader>
    <oddFooter>&amp;C&amp;12&amp;A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70"/>
  <sheetViews>
    <sheetView view="pageBreakPreview" zoomScaleNormal="100" zoomScaleSheetLayoutView="100" workbookViewId="0">
      <selection activeCell="H8" sqref="H8:I8"/>
    </sheetView>
  </sheetViews>
  <sheetFormatPr defaultRowHeight="17.45" customHeight="1"/>
  <cols>
    <col min="1" max="1" width="3.85546875" style="53" customWidth="1"/>
    <col min="2" max="2" width="4.42578125" style="53" customWidth="1"/>
    <col min="3" max="3" width="4" style="53" customWidth="1"/>
    <col min="4" max="4" width="18.7109375" style="53" customWidth="1"/>
    <col min="5" max="5" width="4.42578125" style="53" customWidth="1"/>
    <col min="6" max="7" width="8.5703125" style="53" customWidth="1"/>
    <col min="8" max="8" width="11.7109375" style="53" customWidth="1"/>
    <col min="9" max="9" width="10.140625" style="53" customWidth="1"/>
    <col min="10" max="10" width="7.140625" style="53" customWidth="1"/>
    <col min="11" max="11" width="11.7109375" style="53" customWidth="1"/>
    <col min="12" max="16384" width="9.140625" style="53"/>
  </cols>
  <sheetData>
    <row r="1" spans="1:12" ht="5.0999999999999996" customHeight="1">
      <c r="A1" s="404"/>
      <c r="B1" s="404"/>
      <c r="C1" s="404"/>
      <c r="D1" s="405"/>
      <c r="E1" s="405"/>
      <c r="F1" s="405"/>
      <c r="G1" s="405"/>
      <c r="H1" s="405"/>
      <c r="I1" s="405"/>
      <c r="J1" s="405"/>
      <c r="K1" s="405"/>
    </row>
    <row r="2" spans="1:12" ht="14.25" customHeight="1">
      <c r="A2" s="254"/>
      <c r="B2" s="254"/>
      <c r="C2" s="254"/>
      <c r="D2" s="255"/>
      <c r="E2" s="255"/>
      <c r="F2" s="255"/>
      <c r="G2" s="255"/>
      <c r="H2" s="255"/>
      <c r="I2" s="255"/>
      <c r="J2" s="255"/>
      <c r="K2" s="255"/>
    </row>
    <row r="3" spans="1:12" ht="4.5" customHeight="1">
      <c r="A3" s="254"/>
      <c r="B3" s="254"/>
      <c r="C3" s="254"/>
      <c r="D3" s="255"/>
      <c r="E3" s="255"/>
      <c r="F3" s="255"/>
      <c r="G3" s="255"/>
      <c r="H3" s="255"/>
      <c r="I3" s="255"/>
      <c r="J3" s="255"/>
      <c r="K3" s="255"/>
    </row>
    <row r="4" spans="1:12" ht="49.5" customHeight="1">
      <c r="A4" s="254"/>
      <c r="B4" s="254"/>
      <c r="C4" s="254"/>
      <c r="D4" s="255"/>
      <c r="E4" s="255"/>
      <c r="F4" s="255"/>
      <c r="G4" s="255"/>
      <c r="H4" s="255"/>
      <c r="I4" s="255"/>
      <c r="J4" s="255"/>
      <c r="K4" s="255"/>
    </row>
    <row r="5" spans="1:12" ht="3" customHeight="1">
      <c r="A5" s="254"/>
      <c r="B5" s="254"/>
      <c r="C5" s="254"/>
      <c r="D5" s="255"/>
      <c r="E5" s="255"/>
      <c r="F5" s="255"/>
      <c r="G5" s="255"/>
      <c r="H5" s="255"/>
      <c r="I5" s="255"/>
      <c r="J5" s="255"/>
      <c r="K5" s="255"/>
    </row>
    <row r="6" spans="1:12" ht="12" customHeight="1" thickBot="1">
      <c r="A6" s="339" t="s">
        <v>355</v>
      </c>
      <c r="B6" s="339"/>
      <c r="C6" s="339"/>
      <c r="D6" s="339"/>
      <c r="E6" s="339"/>
      <c r="F6" s="387"/>
      <c r="G6" s="387"/>
      <c r="H6" s="387"/>
      <c r="I6" s="387"/>
      <c r="J6" s="255"/>
      <c r="K6" s="255"/>
    </row>
    <row r="7" spans="1:12" ht="11.1" customHeight="1">
      <c r="A7" s="445" t="s">
        <v>302</v>
      </c>
      <c r="B7" s="446"/>
      <c r="C7" s="446"/>
      <c r="D7" s="446"/>
      <c r="E7" s="447"/>
      <c r="F7" s="453" t="s">
        <v>340</v>
      </c>
      <c r="G7" s="454"/>
      <c r="H7" s="454"/>
      <c r="I7" s="454"/>
      <c r="J7" s="454"/>
      <c r="K7" s="455"/>
    </row>
    <row r="8" spans="1:12" ht="11.1" customHeight="1">
      <c r="A8" s="448"/>
      <c r="B8" s="328"/>
      <c r="C8" s="328"/>
      <c r="D8" s="328"/>
      <c r="E8" s="449"/>
      <c r="F8" s="456" t="s">
        <v>303</v>
      </c>
      <c r="G8" s="457"/>
      <c r="H8" s="458"/>
      <c r="I8" s="459" t="s">
        <v>304</v>
      </c>
      <c r="J8" s="459"/>
      <c r="K8" s="460"/>
    </row>
    <row r="9" spans="1:12" ht="11.1" customHeight="1">
      <c r="A9" s="450"/>
      <c r="B9" s="451"/>
      <c r="C9" s="451"/>
      <c r="D9" s="451"/>
      <c r="E9" s="452"/>
      <c r="F9" s="461" t="s">
        <v>103</v>
      </c>
      <c r="G9" s="462" t="s">
        <v>103</v>
      </c>
      <c r="H9" s="238" t="s">
        <v>305</v>
      </c>
      <c r="I9" s="462" t="s">
        <v>103</v>
      </c>
      <c r="J9" s="462" t="s">
        <v>103</v>
      </c>
      <c r="K9" s="239" t="s">
        <v>305</v>
      </c>
      <c r="L9" s="54"/>
    </row>
    <row r="10" spans="1:12" ht="11.1" customHeight="1">
      <c r="A10" s="463" t="s">
        <v>245</v>
      </c>
      <c r="B10" s="64"/>
      <c r="C10" s="323" t="s">
        <v>270</v>
      </c>
      <c r="D10" s="323"/>
      <c r="E10" s="240"/>
      <c r="F10" s="383">
        <v>15076</v>
      </c>
      <c r="G10" s="383"/>
      <c r="H10" s="191">
        <f>F10/$F$35</f>
        <v>8.0836461126005357E-2</v>
      </c>
      <c r="I10" s="377">
        <v>39154</v>
      </c>
      <c r="J10" s="466"/>
      <c r="K10" s="192">
        <f>I10/$I$35</f>
        <v>0.20994101876675603</v>
      </c>
      <c r="L10" s="54"/>
    </row>
    <row r="11" spans="1:12" ht="11.1" customHeight="1">
      <c r="A11" s="464"/>
      <c r="B11" s="64"/>
      <c r="C11" s="323" t="s">
        <v>246</v>
      </c>
      <c r="D11" s="323"/>
      <c r="E11" s="241"/>
      <c r="F11" s="376">
        <v>0</v>
      </c>
      <c r="G11" s="376"/>
      <c r="H11" s="193">
        <v>0</v>
      </c>
      <c r="I11" s="381">
        <v>0</v>
      </c>
      <c r="J11" s="467"/>
      <c r="K11" s="196">
        <f t="shared" ref="K11:K16" si="0">I11/$I$35</f>
        <v>0</v>
      </c>
      <c r="L11" s="54"/>
    </row>
    <row r="12" spans="1:12" ht="11.1" customHeight="1">
      <c r="A12" s="464"/>
      <c r="B12" s="64"/>
      <c r="C12" s="323" t="s">
        <v>247</v>
      </c>
      <c r="D12" s="323"/>
      <c r="E12" s="242"/>
      <c r="F12" s="376">
        <v>0</v>
      </c>
      <c r="G12" s="376"/>
      <c r="H12" s="193">
        <v>0</v>
      </c>
      <c r="I12" s="376">
        <v>5600</v>
      </c>
      <c r="J12" s="376"/>
      <c r="K12" s="195">
        <f t="shared" si="0"/>
        <v>3.0026809651474532E-2</v>
      </c>
      <c r="L12" s="54"/>
    </row>
    <row r="13" spans="1:12" ht="11.1" customHeight="1">
      <c r="A13" s="464"/>
      <c r="B13" s="64"/>
      <c r="C13" s="323" t="s">
        <v>248</v>
      </c>
      <c r="D13" s="323"/>
      <c r="E13" s="242"/>
      <c r="F13" s="376">
        <v>0</v>
      </c>
      <c r="G13" s="376"/>
      <c r="H13" s="193">
        <v>0</v>
      </c>
      <c r="I13" s="376">
        <v>1160</v>
      </c>
      <c r="J13" s="376"/>
      <c r="K13" s="195">
        <f t="shared" si="0"/>
        <v>6.2198391420911527E-3</v>
      </c>
      <c r="L13" s="54"/>
    </row>
    <row r="14" spans="1:12" ht="11.1" customHeight="1">
      <c r="A14" s="464"/>
      <c r="B14" s="64"/>
      <c r="C14" s="323" t="s">
        <v>249</v>
      </c>
      <c r="D14" s="323"/>
      <c r="E14" s="242"/>
      <c r="F14" s="376">
        <v>0</v>
      </c>
      <c r="G14" s="376"/>
      <c r="H14" s="193">
        <v>0</v>
      </c>
      <c r="I14" s="379">
        <v>0</v>
      </c>
      <c r="J14" s="444"/>
      <c r="K14" s="196">
        <f t="shared" si="0"/>
        <v>0</v>
      </c>
      <c r="L14" s="54"/>
    </row>
    <row r="15" spans="1:12" ht="11.1" customHeight="1">
      <c r="A15" s="464"/>
      <c r="B15" s="64"/>
      <c r="C15" s="323" t="s">
        <v>250</v>
      </c>
      <c r="D15" s="323"/>
      <c r="E15" s="242"/>
      <c r="F15" s="376">
        <v>11967</v>
      </c>
      <c r="G15" s="376"/>
      <c r="H15" s="197">
        <f>F15/$F$35</f>
        <v>6.4166219839142086E-2</v>
      </c>
      <c r="I15" s="376">
        <v>7571</v>
      </c>
      <c r="J15" s="376"/>
      <c r="K15" s="195">
        <f t="shared" si="0"/>
        <v>4.0595174262734582E-2</v>
      </c>
      <c r="L15" s="54"/>
    </row>
    <row r="16" spans="1:12" ht="11.25" customHeight="1">
      <c r="A16" s="464"/>
      <c r="B16" s="64"/>
      <c r="C16" s="323" t="s">
        <v>290</v>
      </c>
      <c r="D16" s="323"/>
      <c r="E16" s="243"/>
      <c r="F16" s="376">
        <v>0</v>
      </c>
      <c r="G16" s="376"/>
      <c r="H16" s="193">
        <v>0</v>
      </c>
      <c r="I16" s="379">
        <v>0</v>
      </c>
      <c r="J16" s="444"/>
      <c r="K16" s="196">
        <f t="shared" si="0"/>
        <v>0</v>
      </c>
      <c r="L16" s="54"/>
    </row>
    <row r="17" spans="1:13" ht="10.5" customHeight="1">
      <c r="A17" s="465"/>
      <c r="B17" s="244"/>
      <c r="C17" s="468" t="s">
        <v>341</v>
      </c>
      <c r="D17" s="468"/>
      <c r="E17" s="245"/>
      <c r="F17" s="384">
        <v>27044</v>
      </c>
      <c r="G17" s="384"/>
      <c r="H17" s="198">
        <f>F17/$F$35</f>
        <v>0.14500804289544236</v>
      </c>
      <c r="I17" s="385">
        <f>SUM(I10:J16)</f>
        <v>53485</v>
      </c>
      <c r="J17" s="469"/>
      <c r="K17" s="199">
        <f>I17/$I$35</f>
        <v>0.2867828418230563</v>
      </c>
      <c r="L17" s="54"/>
    </row>
    <row r="18" spans="1:13" ht="12" customHeight="1">
      <c r="A18" s="471" t="s">
        <v>251</v>
      </c>
      <c r="B18" s="473" t="s">
        <v>252</v>
      </c>
      <c r="C18" s="64"/>
      <c r="D18" s="236" t="s">
        <v>253</v>
      </c>
      <c r="E18" s="246"/>
      <c r="F18" s="476">
        <v>7967</v>
      </c>
      <c r="G18" s="477"/>
      <c r="H18" s="470">
        <f>F18/$F$35</f>
        <v>4.2718498659517427E-2</v>
      </c>
      <c r="I18" s="381">
        <v>98014</v>
      </c>
      <c r="J18" s="381"/>
      <c r="K18" s="478">
        <f>I18/I35</f>
        <v>0.52554423592493293</v>
      </c>
      <c r="L18" s="54"/>
    </row>
    <row r="19" spans="1:13" ht="11.1" customHeight="1">
      <c r="A19" s="471"/>
      <c r="B19" s="474"/>
      <c r="C19" s="64"/>
      <c r="D19" s="236" t="s">
        <v>254</v>
      </c>
      <c r="E19" s="246"/>
      <c r="F19" s="476"/>
      <c r="G19" s="477"/>
      <c r="H19" s="470"/>
      <c r="I19" s="381"/>
      <c r="J19" s="381"/>
      <c r="K19" s="478"/>
      <c r="L19" s="54"/>
    </row>
    <row r="20" spans="1:13" ht="11.1" customHeight="1">
      <c r="A20" s="471"/>
      <c r="B20" s="474"/>
      <c r="C20" s="64"/>
      <c r="D20" s="236" t="s">
        <v>255</v>
      </c>
      <c r="E20" s="246"/>
      <c r="F20" s="476"/>
      <c r="G20" s="477"/>
      <c r="H20" s="470"/>
      <c r="I20" s="381"/>
      <c r="J20" s="381"/>
      <c r="K20" s="478"/>
      <c r="L20" s="54"/>
    </row>
    <row r="21" spans="1:13" ht="11.1" customHeight="1">
      <c r="A21" s="471"/>
      <c r="B21" s="474"/>
      <c r="C21" s="64"/>
      <c r="D21" s="236" t="s">
        <v>256</v>
      </c>
      <c r="E21" s="246"/>
      <c r="F21" s="376">
        <v>122791</v>
      </c>
      <c r="G21" s="376"/>
      <c r="H21" s="197">
        <f>F21/$F$35</f>
        <v>0.65839678284182301</v>
      </c>
      <c r="I21" s="381"/>
      <c r="J21" s="381"/>
      <c r="K21" s="478"/>
      <c r="L21" s="54"/>
    </row>
    <row r="22" spans="1:13" ht="12" customHeight="1">
      <c r="A22" s="471"/>
      <c r="B22" s="474"/>
      <c r="C22" s="64"/>
      <c r="D22" s="236" t="s">
        <v>257</v>
      </c>
      <c r="E22" s="246"/>
      <c r="F22" s="376">
        <v>13373</v>
      </c>
      <c r="G22" s="376"/>
      <c r="H22" s="197">
        <f>F22/$F$35</f>
        <v>7.1705093833780167E-2</v>
      </c>
      <c r="I22" s="381"/>
      <c r="J22" s="381"/>
      <c r="K22" s="478"/>
      <c r="L22" s="54"/>
    </row>
    <row r="23" spans="1:13" ht="12" customHeight="1">
      <c r="A23" s="471"/>
      <c r="B23" s="474"/>
      <c r="C23" s="64"/>
      <c r="D23" s="236" t="s">
        <v>290</v>
      </c>
      <c r="E23" s="246"/>
      <c r="F23" s="376">
        <v>14813</v>
      </c>
      <c r="G23" s="376"/>
      <c r="H23" s="197">
        <f>F23/$F$35</f>
        <v>7.9426273458445038E-2</v>
      </c>
      <c r="I23" s="381"/>
      <c r="J23" s="381"/>
      <c r="K23" s="478"/>
      <c r="L23" s="54"/>
    </row>
    <row r="24" spans="1:13" ht="11.25" customHeight="1">
      <c r="A24" s="471"/>
      <c r="B24" s="475"/>
      <c r="C24" s="244"/>
      <c r="D24" s="247" t="s">
        <v>259</v>
      </c>
      <c r="E24" s="248"/>
      <c r="F24" s="376">
        <v>158945</v>
      </c>
      <c r="G24" s="376"/>
      <c r="H24" s="197">
        <f>F24/$F$35</f>
        <v>0.85225201072386059</v>
      </c>
      <c r="I24" s="381">
        <f>SUM(I18)</f>
        <v>98014</v>
      </c>
      <c r="J24" s="444"/>
      <c r="K24" s="195">
        <f>I24/$I$35</f>
        <v>0.52554423592493293</v>
      </c>
      <c r="L24" s="54"/>
    </row>
    <row r="25" spans="1:13" ht="11.1" customHeight="1">
      <c r="A25" s="471"/>
      <c r="B25" s="473" t="s">
        <v>260</v>
      </c>
      <c r="C25" s="64"/>
      <c r="D25" s="236" t="s">
        <v>261</v>
      </c>
      <c r="E25" s="246"/>
      <c r="F25" s="376">
        <v>0</v>
      </c>
      <c r="G25" s="376"/>
      <c r="H25" s="200">
        <v>0</v>
      </c>
      <c r="I25" s="381">
        <v>0</v>
      </c>
      <c r="J25" s="444"/>
      <c r="K25" s="194">
        <v>0</v>
      </c>
      <c r="L25" s="54"/>
    </row>
    <row r="26" spans="1:13" ht="12" customHeight="1">
      <c r="A26" s="471"/>
      <c r="B26" s="474"/>
      <c r="C26" s="64"/>
      <c r="D26" s="236" t="s">
        <v>262</v>
      </c>
      <c r="E26" s="246"/>
      <c r="F26" s="376">
        <v>0</v>
      </c>
      <c r="G26" s="376"/>
      <c r="H26" s="200">
        <v>0</v>
      </c>
      <c r="I26" s="381">
        <v>0</v>
      </c>
      <c r="J26" s="444"/>
      <c r="K26" s="194">
        <v>0</v>
      </c>
      <c r="L26" s="54"/>
      <c r="M26" s="54"/>
    </row>
    <row r="27" spans="1:13" ht="13.5" customHeight="1">
      <c r="A27" s="471"/>
      <c r="B27" s="474"/>
      <c r="C27" s="64"/>
      <c r="D27" s="236" t="s">
        <v>263</v>
      </c>
      <c r="E27" s="246"/>
      <c r="F27" s="376">
        <v>0</v>
      </c>
      <c r="G27" s="376"/>
      <c r="H27" s="200">
        <f>F27/$F$35</f>
        <v>0</v>
      </c>
      <c r="I27" s="381">
        <v>0</v>
      </c>
      <c r="J27" s="444"/>
      <c r="K27" s="194">
        <v>0</v>
      </c>
      <c r="L27" s="54"/>
    </row>
    <row r="28" spans="1:13" ht="12" customHeight="1">
      <c r="A28" s="471"/>
      <c r="B28" s="474"/>
      <c r="C28" s="64"/>
      <c r="D28" s="236" t="s">
        <v>264</v>
      </c>
      <c r="E28" s="246"/>
      <c r="F28" s="376">
        <v>0</v>
      </c>
      <c r="G28" s="376"/>
      <c r="H28" s="200">
        <f>F28/$F$35</f>
        <v>0</v>
      </c>
      <c r="I28" s="381">
        <v>0</v>
      </c>
      <c r="J28" s="444"/>
      <c r="K28" s="194">
        <v>0</v>
      </c>
      <c r="L28" s="54"/>
    </row>
    <row r="29" spans="1:13" ht="12" customHeight="1">
      <c r="A29" s="471"/>
      <c r="B29" s="474"/>
      <c r="C29" s="64"/>
      <c r="D29" s="236" t="s">
        <v>265</v>
      </c>
      <c r="E29" s="246"/>
      <c r="F29" s="376">
        <v>0</v>
      </c>
      <c r="G29" s="376"/>
      <c r="H29" s="200">
        <v>0</v>
      </c>
      <c r="I29" s="381">
        <v>0</v>
      </c>
      <c r="J29" s="444"/>
      <c r="K29" s="194">
        <v>0</v>
      </c>
      <c r="L29" s="54"/>
    </row>
    <row r="30" spans="1:13" ht="12" customHeight="1">
      <c r="A30" s="471"/>
      <c r="B30" s="474"/>
      <c r="C30" s="64"/>
      <c r="D30" s="236" t="s">
        <v>266</v>
      </c>
      <c r="E30" s="246"/>
      <c r="F30" s="376">
        <v>0</v>
      </c>
      <c r="G30" s="376"/>
      <c r="H30" s="200">
        <v>0</v>
      </c>
      <c r="I30" s="381">
        <v>0</v>
      </c>
      <c r="J30" s="444"/>
      <c r="K30" s="194">
        <v>0</v>
      </c>
      <c r="L30" s="54"/>
    </row>
    <row r="31" spans="1:13" ht="12.75" customHeight="1">
      <c r="A31" s="471"/>
      <c r="B31" s="475"/>
      <c r="C31" s="244"/>
      <c r="D31" s="247" t="s">
        <v>267</v>
      </c>
      <c r="E31" s="248"/>
      <c r="F31" s="376">
        <f>SUM(F25:G30)</f>
        <v>0</v>
      </c>
      <c r="G31" s="376"/>
      <c r="H31" s="200">
        <f>F31/$F$35</f>
        <v>0</v>
      </c>
      <c r="I31" s="381">
        <f>SUM(I25:J30)</f>
        <v>0</v>
      </c>
      <c r="J31" s="444"/>
      <c r="K31" s="194">
        <v>0</v>
      </c>
      <c r="L31" s="54"/>
    </row>
    <row r="32" spans="1:13" s="99" customFormat="1" ht="12" customHeight="1">
      <c r="A32" s="471"/>
      <c r="B32" s="481" t="s">
        <v>289</v>
      </c>
      <c r="C32" s="481"/>
      <c r="D32" s="481"/>
      <c r="E32" s="249"/>
      <c r="F32" s="384">
        <f>F24+F31</f>
        <v>158945</v>
      </c>
      <c r="G32" s="384"/>
      <c r="H32" s="198">
        <f>F32/$F$35</f>
        <v>0.85225201072386059</v>
      </c>
      <c r="I32" s="385">
        <f>I24+I31</f>
        <v>98014</v>
      </c>
      <c r="J32" s="469"/>
      <c r="K32" s="199">
        <f>I32/$I$35</f>
        <v>0.52554423592493293</v>
      </c>
      <c r="L32" s="55"/>
    </row>
    <row r="33" spans="1:14" ht="12" customHeight="1">
      <c r="A33" s="472"/>
      <c r="B33" s="468" t="s">
        <v>291</v>
      </c>
      <c r="C33" s="468"/>
      <c r="D33" s="468"/>
      <c r="E33" s="248"/>
      <c r="F33" s="376">
        <v>0</v>
      </c>
      <c r="G33" s="376"/>
      <c r="H33" s="200">
        <v>0</v>
      </c>
      <c r="I33" s="381">
        <v>35000</v>
      </c>
      <c r="J33" s="444"/>
      <c r="K33" s="195">
        <f>I33/$I$35</f>
        <v>0.1876675603217158</v>
      </c>
      <c r="L33" s="54"/>
    </row>
    <row r="34" spans="1:14" s="99" customFormat="1" ht="12.75" customHeight="1">
      <c r="A34" s="250"/>
      <c r="B34" s="481" t="s">
        <v>268</v>
      </c>
      <c r="C34" s="481"/>
      <c r="D34" s="481"/>
      <c r="E34" s="249"/>
      <c r="F34" s="376">
        <v>509</v>
      </c>
      <c r="G34" s="376"/>
      <c r="H34" s="197">
        <f>F34/$F$35</f>
        <v>2.7292225201072384E-3</v>
      </c>
      <c r="I34" s="381">
        <v>0</v>
      </c>
      <c r="J34" s="444"/>
      <c r="K34" s="194">
        <v>0</v>
      </c>
      <c r="L34" s="55"/>
    </row>
    <row r="35" spans="1:14" s="58" customFormat="1" ht="11.1" customHeight="1">
      <c r="A35" s="251"/>
      <c r="B35" s="482" t="s">
        <v>269</v>
      </c>
      <c r="C35" s="482"/>
      <c r="D35" s="482"/>
      <c r="E35" s="252"/>
      <c r="F35" s="424">
        <v>186500</v>
      </c>
      <c r="G35" s="424"/>
      <c r="H35" s="202">
        <f>F35/$F$35</f>
        <v>1</v>
      </c>
      <c r="I35" s="422">
        <v>186500</v>
      </c>
      <c r="J35" s="483"/>
      <c r="K35" s="199">
        <f>I35/$I$35</f>
        <v>1</v>
      </c>
      <c r="L35" s="57"/>
    </row>
    <row r="36" spans="1:14" ht="12.75" customHeight="1" thickBot="1">
      <c r="A36" s="235"/>
      <c r="B36" s="479" t="s">
        <v>292</v>
      </c>
      <c r="C36" s="479"/>
      <c r="D36" s="479"/>
      <c r="E36" s="253"/>
      <c r="F36" s="480" t="s">
        <v>342</v>
      </c>
      <c r="G36" s="420"/>
      <c r="H36" s="420"/>
      <c r="I36" s="420"/>
      <c r="J36" s="420"/>
      <c r="K36" s="421"/>
    </row>
    <row r="37" spans="1:14" ht="11.1" customHeight="1">
      <c r="A37" s="89"/>
      <c r="B37" s="89"/>
      <c r="C37" s="89"/>
      <c r="D37" s="89"/>
      <c r="E37" s="89"/>
      <c r="F37" s="89"/>
      <c r="G37" s="89"/>
      <c r="H37" s="89"/>
      <c r="I37" s="89"/>
      <c r="J37" s="109" t="s">
        <v>306</v>
      </c>
      <c r="K37" s="89" t="s">
        <v>285</v>
      </c>
      <c r="L37" s="221"/>
    </row>
    <row r="38" spans="1:14" ht="6" customHeight="1">
      <c r="A38" s="89"/>
      <c r="B38" s="89"/>
      <c r="C38" s="89"/>
      <c r="D38" s="89"/>
      <c r="E38" s="89"/>
      <c r="F38" s="89"/>
      <c r="G38" s="89"/>
      <c r="H38" s="89"/>
      <c r="I38" s="227"/>
      <c r="J38" s="227"/>
      <c r="K38" s="227"/>
      <c r="L38" s="221"/>
    </row>
    <row r="39" spans="1:14" ht="10.5" customHeight="1">
      <c r="A39" s="89"/>
      <c r="B39" s="89"/>
      <c r="C39" s="89"/>
      <c r="D39" s="89"/>
      <c r="E39" s="89"/>
      <c r="F39" s="228"/>
      <c r="G39" s="228"/>
      <c r="H39" s="223"/>
      <c r="I39" s="228"/>
      <c r="J39" s="228"/>
      <c r="K39" s="223"/>
      <c r="L39" s="221"/>
    </row>
    <row r="40" spans="1:14" ht="10.5" customHeight="1">
      <c r="A40" s="229"/>
      <c r="B40" s="89"/>
      <c r="C40" s="89"/>
      <c r="D40" s="89"/>
      <c r="E40" s="224"/>
      <c r="F40" s="230"/>
      <c r="G40" s="222"/>
      <c r="H40" s="209"/>
      <c r="I40" s="230"/>
      <c r="J40" s="222"/>
      <c r="K40" s="209"/>
      <c r="L40" s="107"/>
    </row>
    <row r="41" spans="1:14" ht="10.5" customHeight="1">
      <c r="A41" s="229"/>
      <c r="B41" s="89"/>
      <c r="C41" s="89"/>
      <c r="D41" s="89"/>
      <c r="E41" s="224"/>
      <c r="F41" s="230"/>
      <c r="G41" s="222"/>
      <c r="H41" s="205"/>
      <c r="I41" s="230"/>
      <c r="J41" s="222"/>
      <c r="K41" s="205"/>
      <c r="L41" s="107"/>
    </row>
    <row r="42" spans="1:14" ht="10.5" customHeight="1">
      <c r="A42" s="229"/>
      <c r="B42" s="89"/>
      <c r="C42" s="89"/>
      <c r="D42" s="89"/>
      <c r="E42" s="224"/>
      <c r="F42" s="231"/>
      <c r="G42" s="89"/>
      <c r="H42" s="207"/>
      <c r="I42" s="231"/>
      <c r="J42" s="89"/>
      <c r="K42" s="209"/>
      <c r="L42" s="107"/>
    </row>
    <row r="43" spans="1:14" ht="10.5" customHeight="1">
      <c r="A43" s="229"/>
      <c r="B43" s="89"/>
      <c r="C43" s="89"/>
      <c r="D43" s="89"/>
      <c r="E43" s="224"/>
      <c r="F43" s="231"/>
      <c r="G43" s="89"/>
      <c r="H43" s="207"/>
      <c r="I43" s="231"/>
      <c r="J43" s="89"/>
      <c r="K43" s="209"/>
      <c r="L43" s="107"/>
    </row>
    <row r="44" spans="1:14" ht="10.5" customHeight="1">
      <c r="A44" s="229"/>
      <c r="B44" s="89"/>
      <c r="C44" s="89"/>
      <c r="D44" s="89"/>
      <c r="E44" s="224"/>
      <c r="F44" s="231"/>
      <c r="G44" s="89"/>
      <c r="H44" s="209"/>
      <c r="I44" s="231"/>
      <c r="J44" s="89"/>
      <c r="K44" s="209"/>
      <c r="L44" s="107"/>
    </row>
    <row r="45" spans="1:14" ht="10.5" customHeight="1">
      <c r="A45" s="229"/>
      <c r="B45" s="89"/>
      <c r="C45" s="89"/>
      <c r="D45" s="89"/>
      <c r="E45" s="224"/>
      <c r="F45" s="231"/>
      <c r="G45" s="89"/>
      <c r="H45" s="209"/>
      <c r="I45" s="231"/>
      <c r="J45" s="89"/>
      <c r="K45" s="207"/>
      <c r="L45" s="107"/>
    </row>
    <row r="46" spans="1:14" ht="10.5" customHeight="1">
      <c r="A46" s="229"/>
      <c r="B46" s="89"/>
      <c r="C46" s="89"/>
      <c r="D46" s="89"/>
      <c r="E46" s="224"/>
      <c r="F46" s="231"/>
      <c r="G46" s="89"/>
      <c r="H46" s="207"/>
      <c r="I46" s="231"/>
      <c r="J46" s="89"/>
      <c r="K46" s="207"/>
      <c r="L46" s="107"/>
    </row>
    <row r="47" spans="1:14" ht="10.5" customHeight="1">
      <c r="A47" s="229"/>
      <c r="B47" s="89"/>
      <c r="C47" s="89"/>
      <c r="D47" s="89"/>
      <c r="E47" s="224"/>
      <c r="F47" s="232"/>
      <c r="G47" s="226"/>
      <c r="H47" s="211"/>
      <c r="I47" s="232"/>
      <c r="J47" s="226"/>
      <c r="K47" s="211"/>
      <c r="L47" s="107"/>
    </row>
    <row r="48" spans="1:14" ht="10.5" customHeight="1">
      <c r="A48" s="229"/>
      <c r="B48" s="229"/>
      <c r="C48" s="89"/>
      <c r="D48" s="220"/>
      <c r="E48" s="224"/>
      <c r="F48" s="230"/>
      <c r="G48" s="89"/>
      <c r="H48" s="209"/>
      <c r="I48" s="230"/>
      <c r="J48" s="89"/>
      <c r="K48" s="205"/>
      <c r="L48" s="107"/>
      <c r="M48" s="89"/>
      <c r="N48" s="89"/>
    </row>
    <row r="49" spans="1:14" ht="10.5" customHeight="1">
      <c r="A49" s="229"/>
      <c r="B49" s="229"/>
      <c r="C49" s="89"/>
      <c r="D49" s="220"/>
      <c r="E49" s="224"/>
      <c r="F49" s="230"/>
      <c r="G49" s="89"/>
      <c r="H49" s="205"/>
      <c r="I49" s="230"/>
      <c r="J49" s="89"/>
      <c r="K49" s="205"/>
      <c r="L49" s="107"/>
      <c r="M49" s="89"/>
      <c r="N49" s="89"/>
    </row>
    <row r="50" spans="1:14" ht="10.5" customHeight="1">
      <c r="A50" s="229"/>
      <c r="B50" s="229"/>
      <c r="C50" s="89"/>
      <c r="D50" s="220"/>
      <c r="E50" s="224"/>
      <c r="F50" s="230"/>
      <c r="G50" s="89"/>
      <c r="H50" s="205"/>
      <c r="I50" s="230"/>
      <c r="J50" s="89"/>
      <c r="K50" s="205"/>
      <c r="L50" s="107"/>
      <c r="M50" s="89"/>
      <c r="N50" s="89"/>
    </row>
    <row r="51" spans="1:14" ht="10.5" customHeight="1">
      <c r="A51" s="229"/>
      <c r="B51" s="229"/>
      <c r="C51" s="89"/>
      <c r="D51" s="220"/>
      <c r="E51" s="224"/>
      <c r="F51" s="230"/>
      <c r="G51" s="89"/>
      <c r="H51" s="209"/>
      <c r="I51" s="230"/>
      <c r="J51" s="89"/>
      <c r="K51" s="205"/>
      <c r="L51" s="107"/>
      <c r="M51" s="89"/>
      <c r="N51" s="89"/>
    </row>
    <row r="52" spans="1:14" ht="10.5" customHeight="1">
      <c r="A52" s="229"/>
      <c r="B52" s="229"/>
      <c r="C52" s="89"/>
      <c r="D52" s="220"/>
      <c r="E52" s="224"/>
      <c r="F52" s="230"/>
      <c r="G52" s="89"/>
      <c r="H52" s="209"/>
      <c r="I52" s="230"/>
      <c r="J52" s="89"/>
      <c r="K52" s="205"/>
      <c r="L52" s="107"/>
      <c r="M52" s="89"/>
      <c r="N52" s="89"/>
    </row>
    <row r="53" spans="1:14" ht="10.5" customHeight="1">
      <c r="A53" s="229"/>
      <c r="B53" s="229"/>
      <c r="C53" s="89"/>
      <c r="D53" s="220"/>
      <c r="E53" s="224"/>
      <c r="F53" s="230"/>
      <c r="G53" s="89"/>
      <c r="H53" s="209"/>
      <c r="I53" s="230"/>
      <c r="J53" s="89"/>
      <c r="K53" s="205"/>
      <c r="L53" s="107"/>
      <c r="M53" s="89"/>
      <c r="N53" s="89"/>
    </row>
    <row r="54" spans="1:14" ht="10.5" customHeight="1">
      <c r="A54" s="229"/>
      <c r="B54" s="229"/>
      <c r="C54" s="89"/>
      <c r="D54" s="220"/>
      <c r="E54" s="224"/>
      <c r="F54" s="230"/>
      <c r="G54" s="89"/>
      <c r="H54" s="209"/>
      <c r="I54" s="230"/>
      <c r="J54" s="89"/>
      <c r="K54" s="205"/>
      <c r="L54" s="107"/>
      <c r="M54" s="89"/>
      <c r="N54" s="89"/>
    </row>
    <row r="55" spans="1:14" ht="10.5" customHeight="1">
      <c r="A55" s="229"/>
      <c r="B55" s="229"/>
      <c r="C55" s="89"/>
      <c r="D55" s="220"/>
      <c r="E55" s="224"/>
      <c r="F55" s="230"/>
      <c r="G55" s="89"/>
      <c r="H55" s="209"/>
      <c r="I55" s="230"/>
      <c r="J55" s="89"/>
      <c r="K55" s="209"/>
      <c r="L55" s="107"/>
      <c r="M55" s="89"/>
      <c r="N55" s="89"/>
    </row>
    <row r="56" spans="1:14" ht="10.5" customHeight="1">
      <c r="A56" s="229"/>
      <c r="B56" s="229"/>
      <c r="C56" s="89"/>
      <c r="D56" s="220"/>
      <c r="E56" s="224"/>
      <c r="F56" s="230"/>
      <c r="G56" s="89"/>
      <c r="H56" s="205"/>
      <c r="I56" s="230"/>
      <c r="J56" s="89"/>
      <c r="K56" s="205"/>
      <c r="L56" s="107"/>
      <c r="M56" s="89"/>
      <c r="N56" s="89"/>
    </row>
    <row r="57" spans="1:14" ht="10.5" customHeight="1">
      <c r="A57" s="229"/>
      <c r="B57" s="229"/>
      <c r="C57" s="89"/>
      <c r="D57" s="220"/>
      <c r="E57" s="224"/>
      <c r="F57" s="230"/>
      <c r="G57" s="89"/>
      <c r="H57" s="205"/>
      <c r="I57" s="230"/>
      <c r="J57" s="89"/>
      <c r="K57" s="205"/>
      <c r="L57" s="107"/>
      <c r="M57" s="89"/>
      <c r="N57" s="89"/>
    </row>
    <row r="58" spans="1:14" ht="10.5" customHeight="1">
      <c r="A58" s="229"/>
      <c r="B58" s="229"/>
      <c r="C58" s="89"/>
      <c r="D58" s="220"/>
      <c r="E58" s="224"/>
      <c r="F58" s="230"/>
      <c r="G58" s="89"/>
      <c r="H58" s="209"/>
      <c r="I58" s="230"/>
      <c r="J58" s="89"/>
      <c r="K58" s="205"/>
      <c r="L58" s="107"/>
      <c r="M58" s="89"/>
      <c r="N58" s="89"/>
    </row>
    <row r="59" spans="1:14" ht="10.5" customHeight="1">
      <c r="A59" s="229"/>
      <c r="B59" s="229"/>
      <c r="C59" s="89"/>
      <c r="D59" s="220"/>
      <c r="E59" s="224"/>
      <c r="F59" s="230"/>
      <c r="G59" s="89"/>
      <c r="H59" s="209"/>
      <c r="I59" s="230"/>
      <c r="J59" s="89"/>
      <c r="K59" s="205"/>
      <c r="L59" s="107"/>
      <c r="M59" s="89"/>
      <c r="N59" s="89"/>
    </row>
    <row r="60" spans="1:14" ht="10.5" customHeight="1">
      <c r="A60" s="229"/>
      <c r="B60" s="229"/>
      <c r="C60" s="89"/>
      <c r="D60" s="220"/>
      <c r="E60" s="224"/>
      <c r="F60" s="230"/>
      <c r="G60" s="89"/>
      <c r="H60" s="205"/>
      <c r="I60" s="230"/>
      <c r="J60" s="89"/>
      <c r="K60" s="205"/>
      <c r="L60" s="107"/>
      <c r="M60" s="89"/>
      <c r="N60" s="89"/>
    </row>
    <row r="61" spans="1:14" ht="10.5" customHeight="1">
      <c r="A61" s="229"/>
      <c r="B61" s="229"/>
      <c r="C61" s="89"/>
      <c r="D61" s="220"/>
      <c r="E61" s="224"/>
      <c r="F61" s="230"/>
      <c r="G61" s="89"/>
      <c r="H61" s="205"/>
      <c r="I61" s="230"/>
      <c r="J61" s="89"/>
      <c r="K61" s="205"/>
      <c r="L61" s="107"/>
      <c r="M61" s="89"/>
      <c r="N61" s="89"/>
    </row>
    <row r="62" spans="1:14" ht="10.5" customHeight="1">
      <c r="A62" s="229"/>
      <c r="B62" s="229"/>
      <c r="C62" s="89"/>
      <c r="D62" s="220"/>
      <c r="E62" s="224"/>
      <c r="F62" s="230"/>
      <c r="G62" s="89"/>
      <c r="H62" s="209"/>
      <c r="I62" s="230"/>
      <c r="J62" s="89"/>
      <c r="K62" s="205"/>
      <c r="L62" s="107"/>
      <c r="M62" s="89"/>
      <c r="N62" s="89"/>
    </row>
    <row r="63" spans="1:14" ht="10.5" customHeight="1">
      <c r="A63" s="229"/>
      <c r="B63" s="233"/>
      <c r="C63" s="233"/>
      <c r="D63" s="233"/>
      <c r="E63" s="225"/>
      <c r="F63" s="232"/>
      <c r="G63" s="226"/>
      <c r="H63" s="211"/>
      <c r="I63" s="232"/>
      <c r="J63" s="226"/>
      <c r="K63" s="211"/>
      <c r="L63" s="107"/>
      <c r="M63" s="89"/>
      <c r="N63" s="89"/>
    </row>
    <row r="64" spans="1:14" ht="10.5" customHeight="1">
      <c r="A64" s="229"/>
      <c r="B64" s="89"/>
      <c r="C64" s="89"/>
      <c r="D64" s="89"/>
      <c r="E64" s="224"/>
      <c r="F64" s="230"/>
      <c r="G64" s="89"/>
      <c r="H64" s="205"/>
      <c r="I64" s="230"/>
      <c r="J64" s="89"/>
      <c r="K64" s="209"/>
      <c r="L64" s="107"/>
    </row>
    <row r="65" spans="1:12" ht="10.5" customHeight="1">
      <c r="A65" s="89"/>
      <c r="B65" s="233"/>
      <c r="C65" s="89"/>
      <c r="D65" s="89"/>
      <c r="E65" s="225"/>
      <c r="F65" s="230"/>
      <c r="G65" s="89"/>
      <c r="H65" s="209"/>
      <c r="I65" s="230"/>
      <c r="J65" s="89"/>
      <c r="K65" s="205"/>
      <c r="L65" s="107"/>
    </row>
    <row r="66" spans="1:12" s="60" customFormat="1" ht="10.5" customHeight="1">
      <c r="A66" s="226"/>
      <c r="B66" s="233"/>
      <c r="C66" s="89"/>
      <c r="D66" s="89"/>
      <c r="E66" s="225"/>
      <c r="F66" s="232"/>
      <c r="G66" s="226"/>
      <c r="H66" s="211"/>
      <c r="I66" s="232"/>
      <c r="J66" s="226"/>
      <c r="K66" s="211"/>
      <c r="L66" s="107"/>
    </row>
    <row r="67" spans="1:12" ht="10.5" customHeight="1">
      <c r="A67" s="89"/>
      <c r="B67" s="89"/>
      <c r="C67" s="89"/>
      <c r="D67" s="89"/>
      <c r="E67" s="224"/>
      <c r="F67" s="234"/>
      <c r="G67" s="234"/>
      <c r="H67" s="234"/>
      <c r="I67" s="234"/>
      <c r="J67" s="234"/>
      <c r="K67" s="234"/>
      <c r="L67" s="221"/>
    </row>
    <row r="68" spans="1:12" ht="10.5" customHeight="1">
      <c r="A68" s="89"/>
      <c r="B68" s="89"/>
      <c r="C68" s="89"/>
      <c r="D68" s="89"/>
      <c r="E68" s="89"/>
      <c r="I68" s="89"/>
    </row>
    <row r="69" spans="1:12" ht="12" customHeight="1"/>
    <row r="70" spans="1:12" ht="13.5" customHeight="1"/>
  </sheetData>
  <sheetProtection sheet="1" objects="1" scenarios="1"/>
  <mergeCells count="74">
    <mergeCell ref="K18:K23"/>
    <mergeCell ref="B36:D36"/>
    <mergeCell ref="F36:K36"/>
    <mergeCell ref="B34:D34"/>
    <mergeCell ref="F34:G34"/>
    <mergeCell ref="I34:J34"/>
    <mergeCell ref="B35:D35"/>
    <mergeCell ref="F35:G35"/>
    <mergeCell ref="I35:J35"/>
    <mergeCell ref="F31:G31"/>
    <mergeCell ref="I31:J31"/>
    <mergeCell ref="B32:D32"/>
    <mergeCell ref="F32:G32"/>
    <mergeCell ref="I32:J32"/>
    <mergeCell ref="B33:D33"/>
    <mergeCell ref="F33:G33"/>
    <mergeCell ref="I25:J25"/>
    <mergeCell ref="F26:G26"/>
    <mergeCell ref="I26:J26"/>
    <mergeCell ref="F27:G27"/>
    <mergeCell ref="I33:J33"/>
    <mergeCell ref="I27:J27"/>
    <mergeCell ref="F28:G28"/>
    <mergeCell ref="I28:J28"/>
    <mergeCell ref="F29:G29"/>
    <mergeCell ref="I29:J29"/>
    <mergeCell ref="F30:G30"/>
    <mergeCell ref="I30:J30"/>
    <mergeCell ref="A18:A33"/>
    <mergeCell ref="B18:B24"/>
    <mergeCell ref="C15:D15"/>
    <mergeCell ref="F15:G15"/>
    <mergeCell ref="F22:G22"/>
    <mergeCell ref="F23:G23"/>
    <mergeCell ref="F24:G24"/>
    <mergeCell ref="F18:G20"/>
    <mergeCell ref="B25:B31"/>
    <mergeCell ref="F25:G25"/>
    <mergeCell ref="I15:J15"/>
    <mergeCell ref="C16:D16"/>
    <mergeCell ref="F16:G16"/>
    <mergeCell ref="I16:J16"/>
    <mergeCell ref="F21:G21"/>
    <mergeCell ref="C17:D17"/>
    <mergeCell ref="F17:G17"/>
    <mergeCell ref="I17:J17"/>
    <mergeCell ref="H18:H20"/>
    <mergeCell ref="I18:J23"/>
    <mergeCell ref="I24:J24"/>
    <mergeCell ref="A10:A17"/>
    <mergeCell ref="C10:D10"/>
    <mergeCell ref="F10:G10"/>
    <mergeCell ref="I10:J10"/>
    <mergeCell ref="C11:D11"/>
    <mergeCell ref="F11:G11"/>
    <mergeCell ref="I11:J11"/>
    <mergeCell ref="C12:D12"/>
    <mergeCell ref="F12:G12"/>
    <mergeCell ref="I12:J12"/>
    <mergeCell ref="C13:D13"/>
    <mergeCell ref="F13:G13"/>
    <mergeCell ref="I13:J13"/>
    <mergeCell ref="C14:D14"/>
    <mergeCell ref="F14:G14"/>
    <mergeCell ref="I14:J14"/>
    <mergeCell ref="A1:C1"/>
    <mergeCell ref="D1:K1"/>
    <mergeCell ref="A7:E9"/>
    <mergeCell ref="F7:K7"/>
    <mergeCell ref="F8:H8"/>
    <mergeCell ref="I8:K8"/>
    <mergeCell ref="F9:G9"/>
    <mergeCell ref="I9:J9"/>
    <mergeCell ref="A6:I6"/>
  </mergeCells>
  <phoneticPr fontId="13"/>
  <printOptions horizontalCentered="1"/>
  <pageMargins left="0.59055118110236227" right="0.59055118110236227" top="0.59055118110236227" bottom="0.59055118110236227" header="0.39370078740157483" footer="0.39370078740157483"/>
  <pageSetup paperSize="9" scale="99" firstPageNumber="88" orientation="portrait" useFirstPageNumber="1" r:id="rId1"/>
  <headerFooter scaleWithDoc="0">
    <oddHeader>&amp;R建　設</oddHeader>
    <oddFooter>&amp;C&amp;12&amp;A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7"/>
  <sheetViews>
    <sheetView view="pageBreakPreview" zoomScale="70" zoomScaleNormal="100" zoomScaleSheetLayoutView="70" workbookViewId="0">
      <selection activeCell="H8" sqref="H8:I8"/>
    </sheetView>
  </sheetViews>
  <sheetFormatPr defaultRowHeight="17.100000000000001" customHeight="1"/>
  <cols>
    <col min="1" max="2" width="2.7109375" style="4" customWidth="1"/>
    <col min="3" max="3" width="3.85546875" style="4" customWidth="1"/>
    <col min="4" max="4" width="12.28515625" style="4" customWidth="1"/>
    <col min="5" max="5" width="10.7109375" style="4" customWidth="1"/>
    <col min="6" max="6" width="4.28515625" style="4" customWidth="1"/>
    <col min="7" max="7" width="10" style="4" customWidth="1"/>
    <col min="8" max="8" width="14.7109375" style="4" customWidth="1"/>
    <col min="9" max="9" width="11" style="4" customWidth="1"/>
    <col min="10" max="10" width="14.7109375" style="4" customWidth="1"/>
    <col min="11" max="11" width="10.85546875" style="4" customWidth="1"/>
    <col min="12" max="12" width="13.28515625" style="4" customWidth="1"/>
    <col min="13" max="13" width="9.140625" style="4"/>
    <col min="14" max="14" width="13" style="4" customWidth="1"/>
    <col min="15" max="16384" width="9.140625" style="4"/>
  </cols>
  <sheetData>
    <row r="1" spans="1:12" ht="5.0999999999999996" customHeight="1">
      <c r="A1" s="10"/>
      <c r="D1" s="10"/>
      <c r="E1" s="10"/>
      <c r="F1" s="10"/>
      <c r="G1" s="10"/>
      <c r="H1" s="10"/>
      <c r="I1" s="10"/>
      <c r="J1" s="10"/>
      <c r="K1" s="10"/>
      <c r="L1" s="21"/>
    </row>
    <row r="2" spans="1:12" ht="15" customHeight="1" thickBot="1">
      <c r="A2" s="10" t="s">
        <v>286</v>
      </c>
      <c r="D2" s="10"/>
      <c r="E2" s="10"/>
      <c r="F2" s="10"/>
      <c r="G2" s="10"/>
      <c r="H2" s="10"/>
      <c r="I2" s="10"/>
      <c r="J2" s="10"/>
      <c r="K2" s="10"/>
      <c r="L2" s="21" t="s">
        <v>106</v>
      </c>
    </row>
    <row r="3" spans="1:12" ht="24.95" customHeight="1">
      <c r="A3" s="311" t="s">
        <v>107</v>
      </c>
      <c r="B3" s="355"/>
      <c r="C3" s="355"/>
      <c r="D3" s="355"/>
      <c r="E3" s="355"/>
      <c r="F3" s="355"/>
      <c r="G3" s="607" t="s">
        <v>356</v>
      </c>
      <c r="H3" s="366"/>
      <c r="I3" s="355" t="s">
        <v>357</v>
      </c>
      <c r="J3" s="355"/>
      <c r="K3" s="366" t="s">
        <v>371</v>
      </c>
      <c r="L3" s="360"/>
    </row>
    <row r="4" spans="1:12" ht="24.95" customHeight="1">
      <c r="A4" s="490"/>
      <c r="B4" s="356"/>
      <c r="C4" s="356"/>
      <c r="D4" s="356"/>
      <c r="E4" s="356"/>
      <c r="F4" s="356"/>
      <c r="G4" s="286" t="s">
        <v>64</v>
      </c>
      <c r="H4" s="286" t="s">
        <v>67</v>
      </c>
      <c r="I4" s="286" t="s">
        <v>64</v>
      </c>
      <c r="J4" s="286" t="s">
        <v>67</v>
      </c>
      <c r="K4" s="286" t="s">
        <v>64</v>
      </c>
      <c r="L4" s="608" t="s">
        <v>67</v>
      </c>
    </row>
    <row r="5" spans="1:12" ht="18" customHeight="1">
      <c r="A5" s="503" t="s">
        <v>108</v>
      </c>
      <c r="B5" s="485"/>
      <c r="C5" s="485"/>
      <c r="D5" s="485"/>
      <c r="E5" s="485"/>
      <c r="F5" s="485"/>
      <c r="G5" s="61">
        <f t="shared" ref="G5:J5" si="0">SUM(G6:G12)</f>
        <v>25050</v>
      </c>
      <c r="H5" s="61">
        <f t="shared" si="0"/>
        <v>4711048</v>
      </c>
      <c r="I5" s="61">
        <f t="shared" si="0"/>
        <v>18605</v>
      </c>
      <c r="J5" s="61">
        <f t="shared" si="0"/>
        <v>4766800</v>
      </c>
      <c r="K5" s="61">
        <f t="shared" ref="K5:L5" si="1">SUM(K6:K12)</f>
        <v>18710</v>
      </c>
      <c r="L5" s="609">
        <f t="shared" si="1"/>
        <v>4945082</v>
      </c>
    </row>
    <row r="6" spans="1:12" ht="18" customHeight="1">
      <c r="A6" s="129"/>
      <c r="B6" s="486" t="s">
        <v>109</v>
      </c>
      <c r="C6" s="486"/>
      <c r="D6" s="486"/>
      <c r="E6" s="486"/>
      <c r="F6" s="486"/>
      <c r="G6" s="62">
        <v>387</v>
      </c>
      <c r="H6" s="62">
        <v>35577</v>
      </c>
      <c r="I6" s="62">
        <v>382</v>
      </c>
      <c r="J6" s="62">
        <v>37295</v>
      </c>
      <c r="K6" s="62">
        <v>401</v>
      </c>
      <c r="L6" s="610">
        <v>39559</v>
      </c>
    </row>
    <row r="7" spans="1:12" ht="18" customHeight="1">
      <c r="A7" s="129"/>
      <c r="B7" s="486" t="s">
        <v>110</v>
      </c>
      <c r="C7" s="486"/>
      <c r="D7" s="486"/>
      <c r="E7" s="486"/>
      <c r="F7" s="486"/>
      <c r="G7" s="62">
        <v>996</v>
      </c>
      <c r="H7" s="62">
        <v>290676</v>
      </c>
      <c r="I7" s="62">
        <v>186</v>
      </c>
      <c r="J7" s="62">
        <v>289680</v>
      </c>
      <c r="K7" s="62">
        <v>187</v>
      </c>
      <c r="L7" s="610">
        <v>291884</v>
      </c>
    </row>
    <row r="8" spans="1:12" ht="18" customHeight="1">
      <c r="A8" s="129"/>
      <c r="B8" s="486" t="s">
        <v>111</v>
      </c>
      <c r="C8" s="486"/>
      <c r="D8" s="486"/>
      <c r="E8" s="486"/>
      <c r="F8" s="486"/>
      <c r="G8" s="62">
        <v>20977</v>
      </c>
      <c r="H8" s="62">
        <v>3535153</v>
      </c>
      <c r="I8" s="62">
        <v>15553</v>
      </c>
      <c r="J8" s="62">
        <v>3568856</v>
      </c>
      <c r="K8" s="62">
        <v>15654</v>
      </c>
      <c r="L8" s="610">
        <v>3724576</v>
      </c>
    </row>
    <row r="9" spans="1:12" ht="18" customHeight="1">
      <c r="A9" s="129"/>
      <c r="B9" s="486" t="s">
        <v>112</v>
      </c>
      <c r="C9" s="486"/>
      <c r="D9" s="486"/>
      <c r="E9" s="486"/>
      <c r="F9" s="486"/>
      <c r="G9" s="62">
        <v>686</v>
      </c>
      <c r="H9" s="62">
        <v>670645</v>
      </c>
      <c r="I9" s="62">
        <v>610</v>
      </c>
      <c r="J9" s="62">
        <v>690548</v>
      </c>
      <c r="K9" s="62">
        <v>611</v>
      </c>
      <c r="L9" s="610">
        <v>708492</v>
      </c>
    </row>
    <row r="10" spans="1:12" ht="18" customHeight="1">
      <c r="A10" s="129"/>
      <c r="B10" s="486" t="s">
        <v>113</v>
      </c>
      <c r="C10" s="486"/>
      <c r="D10" s="486"/>
      <c r="E10" s="486"/>
      <c r="F10" s="486"/>
      <c r="G10" s="62">
        <v>676</v>
      </c>
      <c r="H10" s="62">
        <v>80835</v>
      </c>
      <c r="I10" s="62">
        <v>611</v>
      </c>
      <c r="J10" s="62">
        <v>81463</v>
      </c>
      <c r="K10" s="62">
        <v>607</v>
      </c>
      <c r="L10" s="610">
        <v>81543</v>
      </c>
    </row>
    <row r="11" spans="1:12" ht="18" customHeight="1">
      <c r="A11" s="129"/>
      <c r="B11" s="486" t="s">
        <v>114</v>
      </c>
      <c r="C11" s="486"/>
      <c r="D11" s="486"/>
      <c r="E11" s="486"/>
      <c r="F11" s="486"/>
      <c r="G11" s="62">
        <v>1328</v>
      </c>
      <c r="H11" s="62">
        <v>98162</v>
      </c>
      <c r="I11" s="62">
        <v>1262</v>
      </c>
      <c r="J11" s="62">
        <v>98929</v>
      </c>
      <c r="K11" s="62">
        <v>1249</v>
      </c>
      <c r="L11" s="610">
        <v>98999</v>
      </c>
    </row>
    <row r="12" spans="1:12" ht="18" customHeight="1" thickBot="1">
      <c r="A12" s="130"/>
      <c r="B12" s="504" t="s">
        <v>338</v>
      </c>
      <c r="C12" s="504"/>
      <c r="D12" s="504"/>
      <c r="E12" s="504"/>
      <c r="F12" s="505"/>
      <c r="G12" s="237">
        <v>0</v>
      </c>
      <c r="H12" s="237">
        <v>0</v>
      </c>
      <c r="I12" s="131">
        <v>1</v>
      </c>
      <c r="J12" s="131">
        <v>29</v>
      </c>
      <c r="K12" s="131">
        <v>1</v>
      </c>
      <c r="L12" s="611">
        <v>29</v>
      </c>
    </row>
    <row r="13" spans="1:12" ht="15" customHeight="1">
      <c r="B13" s="10"/>
      <c r="C13" s="10"/>
      <c r="D13" s="10"/>
      <c r="E13" s="10"/>
      <c r="F13" s="10"/>
      <c r="G13" s="10"/>
      <c r="H13" s="10"/>
      <c r="I13" s="10"/>
      <c r="J13" s="10"/>
      <c r="L13" s="21" t="s">
        <v>115</v>
      </c>
    </row>
    <row r="14" spans="1:12" ht="15" customHeight="1">
      <c r="B14" s="10"/>
      <c r="C14" s="10"/>
      <c r="D14" s="10"/>
      <c r="E14" s="10"/>
      <c r="F14" s="10"/>
      <c r="G14" s="10"/>
      <c r="H14" s="10"/>
      <c r="I14" s="10"/>
      <c r="J14" s="10"/>
      <c r="K14" s="10"/>
      <c r="L14" s="10"/>
    </row>
    <row r="15" spans="1:12" ht="15" customHeight="1" thickBot="1">
      <c r="A15" s="10" t="s">
        <v>307</v>
      </c>
      <c r="D15" s="10"/>
      <c r="E15" s="10"/>
      <c r="F15" s="10"/>
      <c r="G15" s="10"/>
      <c r="H15" s="10"/>
      <c r="I15" s="10"/>
      <c r="J15" s="10"/>
      <c r="K15" s="10"/>
      <c r="L15" s="21" t="s">
        <v>116</v>
      </c>
    </row>
    <row r="16" spans="1:12" ht="24.95" customHeight="1">
      <c r="A16" s="311" t="s">
        <v>117</v>
      </c>
      <c r="B16" s="355"/>
      <c r="C16" s="355"/>
      <c r="D16" s="355" t="s">
        <v>118</v>
      </c>
      <c r="E16" s="355"/>
      <c r="F16" s="355"/>
      <c r="G16" s="355" t="s">
        <v>119</v>
      </c>
      <c r="H16" s="355"/>
      <c r="I16" s="355" t="s">
        <v>120</v>
      </c>
      <c r="J16" s="355"/>
      <c r="K16" s="355" t="s">
        <v>121</v>
      </c>
      <c r="L16" s="360"/>
    </row>
    <row r="17" spans="1:12" ht="24.95" customHeight="1">
      <c r="A17" s="490"/>
      <c r="B17" s="356"/>
      <c r="C17" s="356"/>
      <c r="D17" s="36" t="s">
        <v>64</v>
      </c>
      <c r="E17" s="356" t="s">
        <v>67</v>
      </c>
      <c r="F17" s="356"/>
      <c r="G17" s="36" t="s">
        <v>64</v>
      </c>
      <c r="H17" s="36" t="s">
        <v>67</v>
      </c>
      <c r="I17" s="36" t="s">
        <v>122</v>
      </c>
      <c r="J17" s="36" t="s">
        <v>67</v>
      </c>
      <c r="K17" s="36" t="s">
        <v>123</v>
      </c>
      <c r="L17" s="132" t="s">
        <v>124</v>
      </c>
    </row>
    <row r="18" spans="1:12" ht="18" customHeight="1">
      <c r="A18" s="612" t="s">
        <v>337</v>
      </c>
      <c r="B18" s="334"/>
      <c r="C18" s="335"/>
      <c r="D18" s="188">
        <f>SUM(D19:D20)</f>
        <v>25050</v>
      </c>
      <c r="E18" s="499">
        <f>SUM(E19:F20)</f>
        <v>4711048</v>
      </c>
      <c r="F18" s="499"/>
      <c r="G18" s="148">
        <f t="shared" ref="G18:K18" si="2">SUM(G19:G20)</f>
        <v>23135</v>
      </c>
      <c r="H18" s="148">
        <f t="shared" si="2"/>
        <v>3153133</v>
      </c>
      <c r="I18" s="148">
        <f t="shared" si="2"/>
        <v>1915</v>
      </c>
      <c r="J18" s="148">
        <f t="shared" si="2"/>
        <v>1557915</v>
      </c>
      <c r="K18" s="148">
        <f t="shared" si="2"/>
        <v>221437</v>
      </c>
      <c r="L18" s="218">
        <f>K18/E18*1000000</f>
        <v>47003.766465550769</v>
      </c>
    </row>
    <row r="19" spans="1:12" ht="18" customHeight="1">
      <c r="A19" s="501" t="s">
        <v>125</v>
      </c>
      <c r="B19" s="502"/>
      <c r="C19" s="496"/>
      <c r="D19" s="189">
        <v>387</v>
      </c>
      <c r="E19" s="353">
        <v>35577</v>
      </c>
      <c r="F19" s="353"/>
      <c r="G19" s="149">
        <v>362</v>
      </c>
      <c r="H19" s="112">
        <v>33941</v>
      </c>
      <c r="I19" s="112">
        <v>25</v>
      </c>
      <c r="J19" s="112">
        <v>1636</v>
      </c>
      <c r="K19" s="112">
        <v>994</v>
      </c>
      <c r="L19" s="151">
        <v>27948</v>
      </c>
    </row>
    <row r="20" spans="1:12" ht="18" customHeight="1">
      <c r="A20" s="500" t="s">
        <v>126</v>
      </c>
      <c r="B20" s="330"/>
      <c r="C20" s="494"/>
      <c r="D20" s="189">
        <v>24663</v>
      </c>
      <c r="E20" s="353">
        <v>4675471</v>
      </c>
      <c r="F20" s="353"/>
      <c r="G20" s="113">
        <v>22773</v>
      </c>
      <c r="H20" s="113">
        <v>3119192</v>
      </c>
      <c r="I20" s="113">
        <v>1890</v>
      </c>
      <c r="J20" s="113">
        <v>1556279</v>
      </c>
      <c r="K20" s="113">
        <v>220443</v>
      </c>
      <c r="L20" s="133">
        <v>47149</v>
      </c>
    </row>
    <row r="21" spans="1:12" ht="18" customHeight="1">
      <c r="A21" s="612" t="s">
        <v>357</v>
      </c>
      <c r="B21" s="334"/>
      <c r="C21" s="335"/>
      <c r="D21" s="263">
        <f>SUM(D22:D23)</f>
        <v>18605</v>
      </c>
      <c r="E21" s="499">
        <f>SUM(E22:F23)</f>
        <v>4766800</v>
      </c>
      <c r="F21" s="499"/>
      <c r="G21" s="148">
        <f t="shared" ref="G21:K21" si="3">SUM(G22:G23)</f>
        <v>17015</v>
      </c>
      <c r="H21" s="148">
        <f t="shared" si="3"/>
        <v>3175889</v>
      </c>
      <c r="I21" s="148">
        <f t="shared" si="3"/>
        <v>1590</v>
      </c>
      <c r="J21" s="148">
        <f t="shared" si="3"/>
        <v>1590911</v>
      </c>
      <c r="K21" s="148">
        <f t="shared" si="3"/>
        <v>228376</v>
      </c>
      <c r="L21" s="218">
        <f>K21/E21*1000000</f>
        <v>47909.708819333726</v>
      </c>
    </row>
    <row r="22" spans="1:12" ht="18" customHeight="1">
      <c r="A22" s="305" t="s">
        <v>125</v>
      </c>
      <c r="B22" s="495"/>
      <c r="C22" s="496"/>
      <c r="D22" s="264">
        <v>382</v>
      </c>
      <c r="E22" s="353">
        <v>37295</v>
      </c>
      <c r="F22" s="353"/>
      <c r="G22" s="149">
        <v>355</v>
      </c>
      <c r="H22" s="112">
        <v>35501</v>
      </c>
      <c r="I22" s="112">
        <v>27</v>
      </c>
      <c r="J22" s="112">
        <v>1794</v>
      </c>
      <c r="K22" s="112">
        <v>1131</v>
      </c>
      <c r="L22" s="151">
        <v>30345</v>
      </c>
    </row>
    <row r="23" spans="1:12" ht="18" customHeight="1">
      <c r="A23" s="492" t="s">
        <v>126</v>
      </c>
      <c r="B23" s="493"/>
      <c r="C23" s="494"/>
      <c r="D23" s="189">
        <v>18223</v>
      </c>
      <c r="E23" s="353">
        <v>4729505</v>
      </c>
      <c r="F23" s="353"/>
      <c r="G23" s="113">
        <v>16660</v>
      </c>
      <c r="H23" s="113">
        <v>3140388</v>
      </c>
      <c r="I23" s="113">
        <v>1563</v>
      </c>
      <c r="J23" s="113">
        <v>1589117</v>
      </c>
      <c r="K23" s="113">
        <v>227245</v>
      </c>
      <c r="L23" s="133">
        <v>48049</v>
      </c>
    </row>
    <row r="24" spans="1:12" ht="18" customHeight="1">
      <c r="A24" s="613" t="s">
        <v>371</v>
      </c>
      <c r="B24" s="614"/>
      <c r="C24" s="614"/>
      <c r="D24" s="615">
        <f>SUM(D25:D26)</f>
        <v>18710</v>
      </c>
      <c r="E24" s="616">
        <f>SUM(E25:F26)</f>
        <v>4945082</v>
      </c>
      <c r="F24" s="616"/>
      <c r="G24" s="617">
        <f t="shared" ref="G24:K24" si="4">SUM(G25:G26)</f>
        <v>17110</v>
      </c>
      <c r="H24" s="617">
        <f t="shared" si="4"/>
        <v>3314491</v>
      </c>
      <c r="I24" s="617">
        <f t="shared" si="4"/>
        <v>1600</v>
      </c>
      <c r="J24" s="617">
        <f t="shared" si="4"/>
        <v>1630591</v>
      </c>
      <c r="K24" s="617">
        <f t="shared" si="4"/>
        <v>240853</v>
      </c>
      <c r="L24" s="618">
        <f>K24/E24*1000000</f>
        <v>48705.562415345186</v>
      </c>
    </row>
    <row r="25" spans="1:12" ht="18" customHeight="1">
      <c r="A25" s="619" t="s">
        <v>125</v>
      </c>
      <c r="B25" s="620"/>
      <c r="C25" s="620"/>
      <c r="D25" s="621">
        <v>401</v>
      </c>
      <c r="E25" s="518">
        <v>39559</v>
      </c>
      <c r="F25" s="518"/>
      <c r="G25" s="154">
        <v>371</v>
      </c>
      <c r="H25" s="622">
        <v>37580</v>
      </c>
      <c r="I25" s="622">
        <v>30</v>
      </c>
      <c r="J25" s="622">
        <v>1979</v>
      </c>
      <c r="K25" s="622">
        <v>1309</v>
      </c>
      <c r="L25" s="623">
        <v>33097</v>
      </c>
    </row>
    <row r="26" spans="1:12" ht="18" customHeight="1" thickBot="1">
      <c r="A26" s="624" t="s">
        <v>126</v>
      </c>
      <c r="B26" s="625"/>
      <c r="C26" s="625"/>
      <c r="D26" s="626">
        <v>18309</v>
      </c>
      <c r="E26" s="627">
        <v>4905523</v>
      </c>
      <c r="F26" s="627"/>
      <c r="G26" s="628">
        <v>16739</v>
      </c>
      <c r="H26" s="628">
        <v>3276911</v>
      </c>
      <c r="I26" s="628">
        <v>1570</v>
      </c>
      <c r="J26" s="628">
        <v>1628612</v>
      </c>
      <c r="K26" s="628">
        <v>239544</v>
      </c>
      <c r="L26" s="629">
        <v>48832</v>
      </c>
    </row>
    <row r="27" spans="1:12" ht="15" customHeight="1">
      <c r="B27" s="10"/>
      <c r="C27" s="10"/>
      <c r="D27" s="10"/>
      <c r="E27" s="10"/>
      <c r="F27" s="10"/>
      <c r="G27" s="10"/>
      <c r="H27" s="10"/>
      <c r="I27" s="10"/>
      <c r="J27" s="10"/>
      <c r="L27" s="21" t="s">
        <v>115</v>
      </c>
    </row>
    <row r="28" spans="1:12" ht="15" customHeight="1">
      <c r="B28" s="10"/>
      <c r="C28" s="10"/>
      <c r="D28" s="10"/>
      <c r="E28" s="10"/>
      <c r="F28" s="10"/>
      <c r="G28" s="10"/>
      <c r="H28" s="10"/>
      <c r="I28" s="10"/>
      <c r="J28" s="10"/>
      <c r="K28" s="10"/>
      <c r="L28" s="10"/>
    </row>
    <row r="29" spans="1:12" ht="15" customHeight="1" thickBot="1">
      <c r="A29" s="10" t="s">
        <v>308</v>
      </c>
      <c r="D29" s="10"/>
      <c r="E29" s="10"/>
      <c r="F29" s="10"/>
      <c r="G29" s="10"/>
      <c r="H29" s="10"/>
      <c r="I29" s="10"/>
      <c r="J29" s="10"/>
      <c r="K29" s="10"/>
      <c r="L29" s="21" t="s">
        <v>106</v>
      </c>
    </row>
    <row r="30" spans="1:12" ht="24.95" customHeight="1">
      <c r="A30" s="311" t="s">
        <v>127</v>
      </c>
      <c r="B30" s="355"/>
      <c r="C30" s="355"/>
      <c r="D30" s="355"/>
      <c r="E30" s="355"/>
      <c r="F30" s="355"/>
      <c r="G30" s="607" t="s">
        <v>356</v>
      </c>
      <c r="H30" s="366"/>
      <c r="I30" s="355" t="s">
        <v>357</v>
      </c>
      <c r="J30" s="355"/>
      <c r="K30" s="366" t="s">
        <v>358</v>
      </c>
      <c r="L30" s="360"/>
    </row>
    <row r="31" spans="1:12" ht="24.95" customHeight="1">
      <c r="A31" s="490"/>
      <c r="B31" s="356"/>
      <c r="C31" s="356"/>
      <c r="D31" s="356"/>
      <c r="E31" s="356"/>
      <c r="F31" s="356"/>
      <c r="G31" s="277" t="s">
        <v>64</v>
      </c>
      <c r="H31" s="277" t="s">
        <v>67</v>
      </c>
      <c r="I31" s="277" t="s">
        <v>64</v>
      </c>
      <c r="J31" s="277" t="s">
        <v>67</v>
      </c>
      <c r="K31" s="277" t="s">
        <v>64</v>
      </c>
      <c r="L31" s="51" t="s">
        <v>67</v>
      </c>
    </row>
    <row r="32" spans="1:12" ht="20.100000000000001" customHeight="1">
      <c r="A32" s="318" t="s">
        <v>128</v>
      </c>
      <c r="B32" s="497"/>
      <c r="C32" s="497"/>
      <c r="D32" s="497"/>
      <c r="E32" s="497"/>
      <c r="F32" s="497"/>
      <c r="G32" s="6">
        <f t="shared" ref="G32:L32" si="5">G33+G40</f>
        <v>25050</v>
      </c>
      <c r="H32" s="6">
        <f t="shared" si="5"/>
        <v>4711048</v>
      </c>
      <c r="I32" s="6">
        <f t="shared" si="5"/>
        <v>18605</v>
      </c>
      <c r="J32" s="6">
        <f t="shared" si="5"/>
        <v>4766800</v>
      </c>
      <c r="K32" s="6">
        <f t="shared" si="5"/>
        <v>18710</v>
      </c>
      <c r="L32" s="630">
        <f t="shared" si="5"/>
        <v>4945082</v>
      </c>
    </row>
    <row r="33" spans="1:16" ht="17.100000000000001" customHeight="1">
      <c r="A33" s="487" t="s">
        <v>109</v>
      </c>
      <c r="B33" s="485" t="s">
        <v>129</v>
      </c>
      <c r="C33" s="485"/>
      <c r="D33" s="485"/>
      <c r="E33" s="485"/>
      <c r="F33" s="485"/>
      <c r="G33" s="3">
        <f t="shared" ref="G33:L33" si="6">SUM(G34:G39)</f>
        <v>387</v>
      </c>
      <c r="H33" s="3">
        <f t="shared" si="6"/>
        <v>35577</v>
      </c>
      <c r="I33" s="3">
        <f t="shared" si="6"/>
        <v>382</v>
      </c>
      <c r="J33" s="3">
        <f t="shared" si="6"/>
        <v>37295</v>
      </c>
      <c r="K33" s="3">
        <f t="shared" si="6"/>
        <v>401</v>
      </c>
      <c r="L33" s="631">
        <f t="shared" si="6"/>
        <v>39559</v>
      </c>
    </row>
    <row r="34" spans="1:16" ht="17.100000000000001" customHeight="1">
      <c r="A34" s="488"/>
      <c r="B34" s="76"/>
      <c r="C34" s="486" t="s">
        <v>130</v>
      </c>
      <c r="D34" s="486"/>
      <c r="E34" s="486"/>
      <c r="F34" s="486"/>
      <c r="G34" s="265">
        <v>336</v>
      </c>
      <c r="H34" s="150">
        <v>31407</v>
      </c>
      <c r="I34" s="289">
        <v>334</v>
      </c>
      <c r="J34" s="150">
        <v>33155</v>
      </c>
      <c r="K34" s="289">
        <v>353</v>
      </c>
      <c r="L34" s="632">
        <v>35069</v>
      </c>
      <c r="N34" s="114"/>
    </row>
    <row r="35" spans="1:16" ht="17.100000000000001" customHeight="1">
      <c r="A35" s="488"/>
      <c r="B35" s="76"/>
      <c r="C35" s="486" t="s">
        <v>131</v>
      </c>
      <c r="D35" s="486"/>
      <c r="E35" s="486"/>
      <c r="F35" s="486"/>
      <c r="G35" s="265">
        <v>0</v>
      </c>
      <c r="H35" s="289">
        <v>0</v>
      </c>
      <c r="I35" s="289">
        <v>0</v>
      </c>
      <c r="J35" s="289">
        <v>0</v>
      </c>
      <c r="K35" s="289">
        <v>1</v>
      </c>
      <c r="L35" s="301">
        <v>367</v>
      </c>
    </row>
    <row r="36" spans="1:16" ht="17.100000000000001" customHeight="1">
      <c r="A36" s="488"/>
      <c r="B36" s="76"/>
      <c r="C36" s="486" t="s">
        <v>132</v>
      </c>
      <c r="D36" s="486"/>
      <c r="E36" s="486"/>
      <c r="F36" s="486"/>
      <c r="G36" s="265">
        <v>0</v>
      </c>
      <c r="H36" s="289">
        <v>0</v>
      </c>
      <c r="I36" s="289">
        <v>0</v>
      </c>
      <c r="J36" s="289">
        <v>0</v>
      </c>
      <c r="K36" s="289"/>
      <c r="L36" s="301"/>
    </row>
    <row r="37" spans="1:16" ht="17.100000000000001" customHeight="1">
      <c r="A37" s="488"/>
      <c r="B37" s="76"/>
      <c r="C37" s="486" t="s">
        <v>133</v>
      </c>
      <c r="D37" s="486"/>
      <c r="E37" s="486"/>
      <c r="F37" s="486"/>
      <c r="G37" s="265">
        <v>19</v>
      </c>
      <c r="H37" s="150">
        <v>1356</v>
      </c>
      <c r="I37" s="289">
        <v>17</v>
      </c>
      <c r="J37" s="150">
        <v>1244</v>
      </c>
      <c r="K37" s="289">
        <v>16</v>
      </c>
      <c r="L37" s="632">
        <v>1227</v>
      </c>
      <c r="N37" s="114"/>
      <c r="P37" s="292"/>
    </row>
    <row r="38" spans="1:16" ht="17.100000000000001" customHeight="1">
      <c r="A38" s="488"/>
      <c r="B38" s="76"/>
      <c r="C38" s="486" t="s">
        <v>134</v>
      </c>
      <c r="D38" s="486"/>
      <c r="E38" s="486"/>
      <c r="F38" s="486"/>
      <c r="G38" s="265">
        <v>21</v>
      </c>
      <c r="H38" s="150">
        <v>2284</v>
      </c>
      <c r="I38" s="289">
        <v>20</v>
      </c>
      <c r="J38" s="150">
        <v>2366</v>
      </c>
      <c r="K38" s="289">
        <v>20</v>
      </c>
      <c r="L38" s="632">
        <v>2366</v>
      </c>
    </row>
    <row r="39" spans="1:16" ht="17.100000000000001" customHeight="1">
      <c r="A39" s="498"/>
      <c r="B39" s="111"/>
      <c r="C39" s="491" t="s">
        <v>135</v>
      </c>
      <c r="D39" s="491"/>
      <c r="E39" s="491"/>
      <c r="F39" s="491"/>
      <c r="G39" s="265">
        <v>11</v>
      </c>
      <c r="H39" s="150">
        <v>530</v>
      </c>
      <c r="I39" s="289">
        <v>11</v>
      </c>
      <c r="J39" s="150">
        <v>530</v>
      </c>
      <c r="K39" s="289">
        <v>11</v>
      </c>
      <c r="L39" s="632">
        <v>530</v>
      </c>
    </row>
    <row r="40" spans="1:16" ht="17.100000000000001" customHeight="1">
      <c r="A40" s="487" t="s">
        <v>136</v>
      </c>
      <c r="B40" s="485" t="s">
        <v>137</v>
      </c>
      <c r="C40" s="485"/>
      <c r="D40" s="485"/>
      <c r="E40" s="485"/>
      <c r="F40" s="485"/>
      <c r="G40" s="7">
        <f t="shared" ref="G40:L40" si="7">SUM(G41:G45)</f>
        <v>24663</v>
      </c>
      <c r="H40" s="7">
        <f t="shared" si="7"/>
        <v>4675471</v>
      </c>
      <c r="I40" s="7">
        <f t="shared" si="7"/>
        <v>18223</v>
      </c>
      <c r="J40" s="7">
        <f t="shared" si="7"/>
        <v>4729505</v>
      </c>
      <c r="K40" s="7">
        <f t="shared" si="7"/>
        <v>18309</v>
      </c>
      <c r="L40" s="633">
        <f t="shared" si="7"/>
        <v>4905523</v>
      </c>
    </row>
    <row r="41" spans="1:16" ht="17.100000000000001" customHeight="1">
      <c r="A41" s="488"/>
      <c r="B41" s="110"/>
      <c r="C41" s="486" t="s">
        <v>138</v>
      </c>
      <c r="D41" s="486"/>
      <c r="E41" s="486"/>
      <c r="F41" s="486"/>
      <c r="G41" s="265">
        <v>21359</v>
      </c>
      <c r="H41" s="150">
        <v>3010410</v>
      </c>
      <c r="I41" s="289">
        <v>15553</v>
      </c>
      <c r="J41" s="150">
        <v>3048496</v>
      </c>
      <c r="K41" s="289">
        <v>15655</v>
      </c>
      <c r="L41" s="632">
        <v>3239412</v>
      </c>
    </row>
    <row r="42" spans="1:16" ht="17.100000000000001" customHeight="1">
      <c r="A42" s="488"/>
      <c r="B42" s="110"/>
      <c r="C42" s="486" t="s">
        <v>139</v>
      </c>
      <c r="D42" s="486"/>
      <c r="E42" s="486"/>
      <c r="F42" s="486"/>
      <c r="G42" s="265">
        <v>1741</v>
      </c>
      <c r="H42" s="150">
        <v>786456</v>
      </c>
      <c r="I42" s="289">
        <v>1353</v>
      </c>
      <c r="J42" s="150">
        <v>785786</v>
      </c>
      <c r="K42" s="289">
        <v>1346</v>
      </c>
      <c r="L42" s="632">
        <v>732069</v>
      </c>
    </row>
    <row r="43" spans="1:16" ht="17.100000000000001" customHeight="1">
      <c r="A43" s="488"/>
      <c r="B43" s="110"/>
      <c r="C43" s="486" t="s">
        <v>140</v>
      </c>
      <c r="D43" s="486"/>
      <c r="E43" s="486"/>
      <c r="F43" s="486"/>
      <c r="G43" s="265">
        <v>84</v>
      </c>
      <c r="H43" s="150">
        <v>119713</v>
      </c>
      <c r="I43" s="289">
        <v>74</v>
      </c>
      <c r="J43" s="150">
        <v>121664</v>
      </c>
      <c r="K43" s="289">
        <v>73</v>
      </c>
      <c r="L43" s="632">
        <v>120683</v>
      </c>
    </row>
    <row r="44" spans="1:16" ht="17.100000000000001" customHeight="1">
      <c r="A44" s="488"/>
      <c r="B44" s="110"/>
      <c r="C44" s="486" t="s">
        <v>141</v>
      </c>
      <c r="D44" s="486"/>
      <c r="E44" s="486"/>
      <c r="F44" s="486"/>
      <c r="G44" s="265">
        <v>684</v>
      </c>
      <c r="H44" s="150">
        <v>470594</v>
      </c>
      <c r="I44" s="289">
        <v>614</v>
      </c>
      <c r="J44" s="150">
        <v>485107</v>
      </c>
      <c r="K44" s="289">
        <v>603</v>
      </c>
      <c r="L44" s="632">
        <v>523674</v>
      </c>
    </row>
    <row r="45" spans="1:16" ht="17.100000000000001" customHeight="1" thickBot="1">
      <c r="A45" s="489"/>
      <c r="B45" s="134"/>
      <c r="C45" s="484" t="s">
        <v>104</v>
      </c>
      <c r="D45" s="484"/>
      <c r="E45" s="484"/>
      <c r="F45" s="484"/>
      <c r="G45" s="266">
        <v>795</v>
      </c>
      <c r="H45" s="135">
        <v>288298</v>
      </c>
      <c r="I45" s="135">
        <v>629</v>
      </c>
      <c r="J45" s="135">
        <v>288452</v>
      </c>
      <c r="K45" s="135">
        <v>632</v>
      </c>
      <c r="L45" s="634">
        <v>289685</v>
      </c>
    </row>
    <row r="46" spans="1:16" ht="15" customHeight="1">
      <c r="A46" s="10" t="s">
        <v>142</v>
      </c>
      <c r="D46" s="10"/>
      <c r="E46" s="10"/>
      <c r="F46" s="10"/>
      <c r="G46" s="10"/>
      <c r="H46" s="10"/>
      <c r="I46" s="10"/>
      <c r="J46" s="10"/>
      <c r="L46" s="21" t="s">
        <v>115</v>
      </c>
    </row>
    <row r="47" spans="1:16" ht="17.100000000000001" customHeight="1">
      <c r="D47" s="10"/>
      <c r="E47" s="10"/>
      <c r="F47" s="10"/>
      <c r="G47" s="10"/>
      <c r="H47" s="10"/>
      <c r="I47" s="10"/>
      <c r="J47" s="10"/>
      <c r="K47" s="10"/>
      <c r="L47" s="10"/>
    </row>
  </sheetData>
  <sheetProtection sheet="1" objects="1" scenarios="1"/>
  <mergeCells count="56">
    <mergeCell ref="K3:L3"/>
    <mergeCell ref="B7:F7"/>
    <mergeCell ref="G16:H16"/>
    <mergeCell ref="I16:J16"/>
    <mergeCell ref="A5:F5"/>
    <mergeCell ref="G3:H3"/>
    <mergeCell ref="B6:F6"/>
    <mergeCell ref="B11:F11"/>
    <mergeCell ref="B8:F8"/>
    <mergeCell ref="B9:F9"/>
    <mergeCell ref="K16:L16"/>
    <mergeCell ref="D16:F16"/>
    <mergeCell ref="B12:F12"/>
    <mergeCell ref="I3:J3"/>
    <mergeCell ref="A3:F4"/>
    <mergeCell ref="B10:F10"/>
    <mergeCell ref="A21:C21"/>
    <mergeCell ref="E21:F21"/>
    <mergeCell ref="A20:C20"/>
    <mergeCell ref="E18:F18"/>
    <mergeCell ref="E20:F20"/>
    <mergeCell ref="A18:C18"/>
    <mergeCell ref="A19:C19"/>
    <mergeCell ref="E19:F19"/>
    <mergeCell ref="A16:C17"/>
    <mergeCell ref="E17:F17"/>
    <mergeCell ref="C39:F39"/>
    <mergeCell ref="A23:C23"/>
    <mergeCell ref="A22:C22"/>
    <mergeCell ref="E22:F22"/>
    <mergeCell ref="C36:F36"/>
    <mergeCell ref="A32:F32"/>
    <mergeCell ref="B33:F33"/>
    <mergeCell ref="C34:F34"/>
    <mergeCell ref="A33:A39"/>
    <mergeCell ref="E23:F23"/>
    <mergeCell ref="E24:F24"/>
    <mergeCell ref="A25:C25"/>
    <mergeCell ref="E25:F25"/>
    <mergeCell ref="A24:C24"/>
    <mergeCell ref="C45:F45"/>
    <mergeCell ref="K30:L30"/>
    <mergeCell ref="I30:J30"/>
    <mergeCell ref="A26:C26"/>
    <mergeCell ref="B40:F40"/>
    <mergeCell ref="C41:F41"/>
    <mergeCell ref="A40:A45"/>
    <mergeCell ref="G30:H30"/>
    <mergeCell ref="E26:F26"/>
    <mergeCell ref="A30:F31"/>
    <mergeCell ref="C44:F44"/>
    <mergeCell ref="C37:F37"/>
    <mergeCell ref="C43:F43"/>
    <mergeCell ref="C42:F42"/>
    <mergeCell ref="C35:F35"/>
    <mergeCell ref="C38:F38"/>
  </mergeCells>
  <phoneticPr fontId="13"/>
  <printOptions horizontalCentered="1"/>
  <pageMargins left="0.59055118110236227" right="0.59055118110236227" top="0.59055118110236227" bottom="0.59055118110236227" header="0.39370078740157483" footer="0.39370078740157483"/>
  <pageSetup paperSize="9" scale="90" firstPageNumber="89" orientation="portrait" useFirstPageNumber="1" r:id="rId1"/>
  <headerFooter scaleWithDoc="0" alignWithMargins="0">
    <oddHeader>&amp;L建　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6"/>
  <sheetViews>
    <sheetView view="pageBreakPreview" zoomScaleNormal="100" zoomScaleSheetLayoutView="100" workbookViewId="0">
      <selection activeCell="H8" sqref="H8:I8"/>
    </sheetView>
  </sheetViews>
  <sheetFormatPr defaultRowHeight="14.45" customHeight="1"/>
  <cols>
    <col min="1" max="1" width="14.28515625" style="10" customWidth="1"/>
    <col min="2" max="2" width="10.28515625" style="10" customWidth="1"/>
    <col min="3" max="9" width="10.7109375" style="10" customWidth="1"/>
    <col min="10" max="16384" width="9.140625" style="10"/>
  </cols>
  <sheetData>
    <row r="1" spans="1:10" ht="5.0999999999999996" customHeight="1">
      <c r="I1" s="21"/>
    </row>
    <row r="2" spans="1:10" ht="15" customHeight="1">
      <c r="A2" s="10" t="s">
        <v>293</v>
      </c>
      <c r="I2" s="21" t="s">
        <v>143</v>
      </c>
    </row>
    <row r="3" spans="1:10" ht="16.5" customHeight="1">
      <c r="A3" s="37" t="s">
        <v>144</v>
      </c>
      <c r="B3" s="355" t="s">
        <v>145</v>
      </c>
      <c r="C3" s="355"/>
      <c r="D3" s="355" t="s">
        <v>146</v>
      </c>
      <c r="E3" s="355"/>
      <c r="F3" s="355" t="s">
        <v>147</v>
      </c>
      <c r="G3" s="355"/>
      <c r="H3" s="360" t="s">
        <v>148</v>
      </c>
      <c r="I3" s="360"/>
    </row>
    <row r="4" spans="1:10" ht="15" customHeight="1">
      <c r="A4" s="273" t="s">
        <v>350</v>
      </c>
      <c r="B4" s="512">
        <f>SUM(D4:I4)</f>
        <v>250</v>
      </c>
      <c r="C4" s="359"/>
      <c r="D4" s="359">
        <v>9</v>
      </c>
      <c r="E4" s="359"/>
      <c r="F4" s="359">
        <v>202</v>
      </c>
      <c r="G4" s="359"/>
      <c r="H4" s="359">
        <v>39</v>
      </c>
      <c r="I4" s="513"/>
    </row>
    <row r="5" spans="1:10" ht="15" customHeight="1">
      <c r="A5" s="273">
        <v>25</v>
      </c>
      <c r="B5" s="508">
        <f>SUM(D5:I5)</f>
        <v>286</v>
      </c>
      <c r="C5" s="353"/>
      <c r="D5" s="353">
        <v>13</v>
      </c>
      <c r="E5" s="353"/>
      <c r="F5" s="353">
        <v>237</v>
      </c>
      <c r="G5" s="353"/>
      <c r="H5" s="353">
        <v>36</v>
      </c>
      <c r="I5" s="511"/>
    </row>
    <row r="6" spans="1:10" ht="15" customHeight="1">
      <c r="A6" s="273">
        <v>26</v>
      </c>
      <c r="B6" s="508">
        <f>SUM(D6:I6)</f>
        <v>224</v>
      </c>
      <c r="C6" s="353"/>
      <c r="D6" s="353">
        <v>12</v>
      </c>
      <c r="E6" s="353"/>
      <c r="F6" s="353">
        <v>161</v>
      </c>
      <c r="G6" s="353"/>
      <c r="H6" s="353">
        <v>51</v>
      </c>
      <c r="I6" s="511"/>
    </row>
    <row r="7" spans="1:10" ht="15" customHeight="1">
      <c r="A7" s="273">
        <v>27</v>
      </c>
      <c r="B7" s="508">
        <f>SUM(D7:I7)</f>
        <v>254</v>
      </c>
      <c r="C7" s="353"/>
      <c r="D7" s="353">
        <v>24</v>
      </c>
      <c r="E7" s="353"/>
      <c r="F7" s="353">
        <v>190</v>
      </c>
      <c r="G7" s="353"/>
      <c r="H7" s="353">
        <v>40</v>
      </c>
      <c r="I7" s="511"/>
    </row>
    <row r="8" spans="1:10" ht="15" customHeight="1" thickBot="1">
      <c r="A8" s="635">
        <v>28</v>
      </c>
      <c r="B8" s="627">
        <f>SUM(D8:I8)</f>
        <v>272</v>
      </c>
      <c r="C8" s="636"/>
      <c r="D8" s="627">
        <f>D14</f>
        <v>32</v>
      </c>
      <c r="E8" s="627"/>
      <c r="F8" s="627">
        <f>E14</f>
        <v>194</v>
      </c>
      <c r="G8" s="627"/>
      <c r="H8" s="637">
        <f>F14+G14+H14+I14</f>
        <v>46</v>
      </c>
      <c r="I8" s="637"/>
    </row>
    <row r="9" spans="1:10" ht="13.5" customHeight="1">
      <c r="A9" s="10" t="s">
        <v>328</v>
      </c>
      <c r="I9" s="21" t="s">
        <v>318</v>
      </c>
    </row>
    <row r="10" spans="1:10" ht="13.5" customHeight="1"/>
    <row r="11" spans="1:10" ht="12" customHeight="1"/>
    <row r="12" spans="1:10" ht="15" customHeight="1" thickBot="1">
      <c r="A12" s="10" t="s">
        <v>359</v>
      </c>
      <c r="I12" s="21" t="s">
        <v>143</v>
      </c>
    </row>
    <row r="13" spans="1:10" ht="16.5" customHeight="1">
      <c r="A13" s="336" t="s">
        <v>149</v>
      </c>
      <c r="B13" s="337"/>
      <c r="C13" s="22" t="s">
        <v>150</v>
      </c>
      <c r="D13" s="22" t="s">
        <v>151</v>
      </c>
      <c r="E13" s="38" t="s">
        <v>152</v>
      </c>
      <c r="F13" s="22" t="s">
        <v>112</v>
      </c>
      <c r="G13" s="39" t="s">
        <v>153</v>
      </c>
      <c r="H13" s="40" t="s">
        <v>154</v>
      </c>
      <c r="I13" s="19" t="s">
        <v>104</v>
      </c>
    </row>
    <row r="14" spans="1:10" ht="17.25" customHeight="1">
      <c r="A14" s="509" t="s">
        <v>155</v>
      </c>
      <c r="B14" s="510"/>
      <c r="C14" s="638">
        <f>SUM(D14:I14)</f>
        <v>272</v>
      </c>
      <c r="D14" s="639">
        <f t="shared" ref="D14:I14" si="0">SUM(D15:D16)</f>
        <v>32</v>
      </c>
      <c r="E14" s="639">
        <f t="shared" si="0"/>
        <v>194</v>
      </c>
      <c r="F14" s="639">
        <f t="shared" si="0"/>
        <v>32</v>
      </c>
      <c r="G14" s="639">
        <f t="shared" si="0"/>
        <v>0</v>
      </c>
      <c r="H14" s="639">
        <f t="shared" si="0"/>
        <v>14</v>
      </c>
      <c r="I14" s="640">
        <f t="shared" si="0"/>
        <v>0</v>
      </c>
      <c r="J14" s="63"/>
    </row>
    <row r="15" spans="1:10" ht="14.1" customHeight="1">
      <c r="A15" s="41"/>
      <c r="B15" s="42" t="s">
        <v>156</v>
      </c>
      <c r="C15" s="641">
        <f t="shared" ref="C15:C55" si="1">SUM(D15:I15)</f>
        <v>251</v>
      </c>
      <c r="D15" s="642">
        <f>D18+D21+D24+D27+D30+D33+D39+D45</f>
        <v>31</v>
      </c>
      <c r="E15" s="642">
        <f>E18+E21+E24+E27+E30+E33+E36+E39+E42+E45+E54</f>
        <v>180</v>
      </c>
      <c r="F15" s="642">
        <f>F18+F21+F24+F30+F33+F36+F39+F42+F45+F48</f>
        <v>27</v>
      </c>
      <c r="G15" s="642">
        <f>G17</f>
        <v>0</v>
      </c>
      <c r="H15" s="642">
        <f>H18+H21+H24+H30+H45+H54</f>
        <v>13</v>
      </c>
      <c r="I15" s="643" t="str">
        <f>I18</f>
        <v>-</v>
      </c>
      <c r="J15" s="63"/>
    </row>
    <row r="16" spans="1:10" ht="14.1" customHeight="1">
      <c r="A16" s="41"/>
      <c r="B16" s="42" t="s">
        <v>278</v>
      </c>
      <c r="C16" s="641">
        <f t="shared" si="1"/>
        <v>21</v>
      </c>
      <c r="D16" s="642">
        <f>D19</f>
        <v>1</v>
      </c>
      <c r="E16" s="642">
        <f>E19+E25+E31+E34+E43</f>
        <v>14</v>
      </c>
      <c r="F16" s="642">
        <f>F19+F43+F46+F49</f>
        <v>5</v>
      </c>
      <c r="G16" s="3" t="str">
        <f>G19</f>
        <v>-</v>
      </c>
      <c r="H16" s="642">
        <f>H19</f>
        <v>1</v>
      </c>
      <c r="I16" s="643" t="str">
        <f>I19</f>
        <v>-</v>
      </c>
      <c r="J16" s="63"/>
    </row>
    <row r="17" spans="1:11" ht="14.1" customHeight="1">
      <c r="A17" s="506" t="s">
        <v>277</v>
      </c>
      <c r="B17" s="507"/>
      <c r="C17" s="641">
        <f t="shared" si="1"/>
        <v>59</v>
      </c>
      <c r="D17" s="644">
        <f t="shared" ref="D17:I17" si="2">SUM(D18:D19)</f>
        <v>12</v>
      </c>
      <c r="E17" s="644">
        <f t="shared" si="2"/>
        <v>38</v>
      </c>
      <c r="F17" s="644">
        <f t="shared" si="2"/>
        <v>3</v>
      </c>
      <c r="G17" s="644">
        <f t="shared" si="2"/>
        <v>0</v>
      </c>
      <c r="H17" s="644">
        <f t="shared" si="2"/>
        <v>6</v>
      </c>
      <c r="I17" s="645">
        <f t="shared" si="2"/>
        <v>0</v>
      </c>
      <c r="J17" s="63"/>
    </row>
    <row r="18" spans="1:11" ht="14.1" customHeight="1">
      <c r="A18" s="300"/>
      <c r="B18" s="271" t="s">
        <v>156</v>
      </c>
      <c r="C18" s="641">
        <f t="shared" si="1"/>
        <v>53</v>
      </c>
      <c r="D18" s="644">
        <v>11</v>
      </c>
      <c r="E18" s="644">
        <v>35</v>
      </c>
      <c r="F18" s="644">
        <v>2</v>
      </c>
      <c r="G18" s="646" t="s">
        <v>335</v>
      </c>
      <c r="H18" s="644">
        <v>5</v>
      </c>
      <c r="I18" s="647" t="s">
        <v>335</v>
      </c>
      <c r="J18" s="63"/>
    </row>
    <row r="19" spans="1:11" ht="14.1" customHeight="1">
      <c r="A19" s="300"/>
      <c r="B19" s="271" t="s">
        <v>278</v>
      </c>
      <c r="C19" s="641">
        <f t="shared" si="1"/>
        <v>6</v>
      </c>
      <c r="D19" s="644">
        <v>1</v>
      </c>
      <c r="E19" s="644">
        <v>3</v>
      </c>
      <c r="F19" s="644">
        <v>1</v>
      </c>
      <c r="G19" s="646" t="s">
        <v>335</v>
      </c>
      <c r="H19" s="644">
        <v>1</v>
      </c>
      <c r="I19" s="647" t="s">
        <v>335</v>
      </c>
      <c r="J19" s="63"/>
    </row>
    <row r="20" spans="1:11" ht="14.1" customHeight="1">
      <c r="A20" s="506" t="s">
        <v>157</v>
      </c>
      <c r="B20" s="507"/>
      <c r="C20" s="641">
        <f t="shared" si="1"/>
        <v>25</v>
      </c>
      <c r="D20" s="644">
        <f t="shared" ref="D20:I20" si="3">SUM(D21:D22)</f>
        <v>2</v>
      </c>
      <c r="E20" s="644">
        <f t="shared" si="3"/>
        <v>20</v>
      </c>
      <c r="F20" s="644">
        <f t="shared" si="3"/>
        <v>2</v>
      </c>
      <c r="G20" s="646">
        <f t="shared" si="3"/>
        <v>0</v>
      </c>
      <c r="H20" s="644">
        <f t="shared" si="3"/>
        <v>1</v>
      </c>
      <c r="I20" s="647">
        <f t="shared" si="3"/>
        <v>0</v>
      </c>
      <c r="J20" s="63"/>
    </row>
    <row r="21" spans="1:11" ht="14.1" customHeight="1">
      <c r="A21" s="300"/>
      <c r="B21" s="271" t="s">
        <v>156</v>
      </c>
      <c r="C21" s="641">
        <f t="shared" si="1"/>
        <v>25</v>
      </c>
      <c r="D21" s="644">
        <v>2</v>
      </c>
      <c r="E21" s="644">
        <v>20</v>
      </c>
      <c r="F21" s="644">
        <v>2</v>
      </c>
      <c r="G21" s="646" t="s">
        <v>335</v>
      </c>
      <c r="H21" s="644">
        <v>1</v>
      </c>
      <c r="I21" s="647" t="s">
        <v>335</v>
      </c>
      <c r="J21" s="63"/>
      <c r="K21" s="64"/>
    </row>
    <row r="22" spans="1:11" ht="14.1" customHeight="1">
      <c r="A22" s="300"/>
      <c r="B22" s="271" t="s">
        <v>278</v>
      </c>
      <c r="C22" s="641">
        <f t="shared" si="1"/>
        <v>0</v>
      </c>
      <c r="D22" s="646" t="s">
        <v>335</v>
      </c>
      <c r="E22" s="646" t="s">
        <v>335</v>
      </c>
      <c r="F22" s="646" t="s">
        <v>335</v>
      </c>
      <c r="G22" s="646" t="s">
        <v>335</v>
      </c>
      <c r="H22" s="646" t="s">
        <v>335</v>
      </c>
      <c r="I22" s="647" t="s">
        <v>335</v>
      </c>
      <c r="J22" s="63"/>
      <c r="K22" s="64"/>
    </row>
    <row r="23" spans="1:11" ht="14.1" customHeight="1">
      <c r="A23" s="506" t="s">
        <v>158</v>
      </c>
      <c r="B23" s="507"/>
      <c r="C23" s="641">
        <f t="shared" si="1"/>
        <v>70</v>
      </c>
      <c r="D23" s="646">
        <f t="shared" ref="D23:I23" si="4">SUM(D24:D25)</f>
        <v>5</v>
      </c>
      <c r="E23" s="646">
        <f t="shared" si="4"/>
        <v>60</v>
      </c>
      <c r="F23" s="644">
        <f t="shared" si="4"/>
        <v>2</v>
      </c>
      <c r="G23" s="646">
        <f t="shared" si="4"/>
        <v>0</v>
      </c>
      <c r="H23" s="646">
        <f t="shared" si="4"/>
        <v>3</v>
      </c>
      <c r="I23" s="647">
        <f t="shared" si="4"/>
        <v>0</v>
      </c>
      <c r="J23" s="63"/>
    </row>
    <row r="24" spans="1:11" ht="14.1" customHeight="1">
      <c r="A24" s="300"/>
      <c r="B24" s="271" t="s">
        <v>156</v>
      </c>
      <c r="C24" s="641">
        <f t="shared" si="1"/>
        <v>64</v>
      </c>
      <c r="D24" s="646">
        <v>5</v>
      </c>
      <c r="E24" s="646">
        <v>54</v>
      </c>
      <c r="F24" s="644">
        <v>2</v>
      </c>
      <c r="G24" s="646" t="s">
        <v>335</v>
      </c>
      <c r="H24" s="646">
        <v>3</v>
      </c>
      <c r="I24" s="647" t="s">
        <v>335</v>
      </c>
      <c r="J24" s="63"/>
    </row>
    <row r="25" spans="1:11" ht="14.1" customHeight="1">
      <c r="A25" s="300"/>
      <c r="B25" s="271" t="s">
        <v>278</v>
      </c>
      <c r="C25" s="641">
        <f t="shared" si="1"/>
        <v>6</v>
      </c>
      <c r="D25" s="646" t="s">
        <v>335</v>
      </c>
      <c r="E25" s="646">
        <v>6</v>
      </c>
      <c r="F25" s="646" t="s">
        <v>335</v>
      </c>
      <c r="G25" s="646" t="s">
        <v>335</v>
      </c>
      <c r="H25" s="646" t="s">
        <v>335</v>
      </c>
      <c r="I25" s="647" t="s">
        <v>335</v>
      </c>
      <c r="J25" s="63"/>
    </row>
    <row r="26" spans="1:11" ht="14.1" customHeight="1">
      <c r="A26" s="506" t="s">
        <v>159</v>
      </c>
      <c r="B26" s="507"/>
      <c r="C26" s="641">
        <f t="shared" si="1"/>
        <v>7</v>
      </c>
      <c r="D26" s="646">
        <f t="shared" ref="D26:I26" si="5">SUM(D27:D28)</f>
        <v>1</v>
      </c>
      <c r="E26" s="646">
        <f t="shared" si="5"/>
        <v>6</v>
      </c>
      <c r="F26" s="644">
        <f t="shared" si="5"/>
        <v>0</v>
      </c>
      <c r="G26" s="646">
        <f t="shared" si="5"/>
        <v>0</v>
      </c>
      <c r="H26" s="646">
        <f t="shared" si="5"/>
        <v>0</v>
      </c>
      <c r="I26" s="647">
        <f t="shared" si="5"/>
        <v>0</v>
      </c>
      <c r="J26" s="63"/>
    </row>
    <row r="27" spans="1:11" ht="14.1" customHeight="1">
      <c r="A27" s="300"/>
      <c r="B27" s="271" t="s">
        <v>156</v>
      </c>
      <c r="C27" s="641">
        <f t="shared" si="1"/>
        <v>7</v>
      </c>
      <c r="D27" s="646">
        <v>1</v>
      </c>
      <c r="E27" s="646">
        <v>6</v>
      </c>
      <c r="F27" s="646" t="s">
        <v>335</v>
      </c>
      <c r="G27" s="646" t="s">
        <v>335</v>
      </c>
      <c r="H27" s="646" t="s">
        <v>335</v>
      </c>
      <c r="I27" s="647" t="s">
        <v>335</v>
      </c>
      <c r="J27" s="63"/>
    </row>
    <row r="28" spans="1:11" ht="14.1" customHeight="1">
      <c r="A28" s="300"/>
      <c r="B28" s="271" t="s">
        <v>278</v>
      </c>
      <c r="C28" s="641">
        <f t="shared" si="1"/>
        <v>0</v>
      </c>
      <c r="D28" s="646" t="s">
        <v>335</v>
      </c>
      <c r="E28" s="646" t="s">
        <v>335</v>
      </c>
      <c r="F28" s="646" t="s">
        <v>335</v>
      </c>
      <c r="G28" s="646" t="s">
        <v>335</v>
      </c>
      <c r="H28" s="646" t="s">
        <v>335</v>
      </c>
      <c r="I28" s="647" t="s">
        <v>335</v>
      </c>
      <c r="J28" s="63"/>
    </row>
    <row r="29" spans="1:11" ht="14.1" customHeight="1">
      <c r="A29" s="506" t="s">
        <v>160</v>
      </c>
      <c r="B29" s="507"/>
      <c r="C29" s="641">
        <f t="shared" si="1"/>
        <v>47</v>
      </c>
      <c r="D29" s="646">
        <f t="shared" ref="D29:I29" si="6">SUM(D30:D31)</f>
        <v>8</v>
      </c>
      <c r="E29" s="646">
        <f t="shared" si="6"/>
        <v>33</v>
      </c>
      <c r="F29" s="644">
        <f t="shared" si="6"/>
        <v>4</v>
      </c>
      <c r="G29" s="646">
        <f t="shared" si="6"/>
        <v>0</v>
      </c>
      <c r="H29" s="646">
        <f t="shared" si="6"/>
        <v>2</v>
      </c>
      <c r="I29" s="647">
        <f t="shared" si="6"/>
        <v>0</v>
      </c>
      <c r="J29" s="63"/>
    </row>
    <row r="30" spans="1:11" ht="14.1" customHeight="1">
      <c r="A30" s="300"/>
      <c r="B30" s="271" t="s">
        <v>156</v>
      </c>
      <c r="C30" s="641">
        <f t="shared" si="1"/>
        <v>46</v>
      </c>
      <c r="D30" s="646">
        <v>8</v>
      </c>
      <c r="E30" s="646">
        <v>32</v>
      </c>
      <c r="F30" s="644">
        <v>4</v>
      </c>
      <c r="G30" s="646" t="s">
        <v>335</v>
      </c>
      <c r="H30" s="646">
        <v>2</v>
      </c>
      <c r="I30" s="647" t="s">
        <v>335</v>
      </c>
      <c r="J30" s="63"/>
    </row>
    <row r="31" spans="1:11" ht="14.1" customHeight="1">
      <c r="A31" s="300"/>
      <c r="B31" s="271" t="s">
        <v>278</v>
      </c>
      <c r="C31" s="641">
        <f t="shared" si="1"/>
        <v>1</v>
      </c>
      <c r="D31" s="646" t="s">
        <v>335</v>
      </c>
      <c r="E31" s="646">
        <v>1</v>
      </c>
      <c r="F31" s="646" t="s">
        <v>335</v>
      </c>
      <c r="G31" s="646" t="s">
        <v>335</v>
      </c>
      <c r="H31" s="646" t="s">
        <v>335</v>
      </c>
      <c r="I31" s="647" t="s">
        <v>335</v>
      </c>
      <c r="J31" s="63"/>
    </row>
    <row r="32" spans="1:11" ht="14.1" customHeight="1">
      <c r="A32" s="506" t="s">
        <v>161</v>
      </c>
      <c r="B32" s="507"/>
      <c r="C32" s="641">
        <f t="shared" si="1"/>
        <v>17</v>
      </c>
      <c r="D32" s="646">
        <f t="shared" ref="D32:I32" si="7">SUM(D33:D34)</f>
        <v>1</v>
      </c>
      <c r="E32" s="646">
        <f t="shared" si="7"/>
        <v>12</v>
      </c>
      <c r="F32" s="644">
        <f t="shared" si="7"/>
        <v>4</v>
      </c>
      <c r="G32" s="646">
        <f t="shared" si="7"/>
        <v>0</v>
      </c>
      <c r="H32" s="646">
        <f t="shared" si="7"/>
        <v>0</v>
      </c>
      <c r="I32" s="647">
        <f t="shared" si="7"/>
        <v>0</v>
      </c>
      <c r="J32" s="63"/>
    </row>
    <row r="33" spans="1:10" ht="14.1" customHeight="1">
      <c r="A33" s="300"/>
      <c r="B33" s="271" t="s">
        <v>156</v>
      </c>
      <c r="C33" s="641">
        <f t="shared" si="1"/>
        <v>14</v>
      </c>
      <c r="D33" s="646">
        <v>1</v>
      </c>
      <c r="E33" s="646">
        <v>9</v>
      </c>
      <c r="F33" s="644">
        <v>4</v>
      </c>
      <c r="G33" s="646" t="s">
        <v>335</v>
      </c>
      <c r="H33" s="646" t="s">
        <v>335</v>
      </c>
      <c r="I33" s="647" t="s">
        <v>335</v>
      </c>
      <c r="J33" s="63"/>
    </row>
    <row r="34" spans="1:10" ht="14.1" customHeight="1">
      <c r="A34" s="300"/>
      <c r="B34" s="271" t="s">
        <v>278</v>
      </c>
      <c r="C34" s="641">
        <f t="shared" si="1"/>
        <v>3</v>
      </c>
      <c r="D34" s="646" t="s">
        <v>335</v>
      </c>
      <c r="E34" s="646">
        <v>3</v>
      </c>
      <c r="F34" s="646" t="s">
        <v>335</v>
      </c>
      <c r="G34" s="646" t="s">
        <v>335</v>
      </c>
      <c r="H34" s="646" t="s">
        <v>335</v>
      </c>
      <c r="I34" s="647" t="s">
        <v>335</v>
      </c>
      <c r="J34" s="63"/>
    </row>
    <row r="35" spans="1:10" ht="14.1" customHeight="1">
      <c r="A35" s="506" t="s">
        <v>162</v>
      </c>
      <c r="B35" s="507"/>
      <c r="C35" s="641">
        <f t="shared" si="1"/>
        <v>8</v>
      </c>
      <c r="D35" s="646">
        <f t="shared" ref="D35:I35" si="8">SUM(D36:D37)</f>
        <v>0</v>
      </c>
      <c r="E35" s="646">
        <f t="shared" si="8"/>
        <v>7</v>
      </c>
      <c r="F35" s="644">
        <f t="shared" si="8"/>
        <v>1</v>
      </c>
      <c r="G35" s="646">
        <f t="shared" si="8"/>
        <v>0</v>
      </c>
      <c r="H35" s="646">
        <f t="shared" si="8"/>
        <v>0</v>
      </c>
      <c r="I35" s="647">
        <f t="shared" si="8"/>
        <v>0</v>
      </c>
      <c r="J35" s="63"/>
    </row>
    <row r="36" spans="1:10" ht="14.1" customHeight="1">
      <c r="A36" s="300"/>
      <c r="B36" s="271" t="s">
        <v>156</v>
      </c>
      <c r="C36" s="641">
        <f t="shared" si="1"/>
        <v>8</v>
      </c>
      <c r="D36" s="646" t="s">
        <v>335</v>
      </c>
      <c r="E36" s="646">
        <v>7</v>
      </c>
      <c r="F36" s="644">
        <v>1</v>
      </c>
      <c r="G36" s="646" t="s">
        <v>335</v>
      </c>
      <c r="H36" s="646" t="s">
        <v>335</v>
      </c>
      <c r="I36" s="647" t="s">
        <v>335</v>
      </c>
      <c r="J36" s="63"/>
    </row>
    <row r="37" spans="1:10" ht="14.1" customHeight="1">
      <c r="A37" s="300"/>
      <c r="B37" s="271" t="s">
        <v>278</v>
      </c>
      <c r="C37" s="641">
        <f t="shared" si="1"/>
        <v>0</v>
      </c>
      <c r="D37" s="646" t="s">
        <v>335</v>
      </c>
      <c r="E37" s="646" t="s">
        <v>335</v>
      </c>
      <c r="F37" s="646" t="s">
        <v>335</v>
      </c>
      <c r="G37" s="646" t="s">
        <v>335</v>
      </c>
      <c r="H37" s="646" t="s">
        <v>335</v>
      </c>
      <c r="I37" s="647" t="s">
        <v>335</v>
      </c>
      <c r="J37" s="63"/>
    </row>
    <row r="38" spans="1:10" ht="14.1" customHeight="1">
      <c r="A38" s="506" t="s">
        <v>163</v>
      </c>
      <c r="B38" s="507"/>
      <c r="C38" s="641">
        <f t="shared" si="1"/>
        <v>6</v>
      </c>
      <c r="D38" s="646">
        <f t="shared" ref="D38:I38" si="9">SUM(D39:D40)</f>
        <v>1</v>
      </c>
      <c r="E38" s="646">
        <f t="shared" si="9"/>
        <v>3</v>
      </c>
      <c r="F38" s="644">
        <f t="shared" si="9"/>
        <v>2</v>
      </c>
      <c r="G38" s="646">
        <f t="shared" si="9"/>
        <v>0</v>
      </c>
      <c r="H38" s="646">
        <f t="shared" si="9"/>
        <v>0</v>
      </c>
      <c r="I38" s="647">
        <f t="shared" si="9"/>
        <v>0</v>
      </c>
      <c r="J38" s="63"/>
    </row>
    <row r="39" spans="1:10" ht="14.1" customHeight="1">
      <c r="A39" s="300"/>
      <c r="B39" s="271" t="s">
        <v>156</v>
      </c>
      <c r="C39" s="641">
        <f t="shared" si="1"/>
        <v>6</v>
      </c>
      <c r="D39" s="646">
        <v>1</v>
      </c>
      <c r="E39" s="646">
        <v>3</v>
      </c>
      <c r="F39" s="644">
        <v>2</v>
      </c>
      <c r="G39" s="646" t="s">
        <v>335</v>
      </c>
      <c r="H39" s="646" t="s">
        <v>335</v>
      </c>
      <c r="I39" s="647" t="s">
        <v>335</v>
      </c>
      <c r="J39" s="63"/>
    </row>
    <row r="40" spans="1:10" ht="14.1" customHeight="1">
      <c r="A40" s="300"/>
      <c r="B40" s="271" t="s">
        <v>278</v>
      </c>
      <c r="C40" s="641">
        <f t="shared" si="1"/>
        <v>0</v>
      </c>
      <c r="D40" s="646" t="s">
        <v>335</v>
      </c>
      <c r="E40" s="646" t="s">
        <v>335</v>
      </c>
      <c r="F40" s="646" t="s">
        <v>335</v>
      </c>
      <c r="G40" s="646" t="s">
        <v>335</v>
      </c>
      <c r="H40" s="646" t="s">
        <v>335</v>
      </c>
      <c r="I40" s="647" t="s">
        <v>335</v>
      </c>
      <c r="J40" s="63"/>
    </row>
    <row r="41" spans="1:10" ht="14.1" customHeight="1">
      <c r="A41" s="506" t="s">
        <v>164</v>
      </c>
      <c r="B41" s="507"/>
      <c r="C41" s="641">
        <f t="shared" si="1"/>
        <v>13</v>
      </c>
      <c r="D41" s="646">
        <f t="shared" ref="D41:I41" si="10">SUM(D42:D43)</f>
        <v>0</v>
      </c>
      <c r="E41" s="646">
        <f t="shared" si="10"/>
        <v>6</v>
      </c>
      <c r="F41" s="644">
        <f t="shared" si="10"/>
        <v>7</v>
      </c>
      <c r="G41" s="646">
        <f t="shared" si="10"/>
        <v>0</v>
      </c>
      <c r="H41" s="646">
        <f t="shared" si="10"/>
        <v>0</v>
      </c>
      <c r="I41" s="647">
        <f t="shared" si="10"/>
        <v>0</v>
      </c>
      <c r="J41" s="63"/>
    </row>
    <row r="42" spans="1:10" ht="14.1" customHeight="1">
      <c r="A42" s="300"/>
      <c r="B42" s="271" t="s">
        <v>156</v>
      </c>
      <c r="C42" s="641">
        <f t="shared" si="1"/>
        <v>11</v>
      </c>
      <c r="D42" s="646" t="s">
        <v>335</v>
      </c>
      <c r="E42" s="646">
        <v>5</v>
      </c>
      <c r="F42" s="644">
        <v>6</v>
      </c>
      <c r="G42" s="646" t="s">
        <v>335</v>
      </c>
      <c r="H42" s="646" t="s">
        <v>335</v>
      </c>
      <c r="I42" s="647" t="s">
        <v>335</v>
      </c>
      <c r="J42" s="63"/>
    </row>
    <row r="43" spans="1:10" ht="14.1" customHeight="1">
      <c r="A43" s="300"/>
      <c r="B43" s="271" t="s">
        <v>278</v>
      </c>
      <c r="C43" s="641">
        <f t="shared" si="1"/>
        <v>2</v>
      </c>
      <c r="D43" s="646" t="s">
        <v>335</v>
      </c>
      <c r="E43" s="646">
        <v>1</v>
      </c>
      <c r="F43" s="644">
        <v>1</v>
      </c>
      <c r="G43" s="646" t="s">
        <v>335</v>
      </c>
      <c r="H43" s="646" t="s">
        <v>335</v>
      </c>
      <c r="I43" s="647" t="s">
        <v>335</v>
      </c>
      <c r="J43" s="63"/>
    </row>
    <row r="44" spans="1:10" ht="14.1" customHeight="1">
      <c r="A44" s="506" t="s">
        <v>165</v>
      </c>
      <c r="B44" s="507"/>
      <c r="C44" s="641">
        <f t="shared" si="1"/>
        <v>12</v>
      </c>
      <c r="D44" s="646">
        <f t="shared" ref="D44:I44" si="11">SUM(D45:D46)</f>
        <v>2</v>
      </c>
      <c r="E44" s="646">
        <f t="shared" si="11"/>
        <v>6</v>
      </c>
      <c r="F44" s="644">
        <f t="shared" si="11"/>
        <v>3</v>
      </c>
      <c r="G44" s="646">
        <f t="shared" si="11"/>
        <v>0</v>
      </c>
      <c r="H44" s="646">
        <f t="shared" si="11"/>
        <v>1</v>
      </c>
      <c r="I44" s="647">
        <f t="shared" si="11"/>
        <v>0</v>
      </c>
      <c r="J44" s="63"/>
    </row>
    <row r="45" spans="1:10" ht="14.1" customHeight="1">
      <c r="A45" s="300"/>
      <c r="B45" s="271" t="s">
        <v>156</v>
      </c>
      <c r="C45" s="641">
        <f t="shared" si="1"/>
        <v>11</v>
      </c>
      <c r="D45" s="646">
        <v>2</v>
      </c>
      <c r="E45" s="646">
        <v>6</v>
      </c>
      <c r="F45" s="644">
        <v>2</v>
      </c>
      <c r="G45" s="646" t="s">
        <v>335</v>
      </c>
      <c r="H45" s="646">
        <v>1</v>
      </c>
      <c r="I45" s="647" t="s">
        <v>335</v>
      </c>
      <c r="J45" s="63"/>
    </row>
    <row r="46" spans="1:10" ht="14.1" customHeight="1">
      <c r="A46" s="300"/>
      <c r="B46" s="271" t="s">
        <v>278</v>
      </c>
      <c r="C46" s="641">
        <f t="shared" si="1"/>
        <v>1</v>
      </c>
      <c r="D46" s="646" t="s">
        <v>335</v>
      </c>
      <c r="E46" s="646" t="s">
        <v>335</v>
      </c>
      <c r="F46" s="644">
        <v>1</v>
      </c>
      <c r="G46" s="646" t="s">
        <v>335</v>
      </c>
      <c r="H46" s="646" t="s">
        <v>335</v>
      </c>
      <c r="I46" s="647" t="s">
        <v>335</v>
      </c>
      <c r="J46" s="63"/>
    </row>
    <row r="47" spans="1:10" ht="14.1" customHeight="1">
      <c r="A47" s="506" t="s">
        <v>166</v>
      </c>
      <c r="B47" s="507"/>
      <c r="C47" s="641">
        <f t="shared" si="1"/>
        <v>4</v>
      </c>
      <c r="D47" s="646">
        <f t="shared" ref="D47:I47" si="12">SUM(D48:D49)</f>
        <v>0</v>
      </c>
      <c r="E47" s="646">
        <f t="shared" si="12"/>
        <v>0</v>
      </c>
      <c r="F47" s="644">
        <f t="shared" si="12"/>
        <v>4</v>
      </c>
      <c r="G47" s="646">
        <f t="shared" si="12"/>
        <v>0</v>
      </c>
      <c r="H47" s="646">
        <f t="shared" si="12"/>
        <v>0</v>
      </c>
      <c r="I47" s="647">
        <f t="shared" si="12"/>
        <v>0</v>
      </c>
      <c r="J47" s="63"/>
    </row>
    <row r="48" spans="1:10" ht="14.1" customHeight="1">
      <c r="A48" s="300"/>
      <c r="B48" s="271" t="s">
        <v>156</v>
      </c>
      <c r="C48" s="641">
        <f t="shared" si="1"/>
        <v>2</v>
      </c>
      <c r="D48" s="646" t="s">
        <v>335</v>
      </c>
      <c r="E48" s="646" t="s">
        <v>335</v>
      </c>
      <c r="F48" s="644">
        <v>2</v>
      </c>
      <c r="G48" s="646" t="s">
        <v>335</v>
      </c>
      <c r="H48" s="646" t="s">
        <v>335</v>
      </c>
      <c r="I48" s="647" t="s">
        <v>335</v>
      </c>
      <c r="J48" s="63"/>
    </row>
    <row r="49" spans="1:10" ht="14.1" customHeight="1">
      <c r="A49" s="300"/>
      <c r="B49" s="271" t="s">
        <v>278</v>
      </c>
      <c r="C49" s="641">
        <f t="shared" si="1"/>
        <v>2</v>
      </c>
      <c r="D49" s="646" t="s">
        <v>335</v>
      </c>
      <c r="E49" s="646" t="s">
        <v>335</v>
      </c>
      <c r="F49" s="644">
        <v>2</v>
      </c>
      <c r="G49" s="646" t="s">
        <v>335</v>
      </c>
      <c r="H49" s="646" t="s">
        <v>335</v>
      </c>
      <c r="I49" s="647" t="s">
        <v>335</v>
      </c>
      <c r="J49" s="63"/>
    </row>
    <row r="50" spans="1:10" ht="14.1" customHeight="1">
      <c r="A50" s="506" t="s">
        <v>167</v>
      </c>
      <c r="B50" s="507"/>
      <c r="C50" s="641">
        <f t="shared" si="1"/>
        <v>0</v>
      </c>
      <c r="D50" s="646">
        <f t="shared" ref="D50:I50" si="13">SUM(D51:D52)</f>
        <v>0</v>
      </c>
      <c r="E50" s="646">
        <f t="shared" si="13"/>
        <v>0</v>
      </c>
      <c r="F50" s="644">
        <f t="shared" si="13"/>
        <v>0</v>
      </c>
      <c r="G50" s="646">
        <f t="shared" si="13"/>
        <v>0</v>
      </c>
      <c r="H50" s="646">
        <f t="shared" si="13"/>
        <v>0</v>
      </c>
      <c r="I50" s="647">
        <f t="shared" si="13"/>
        <v>0</v>
      </c>
      <c r="J50" s="63"/>
    </row>
    <row r="51" spans="1:10" ht="14.1" customHeight="1">
      <c r="A51" s="300"/>
      <c r="B51" s="271" t="s">
        <v>156</v>
      </c>
      <c r="C51" s="641">
        <f t="shared" si="1"/>
        <v>0</v>
      </c>
      <c r="D51" s="646" t="s">
        <v>335</v>
      </c>
      <c r="E51" s="646" t="s">
        <v>335</v>
      </c>
      <c r="F51" s="646" t="s">
        <v>335</v>
      </c>
      <c r="G51" s="646" t="s">
        <v>335</v>
      </c>
      <c r="H51" s="646" t="s">
        <v>335</v>
      </c>
      <c r="I51" s="647" t="s">
        <v>335</v>
      </c>
      <c r="J51" s="63"/>
    </row>
    <row r="52" spans="1:10" ht="14.1" customHeight="1">
      <c r="A52" s="300"/>
      <c r="B52" s="271" t="s">
        <v>278</v>
      </c>
      <c r="C52" s="641">
        <f t="shared" si="1"/>
        <v>0</v>
      </c>
      <c r="D52" s="646" t="s">
        <v>335</v>
      </c>
      <c r="E52" s="646" t="s">
        <v>335</v>
      </c>
      <c r="F52" s="646" t="s">
        <v>335</v>
      </c>
      <c r="G52" s="646" t="s">
        <v>335</v>
      </c>
      <c r="H52" s="646" t="s">
        <v>335</v>
      </c>
      <c r="I52" s="647" t="s">
        <v>335</v>
      </c>
      <c r="J52" s="63"/>
    </row>
    <row r="53" spans="1:10" ht="14.1" customHeight="1">
      <c r="A53" s="506" t="s">
        <v>168</v>
      </c>
      <c r="B53" s="507"/>
      <c r="C53" s="641">
        <f t="shared" si="1"/>
        <v>4</v>
      </c>
      <c r="D53" s="646">
        <f t="shared" ref="D53:I53" si="14">SUM(D54:D55)</f>
        <v>0</v>
      </c>
      <c r="E53" s="646">
        <f t="shared" si="14"/>
        <v>3</v>
      </c>
      <c r="F53" s="644">
        <f t="shared" si="14"/>
        <v>0</v>
      </c>
      <c r="G53" s="646">
        <f t="shared" si="14"/>
        <v>0</v>
      </c>
      <c r="H53" s="646">
        <f t="shared" si="14"/>
        <v>1</v>
      </c>
      <c r="I53" s="647">
        <f t="shared" si="14"/>
        <v>0</v>
      </c>
      <c r="J53" s="63"/>
    </row>
    <row r="54" spans="1:10" ht="14.1" customHeight="1">
      <c r="A54" s="300"/>
      <c r="B54" s="271" t="s">
        <v>156</v>
      </c>
      <c r="C54" s="641">
        <f t="shared" si="1"/>
        <v>4</v>
      </c>
      <c r="D54" s="646" t="s">
        <v>335</v>
      </c>
      <c r="E54" s="646">
        <v>3</v>
      </c>
      <c r="F54" s="646" t="s">
        <v>335</v>
      </c>
      <c r="G54" s="646" t="s">
        <v>335</v>
      </c>
      <c r="H54" s="646">
        <v>1</v>
      </c>
      <c r="I54" s="647" t="s">
        <v>335</v>
      </c>
      <c r="J54" s="63"/>
    </row>
    <row r="55" spans="1:10" ht="14.1" customHeight="1" thickBot="1">
      <c r="A55" s="65"/>
      <c r="B55" s="294" t="s">
        <v>278</v>
      </c>
      <c r="C55" s="648">
        <f t="shared" si="1"/>
        <v>0</v>
      </c>
      <c r="D55" s="649" t="s">
        <v>335</v>
      </c>
      <c r="E55" s="649" t="s">
        <v>335</v>
      </c>
      <c r="F55" s="649" t="s">
        <v>335</v>
      </c>
      <c r="G55" s="649" t="s">
        <v>335</v>
      </c>
      <c r="H55" s="649" t="s">
        <v>335</v>
      </c>
      <c r="I55" s="650" t="s">
        <v>335</v>
      </c>
      <c r="J55" s="63"/>
    </row>
    <row r="56" spans="1:10" ht="13.5" customHeight="1">
      <c r="I56" s="21" t="s">
        <v>318</v>
      </c>
    </row>
  </sheetData>
  <sheetProtection sheet="1" objects="1" scenarios="1"/>
  <mergeCells count="39">
    <mergeCell ref="B3:C3"/>
    <mergeCell ref="D3:E3"/>
    <mergeCell ref="F3:G3"/>
    <mergeCell ref="H3:I3"/>
    <mergeCell ref="B4:C4"/>
    <mergeCell ref="D4:E4"/>
    <mergeCell ref="F4:G4"/>
    <mergeCell ref="H4:I4"/>
    <mergeCell ref="B5:C5"/>
    <mergeCell ref="D5:E5"/>
    <mergeCell ref="F5:G5"/>
    <mergeCell ref="H5:I5"/>
    <mergeCell ref="B6:C6"/>
    <mergeCell ref="D6:E6"/>
    <mergeCell ref="F6:G6"/>
    <mergeCell ref="H6:I6"/>
    <mergeCell ref="F7:G7"/>
    <mergeCell ref="H7:I7"/>
    <mergeCell ref="B8:C8"/>
    <mergeCell ref="D8:E8"/>
    <mergeCell ref="F8:G8"/>
    <mergeCell ref="H8:I8"/>
    <mergeCell ref="A23:B23"/>
    <mergeCell ref="A26:B26"/>
    <mergeCell ref="B7:C7"/>
    <mergeCell ref="D7:E7"/>
    <mergeCell ref="A13:B13"/>
    <mergeCell ref="A14:B14"/>
    <mergeCell ref="A17:B17"/>
    <mergeCell ref="A20:B20"/>
    <mergeCell ref="A53:B53"/>
    <mergeCell ref="A29:B29"/>
    <mergeCell ref="A32:B32"/>
    <mergeCell ref="A35:B35"/>
    <mergeCell ref="A38:B38"/>
    <mergeCell ref="A41:B41"/>
    <mergeCell ref="A44:B44"/>
    <mergeCell ref="A47:B47"/>
    <mergeCell ref="A50:B50"/>
  </mergeCells>
  <phoneticPr fontId="13"/>
  <printOptions horizontalCentered="1"/>
  <pageMargins left="0.59055118110236227" right="0.59055118110236227" top="0.59055118110236227" bottom="0.59055118110236227" header="0.39370078740157483" footer="0.39370078740157483"/>
  <pageSetup paperSize="9" firstPageNumber="90" orientation="portrait" useFirstPageNumber="1" r:id="rId1"/>
  <headerFooter scaleWithDoc="0" alignWithMargins="0">
    <oddHeader>&amp;R建　設</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6"/>
  <sheetViews>
    <sheetView view="pageBreakPreview" zoomScaleNormal="100" zoomScaleSheetLayoutView="115" workbookViewId="0">
      <selection activeCell="H8" sqref="H8:I8"/>
    </sheetView>
  </sheetViews>
  <sheetFormatPr defaultRowHeight="14.45" customHeight="1"/>
  <cols>
    <col min="1" max="1" width="25.140625" style="4" customWidth="1"/>
    <col min="2" max="9" width="9.42578125" style="4" customWidth="1"/>
    <col min="10" max="16384" width="9.140625" style="4"/>
  </cols>
  <sheetData>
    <row r="1" spans="1:9" ht="5.0999999999999996" customHeight="1">
      <c r="B1" s="10"/>
      <c r="C1" s="10"/>
      <c r="D1" s="10"/>
      <c r="E1" s="10"/>
      <c r="F1" s="10"/>
      <c r="G1" s="10"/>
      <c r="H1" s="10"/>
      <c r="I1" s="21"/>
    </row>
    <row r="2" spans="1:9" ht="15" customHeight="1" thickBot="1">
      <c r="A2" s="339" t="s">
        <v>334</v>
      </c>
      <c r="B2" s="339"/>
      <c r="C2" s="339"/>
      <c r="D2" s="10"/>
      <c r="E2" s="10"/>
      <c r="F2" s="10"/>
      <c r="G2" s="10"/>
      <c r="H2" s="10"/>
      <c r="I2" s="21" t="s">
        <v>143</v>
      </c>
    </row>
    <row r="3" spans="1:9" ht="18" customHeight="1">
      <c r="A3" s="43" t="s">
        <v>40</v>
      </c>
      <c r="B3" s="287" t="s">
        <v>108</v>
      </c>
      <c r="C3" s="287" t="s">
        <v>130</v>
      </c>
      <c r="D3" s="44" t="s">
        <v>169</v>
      </c>
      <c r="E3" s="44" t="s">
        <v>132</v>
      </c>
      <c r="F3" s="44" t="s">
        <v>170</v>
      </c>
      <c r="G3" s="44" t="s">
        <v>171</v>
      </c>
      <c r="H3" s="44" t="s">
        <v>104</v>
      </c>
      <c r="I3" s="45" t="s">
        <v>172</v>
      </c>
    </row>
    <row r="4" spans="1:9" ht="15" customHeight="1">
      <c r="A4" s="296" t="s">
        <v>350</v>
      </c>
      <c r="B4" s="8">
        <f>SUM(C4:I4)</f>
        <v>250</v>
      </c>
      <c r="C4" s="267">
        <v>101</v>
      </c>
      <c r="D4" s="267">
        <v>61</v>
      </c>
      <c r="E4" s="267">
        <v>6</v>
      </c>
      <c r="F4" s="268">
        <v>4</v>
      </c>
      <c r="G4" s="267">
        <v>10</v>
      </c>
      <c r="H4" s="267">
        <v>60</v>
      </c>
      <c r="I4" s="269">
        <v>8</v>
      </c>
    </row>
    <row r="5" spans="1:9" ht="15" customHeight="1">
      <c r="A5" s="147">
        <v>25</v>
      </c>
      <c r="B5" s="8">
        <f>SUM(C5:I5)</f>
        <v>286</v>
      </c>
      <c r="C5" s="297">
        <v>119</v>
      </c>
      <c r="D5" s="297">
        <v>85</v>
      </c>
      <c r="E5" s="297">
        <v>4</v>
      </c>
      <c r="F5" s="291">
        <v>8</v>
      </c>
      <c r="G5" s="297">
        <v>10</v>
      </c>
      <c r="H5" s="297">
        <v>47</v>
      </c>
      <c r="I5" s="18">
        <v>13</v>
      </c>
    </row>
    <row r="6" spans="1:9" ht="15" customHeight="1">
      <c r="A6" s="147">
        <v>26</v>
      </c>
      <c r="B6" s="297">
        <f>SUM(C6:I6)</f>
        <v>224</v>
      </c>
      <c r="C6" s="297">
        <v>86</v>
      </c>
      <c r="D6" s="297">
        <v>74</v>
      </c>
      <c r="E6" s="297">
        <v>5</v>
      </c>
      <c r="F6" s="291">
        <v>3</v>
      </c>
      <c r="G6" s="297">
        <v>3</v>
      </c>
      <c r="H6" s="297">
        <v>48</v>
      </c>
      <c r="I6" s="18">
        <v>5</v>
      </c>
    </row>
    <row r="7" spans="1:9" ht="15" customHeight="1">
      <c r="A7" s="147">
        <v>27</v>
      </c>
      <c r="B7" s="190">
        <f>SUM(C7:I7)</f>
        <v>254</v>
      </c>
      <c r="C7" s="297">
        <v>123</v>
      </c>
      <c r="D7" s="297">
        <v>88</v>
      </c>
      <c r="E7" s="297">
        <v>3</v>
      </c>
      <c r="F7" s="291">
        <v>0</v>
      </c>
      <c r="G7" s="297">
        <v>7</v>
      </c>
      <c r="H7" s="297">
        <v>27</v>
      </c>
      <c r="I7" s="18">
        <v>6</v>
      </c>
    </row>
    <row r="8" spans="1:9" ht="15" customHeight="1" thickBot="1">
      <c r="A8" s="651">
        <v>28</v>
      </c>
      <c r="B8" s="652">
        <f>SUM(C8:I8)</f>
        <v>272</v>
      </c>
      <c r="C8" s="653">
        <f t="shared" ref="C8:I8" si="0">C13</f>
        <v>127</v>
      </c>
      <c r="D8" s="653">
        <f t="shared" si="0"/>
        <v>86</v>
      </c>
      <c r="E8" s="653">
        <f t="shared" si="0"/>
        <v>4</v>
      </c>
      <c r="F8" s="654">
        <f t="shared" si="0"/>
        <v>1</v>
      </c>
      <c r="G8" s="653">
        <f t="shared" si="0"/>
        <v>16</v>
      </c>
      <c r="H8" s="653">
        <f t="shared" si="0"/>
        <v>32</v>
      </c>
      <c r="I8" s="655">
        <f t="shared" si="0"/>
        <v>6</v>
      </c>
    </row>
    <row r="9" spans="1:9" ht="15" customHeight="1">
      <c r="A9" s="20"/>
      <c r="B9" s="10"/>
      <c r="C9" s="10"/>
      <c r="D9" s="10"/>
      <c r="E9" s="10"/>
      <c r="F9" s="10"/>
      <c r="G9" s="10"/>
      <c r="I9" s="21" t="s">
        <v>318</v>
      </c>
    </row>
    <row r="10" spans="1:9" ht="12" customHeight="1">
      <c r="A10" s="10"/>
      <c r="B10" s="10"/>
      <c r="C10" s="10"/>
      <c r="D10" s="10"/>
      <c r="E10" s="10"/>
      <c r="F10" s="10"/>
      <c r="G10" s="10"/>
      <c r="H10" s="10"/>
      <c r="I10" s="10"/>
    </row>
    <row r="11" spans="1:9" ht="15" customHeight="1" thickBot="1">
      <c r="A11" s="10" t="s">
        <v>360</v>
      </c>
      <c r="B11" s="10"/>
      <c r="C11" s="10"/>
      <c r="D11" s="10"/>
      <c r="E11" s="10"/>
      <c r="F11" s="10"/>
      <c r="G11" s="10"/>
      <c r="H11" s="10"/>
      <c r="I11" s="21" t="s">
        <v>143</v>
      </c>
    </row>
    <row r="12" spans="1:9" ht="18" customHeight="1">
      <c r="A12" s="66" t="s">
        <v>309</v>
      </c>
      <c r="B12" s="295" t="s">
        <v>108</v>
      </c>
      <c r="C12" s="22" t="s">
        <v>130</v>
      </c>
      <c r="D12" s="22" t="s">
        <v>169</v>
      </c>
      <c r="E12" s="22" t="s">
        <v>132</v>
      </c>
      <c r="F12" s="22" t="s">
        <v>170</v>
      </c>
      <c r="G12" s="22" t="s">
        <v>171</v>
      </c>
      <c r="H12" s="22" t="s">
        <v>104</v>
      </c>
      <c r="I12" s="23" t="s">
        <v>172</v>
      </c>
    </row>
    <row r="13" spans="1:9" ht="18" customHeight="1">
      <c r="A13" s="24" t="s">
        <v>173</v>
      </c>
      <c r="B13" s="639">
        <f>SUM(C13:I13)</f>
        <v>272</v>
      </c>
      <c r="C13" s="639">
        <f>C14+C15</f>
        <v>127</v>
      </c>
      <c r="D13" s="639">
        <f t="shared" ref="D13:I13" si="1">D14+D15</f>
        <v>86</v>
      </c>
      <c r="E13" s="639">
        <f t="shared" si="1"/>
        <v>4</v>
      </c>
      <c r="F13" s="639">
        <f t="shared" si="1"/>
        <v>1</v>
      </c>
      <c r="G13" s="639">
        <f t="shared" si="1"/>
        <v>16</v>
      </c>
      <c r="H13" s="639">
        <f t="shared" si="1"/>
        <v>32</v>
      </c>
      <c r="I13" s="640">
        <f t="shared" si="1"/>
        <v>6</v>
      </c>
    </row>
    <row r="14" spans="1:9" ht="18" customHeight="1">
      <c r="A14" s="25" t="s">
        <v>174</v>
      </c>
      <c r="B14" s="642">
        <f>SUM(C14:I14)</f>
        <v>251</v>
      </c>
      <c r="C14" s="642">
        <f>C17+C20+C23+C26+C29+C32+C35+C38+C41+C44+C53</f>
        <v>124</v>
      </c>
      <c r="D14" s="642">
        <f>D17+D20+D23+D26+D29+D32+D38+D41+D44</f>
        <v>83</v>
      </c>
      <c r="E14" s="642">
        <f>E20+E23+E29</f>
        <v>4</v>
      </c>
      <c r="F14" s="642">
        <f>F16</f>
        <v>0</v>
      </c>
      <c r="G14" s="642">
        <f>G23+G29+G32+G35+G38+G41</f>
        <v>14</v>
      </c>
      <c r="H14" s="642">
        <f>H17+H20+H23+H29+H32+H35+H38+H41+H44+H47+H53</f>
        <v>22</v>
      </c>
      <c r="I14" s="643">
        <f>I23+I38+I41</f>
        <v>4</v>
      </c>
    </row>
    <row r="15" spans="1:9" ht="18" customHeight="1">
      <c r="A15" s="25" t="s">
        <v>175</v>
      </c>
      <c r="B15" s="642">
        <f t="shared" ref="B15:B53" si="2">SUM(C15:I15)</f>
        <v>21</v>
      </c>
      <c r="C15" s="642">
        <f>C18</f>
        <v>3</v>
      </c>
      <c r="D15" s="642">
        <f>D24+D33</f>
        <v>3</v>
      </c>
      <c r="E15" s="642">
        <f>E16</f>
        <v>0</v>
      </c>
      <c r="F15" s="642">
        <f>F48</f>
        <v>1</v>
      </c>
      <c r="G15" s="642">
        <f>G24+G42</f>
        <v>2</v>
      </c>
      <c r="H15" s="642">
        <f>H18+H24+H33+H42+H45+H48</f>
        <v>10</v>
      </c>
      <c r="I15" s="643">
        <f>I18+I30</f>
        <v>2</v>
      </c>
    </row>
    <row r="16" spans="1:9" ht="14.1" customHeight="1">
      <c r="A16" s="26" t="s">
        <v>277</v>
      </c>
      <c r="B16" s="642">
        <f t="shared" si="2"/>
        <v>58</v>
      </c>
      <c r="C16" s="644">
        <f t="shared" ref="C16:I16" si="3">SUM(C17:C18)</f>
        <v>40</v>
      </c>
      <c r="D16" s="644">
        <f t="shared" si="3"/>
        <v>13</v>
      </c>
      <c r="E16" s="644">
        <f t="shared" si="3"/>
        <v>0</v>
      </c>
      <c r="F16" s="644">
        <f t="shared" si="3"/>
        <v>0</v>
      </c>
      <c r="G16" s="644">
        <f t="shared" si="3"/>
        <v>0</v>
      </c>
      <c r="H16" s="644">
        <f t="shared" si="3"/>
        <v>4</v>
      </c>
      <c r="I16" s="645">
        <f t="shared" si="3"/>
        <v>1</v>
      </c>
    </row>
    <row r="17" spans="1:9" ht="14.1" customHeight="1">
      <c r="A17" s="67" t="s">
        <v>174</v>
      </c>
      <c r="B17" s="642">
        <f t="shared" si="2"/>
        <v>52</v>
      </c>
      <c r="C17" s="644">
        <v>37</v>
      </c>
      <c r="D17" s="644">
        <v>13</v>
      </c>
      <c r="E17" s="646" t="s">
        <v>335</v>
      </c>
      <c r="F17" s="646" t="s">
        <v>335</v>
      </c>
      <c r="G17" s="646" t="s">
        <v>335</v>
      </c>
      <c r="H17" s="644">
        <v>2</v>
      </c>
      <c r="I17" s="647" t="s">
        <v>362</v>
      </c>
    </row>
    <row r="18" spans="1:9" ht="14.1" customHeight="1">
      <c r="A18" s="67" t="s">
        <v>175</v>
      </c>
      <c r="B18" s="642">
        <f t="shared" si="2"/>
        <v>6</v>
      </c>
      <c r="C18" s="644">
        <v>3</v>
      </c>
      <c r="D18" s="646" t="s">
        <v>362</v>
      </c>
      <c r="E18" s="646" t="s">
        <v>335</v>
      </c>
      <c r="F18" s="646" t="s">
        <v>335</v>
      </c>
      <c r="G18" s="646" t="s">
        <v>335</v>
      </c>
      <c r="H18" s="644">
        <v>2</v>
      </c>
      <c r="I18" s="647">
        <v>1</v>
      </c>
    </row>
    <row r="19" spans="1:9" ht="14.1" customHeight="1">
      <c r="A19" s="26" t="s">
        <v>279</v>
      </c>
      <c r="B19" s="642">
        <f t="shared" si="2"/>
        <v>25</v>
      </c>
      <c r="C19" s="644">
        <f t="shared" ref="C19:I19" si="4">SUM(C20:C21)</f>
        <v>15</v>
      </c>
      <c r="D19" s="644">
        <f t="shared" si="4"/>
        <v>7</v>
      </c>
      <c r="E19" s="644">
        <f t="shared" si="4"/>
        <v>2</v>
      </c>
      <c r="F19" s="646">
        <f t="shared" si="4"/>
        <v>0</v>
      </c>
      <c r="G19" s="644">
        <f t="shared" si="4"/>
        <v>0</v>
      </c>
      <c r="H19" s="644">
        <f t="shared" si="4"/>
        <v>1</v>
      </c>
      <c r="I19" s="647">
        <f t="shared" si="4"/>
        <v>0</v>
      </c>
    </row>
    <row r="20" spans="1:9" ht="14.1" customHeight="1">
      <c r="A20" s="67" t="s">
        <v>174</v>
      </c>
      <c r="B20" s="642">
        <f t="shared" si="2"/>
        <v>25</v>
      </c>
      <c r="C20" s="644">
        <v>15</v>
      </c>
      <c r="D20" s="644">
        <v>7</v>
      </c>
      <c r="E20" s="646">
        <v>2</v>
      </c>
      <c r="F20" s="646" t="s">
        <v>335</v>
      </c>
      <c r="G20" s="646" t="s">
        <v>335</v>
      </c>
      <c r="H20" s="644">
        <v>1</v>
      </c>
      <c r="I20" s="647" t="s">
        <v>335</v>
      </c>
    </row>
    <row r="21" spans="1:9" ht="14.1" customHeight="1">
      <c r="A21" s="67" t="s">
        <v>175</v>
      </c>
      <c r="B21" s="642">
        <f t="shared" si="2"/>
        <v>0</v>
      </c>
      <c r="C21" s="646" t="s">
        <v>362</v>
      </c>
      <c r="D21" s="646" t="s">
        <v>335</v>
      </c>
      <c r="E21" s="646" t="s">
        <v>362</v>
      </c>
      <c r="F21" s="646" t="s">
        <v>335</v>
      </c>
      <c r="G21" s="646" t="s">
        <v>335</v>
      </c>
      <c r="H21" s="646" t="s">
        <v>335</v>
      </c>
      <c r="I21" s="647" t="s">
        <v>335</v>
      </c>
    </row>
    <row r="22" spans="1:9" ht="14.1" customHeight="1">
      <c r="A22" s="26" t="s">
        <v>280</v>
      </c>
      <c r="B22" s="642">
        <f t="shared" si="2"/>
        <v>70</v>
      </c>
      <c r="C22" s="644">
        <f t="shared" ref="C22:I22" si="5">SUM(C23:C24)</f>
        <v>32</v>
      </c>
      <c r="D22" s="644">
        <f t="shared" si="5"/>
        <v>29</v>
      </c>
      <c r="E22" s="644">
        <f t="shared" si="5"/>
        <v>1</v>
      </c>
      <c r="F22" s="646">
        <f t="shared" si="5"/>
        <v>0</v>
      </c>
      <c r="G22" s="644">
        <f t="shared" si="5"/>
        <v>2</v>
      </c>
      <c r="H22" s="644">
        <f t="shared" si="5"/>
        <v>5</v>
      </c>
      <c r="I22" s="647">
        <f t="shared" si="5"/>
        <v>1</v>
      </c>
    </row>
    <row r="23" spans="1:9" ht="14.1" customHeight="1">
      <c r="A23" s="67" t="s">
        <v>174</v>
      </c>
      <c r="B23" s="642">
        <f t="shared" si="2"/>
        <v>64</v>
      </c>
      <c r="C23" s="644">
        <v>32</v>
      </c>
      <c r="D23" s="644">
        <v>28</v>
      </c>
      <c r="E23" s="644">
        <v>1</v>
      </c>
      <c r="F23" s="646" t="s">
        <v>335</v>
      </c>
      <c r="G23" s="644">
        <v>1</v>
      </c>
      <c r="H23" s="644">
        <v>1</v>
      </c>
      <c r="I23" s="647">
        <v>1</v>
      </c>
    </row>
    <row r="24" spans="1:9" ht="14.1" customHeight="1">
      <c r="A24" s="67" t="s">
        <v>175</v>
      </c>
      <c r="B24" s="642">
        <f t="shared" si="2"/>
        <v>6</v>
      </c>
      <c r="C24" s="646" t="s">
        <v>335</v>
      </c>
      <c r="D24" s="644">
        <v>1</v>
      </c>
      <c r="E24" s="646" t="s">
        <v>362</v>
      </c>
      <c r="F24" s="646" t="s">
        <v>335</v>
      </c>
      <c r="G24" s="644">
        <v>1</v>
      </c>
      <c r="H24" s="644">
        <v>4</v>
      </c>
      <c r="I24" s="647" t="s">
        <v>362</v>
      </c>
    </row>
    <row r="25" spans="1:9" ht="14.1" customHeight="1">
      <c r="A25" s="26" t="s">
        <v>281</v>
      </c>
      <c r="B25" s="642">
        <f t="shared" si="2"/>
        <v>7</v>
      </c>
      <c r="C25" s="644">
        <f t="shared" ref="C25:I25" si="6">SUM(C26:C27)</f>
        <v>4</v>
      </c>
      <c r="D25" s="644">
        <f t="shared" si="6"/>
        <v>3</v>
      </c>
      <c r="E25" s="646">
        <f t="shared" si="6"/>
        <v>0</v>
      </c>
      <c r="F25" s="646">
        <f t="shared" si="6"/>
        <v>0</v>
      </c>
      <c r="G25" s="644">
        <f t="shared" si="6"/>
        <v>0</v>
      </c>
      <c r="H25" s="644">
        <f t="shared" si="6"/>
        <v>0</v>
      </c>
      <c r="I25" s="647">
        <f t="shared" si="6"/>
        <v>0</v>
      </c>
    </row>
    <row r="26" spans="1:9" ht="14.1" customHeight="1">
      <c r="A26" s="67" t="s">
        <v>174</v>
      </c>
      <c r="B26" s="642">
        <f t="shared" si="2"/>
        <v>7</v>
      </c>
      <c r="C26" s="644">
        <v>4</v>
      </c>
      <c r="D26" s="644">
        <v>3</v>
      </c>
      <c r="E26" s="646" t="s">
        <v>362</v>
      </c>
      <c r="F26" s="646" t="s">
        <v>335</v>
      </c>
      <c r="G26" s="646" t="s">
        <v>362</v>
      </c>
      <c r="H26" s="646" t="s">
        <v>335</v>
      </c>
      <c r="I26" s="647" t="s">
        <v>335</v>
      </c>
    </row>
    <row r="27" spans="1:9" ht="14.1" customHeight="1">
      <c r="A27" s="67" t="s">
        <v>175</v>
      </c>
      <c r="B27" s="642">
        <f t="shared" si="2"/>
        <v>0</v>
      </c>
      <c r="C27" s="646" t="s">
        <v>335</v>
      </c>
      <c r="D27" s="646" t="s">
        <v>335</v>
      </c>
      <c r="E27" s="646" t="s">
        <v>335</v>
      </c>
      <c r="F27" s="646" t="s">
        <v>335</v>
      </c>
      <c r="G27" s="646" t="s">
        <v>335</v>
      </c>
      <c r="H27" s="646" t="s">
        <v>335</v>
      </c>
      <c r="I27" s="647" t="s">
        <v>335</v>
      </c>
    </row>
    <row r="28" spans="1:9" ht="14.1" customHeight="1">
      <c r="A28" s="26" t="s">
        <v>160</v>
      </c>
      <c r="B28" s="642">
        <f t="shared" si="2"/>
        <v>47</v>
      </c>
      <c r="C28" s="644">
        <f t="shared" ref="C28:I28" si="7">SUM(C29:C30)</f>
        <v>19</v>
      </c>
      <c r="D28" s="644">
        <f t="shared" si="7"/>
        <v>18</v>
      </c>
      <c r="E28" s="644">
        <f t="shared" si="7"/>
        <v>1</v>
      </c>
      <c r="F28" s="646">
        <f t="shared" si="7"/>
        <v>0</v>
      </c>
      <c r="G28" s="646">
        <f t="shared" si="7"/>
        <v>5</v>
      </c>
      <c r="H28" s="646">
        <f t="shared" si="7"/>
        <v>3</v>
      </c>
      <c r="I28" s="647">
        <f t="shared" si="7"/>
        <v>1</v>
      </c>
    </row>
    <row r="29" spans="1:9" ht="14.1" customHeight="1">
      <c r="A29" s="67" t="s">
        <v>174</v>
      </c>
      <c r="B29" s="642">
        <f t="shared" si="2"/>
        <v>46</v>
      </c>
      <c r="C29" s="644">
        <v>19</v>
      </c>
      <c r="D29" s="644">
        <v>18</v>
      </c>
      <c r="E29" s="644">
        <v>1</v>
      </c>
      <c r="F29" s="646" t="s">
        <v>363</v>
      </c>
      <c r="G29" s="646">
        <v>5</v>
      </c>
      <c r="H29" s="646">
        <v>3</v>
      </c>
      <c r="I29" s="647" t="s">
        <v>335</v>
      </c>
    </row>
    <row r="30" spans="1:9" ht="14.1" customHeight="1">
      <c r="A30" s="67" t="s">
        <v>175</v>
      </c>
      <c r="B30" s="642">
        <f t="shared" si="2"/>
        <v>1</v>
      </c>
      <c r="C30" s="646" t="s">
        <v>335</v>
      </c>
      <c r="D30" s="646" t="s">
        <v>335</v>
      </c>
      <c r="E30" s="646" t="s">
        <v>335</v>
      </c>
      <c r="F30" s="646" t="s">
        <v>362</v>
      </c>
      <c r="G30" s="646" t="s">
        <v>335</v>
      </c>
      <c r="H30" s="646" t="s">
        <v>335</v>
      </c>
      <c r="I30" s="647">
        <v>1</v>
      </c>
    </row>
    <row r="31" spans="1:9" ht="14.1" customHeight="1">
      <c r="A31" s="26" t="s">
        <v>161</v>
      </c>
      <c r="B31" s="642">
        <f t="shared" si="2"/>
        <v>17</v>
      </c>
      <c r="C31" s="644">
        <f t="shared" ref="C31:I31" si="8">SUM(C32:C33)</f>
        <v>2</v>
      </c>
      <c r="D31" s="644">
        <f t="shared" si="8"/>
        <v>9</v>
      </c>
      <c r="E31" s="646">
        <f t="shared" si="8"/>
        <v>0</v>
      </c>
      <c r="F31" s="646">
        <f t="shared" si="8"/>
        <v>0</v>
      </c>
      <c r="G31" s="646">
        <f t="shared" si="8"/>
        <v>2</v>
      </c>
      <c r="H31" s="646">
        <f t="shared" si="8"/>
        <v>4</v>
      </c>
      <c r="I31" s="647">
        <f t="shared" si="8"/>
        <v>0</v>
      </c>
    </row>
    <row r="32" spans="1:9" ht="14.1" customHeight="1">
      <c r="A32" s="67" t="s">
        <v>174</v>
      </c>
      <c r="B32" s="642">
        <f t="shared" si="2"/>
        <v>14</v>
      </c>
      <c r="C32" s="644">
        <v>2</v>
      </c>
      <c r="D32" s="644">
        <v>7</v>
      </c>
      <c r="E32" s="646" t="s">
        <v>335</v>
      </c>
      <c r="F32" s="646" t="s">
        <v>335</v>
      </c>
      <c r="G32" s="646">
        <v>2</v>
      </c>
      <c r="H32" s="646">
        <v>3</v>
      </c>
      <c r="I32" s="647" t="s">
        <v>335</v>
      </c>
    </row>
    <row r="33" spans="1:9" ht="14.1" customHeight="1">
      <c r="A33" s="67" t="s">
        <v>175</v>
      </c>
      <c r="B33" s="642">
        <f t="shared" si="2"/>
        <v>3</v>
      </c>
      <c r="C33" s="646" t="s">
        <v>363</v>
      </c>
      <c r="D33" s="644">
        <v>2</v>
      </c>
      <c r="E33" s="646" t="s">
        <v>335</v>
      </c>
      <c r="F33" s="646" t="s">
        <v>335</v>
      </c>
      <c r="G33" s="646" t="s">
        <v>335</v>
      </c>
      <c r="H33" s="646">
        <v>1</v>
      </c>
      <c r="I33" s="647" t="s">
        <v>335</v>
      </c>
    </row>
    <row r="34" spans="1:9" ht="14.1" customHeight="1">
      <c r="A34" s="26" t="s">
        <v>162</v>
      </c>
      <c r="B34" s="642">
        <f t="shared" si="2"/>
        <v>9</v>
      </c>
      <c r="C34" s="644">
        <f t="shared" ref="C34:I34" si="9">SUM(C35:C36)</f>
        <v>6</v>
      </c>
      <c r="D34" s="644">
        <f t="shared" si="9"/>
        <v>0</v>
      </c>
      <c r="E34" s="646">
        <f t="shared" si="9"/>
        <v>0</v>
      </c>
      <c r="F34" s="646">
        <f t="shared" si="9"/>
        <v>0</v>
      </c>
      <c r="G34" s="646">
        <f t="shared" si="9"/>
        <v>1</v>
      </c>
      <c r="H34" s="646">
        <f t="shared" si="9"/>
        <v>2</v>
      </c>
      <c r="I34" s="647">
        <f t="shared" si="9"/>
        <v>0</v>
      </c>
    </row>
    <row r="35" spans="1:9" ht="14.1" customHeight="1">
      <c r="A35" s="67" t="s">
        <v>174</v>
      </c>
      <c r="B35" s="642">
        <f t="shared" si="2"/>
        <v>9</v>
      </c>
      <c r="C35" s="644">
        <v>6</v>
      </c>
      <c r="D35" s="646" t="s">
        <v>335</v>
      </c>
      <c r="E35" s="646" t="s">
        <v>335</v>
      </c>
      <c r="F35" s="646" t="s">
        <v>335</v>
      </c>
      <c r="G35" s="646">
        <v>1</v>
      </c>
      <c r="H35" s="646">
        <v>2</v>
      </c>
      <c r="I35" s="647" t="s">
        <v>335</v>
      </c>
    </row>
    <row r="36" spans="1:9" ht="14.1" customHeight="1">
      <c r="A36" s="67" t="s">
        <v>175</v>
      </c>
      <c r="B36" s="642">
        <f t="shared" si="2"/>
        <v>0</v>
      </c>
      <c r="C36" s="646" t="s">
        <v>363</v>
      </c>
      <c r="D36" s="646" t="s">
        <v>335</v>
      </c>
      <c r="E36" s="646" t="s">
        <v>335</v>
      </c>
      <c r="F36" s="646" t="s">
        <v>335</v>
      </c>
      <c r="G36" s="646" t="s">
        <v>335</v>
      </c>
      <c r="H36" s="646" t="s">
        <v>335</v>
      </c>
      <c r="I36" s="647" t="s">
        <v>363</v>
      </c>
    </row>
    <row r="37" spans="1:9" ht="14.1" customHeight="1">
      <c r="A37" s="26" t="s">
        <v>163</v>
      </c>
      <c r="B37" s="642">
        <f t="shared" si="2"/>
        <v>6</v>
      </c>
      <c r="C37" s="644">
        <f t="shared" ref="C37:I37" si="10">SUM(C38:C39)</f>
        <v>2</v>
      </c>
      <c r="D37" s="644">
        <f t="shared" si="10"/>
        <v>1</v>
      </c>
      <c r="E37" s="646">
        <f t="shared" si="10"/>
        <v>0</v>
      </c>
      <c r="F37" s="646">
        <f t="shared" si="10"/>
        <v>0</v>
      </c>
      <c r="G37" s="646">
        <f t="shared" si="10"/>
        <v>1</v>
      </c>
      <c r="H37" s="646">
        <f t="shared" si="10"/>
        <v>1</v>
      </c>
      <c r="I37" s="647">
        <f t="shared" si="10"/>
        <v>1</v>
      </c>
    </row>
    <row r="38" spans="1:9" ht="14.1" customHeight="1">
      <c r="A38" s="67" t="s">
        <v>174</v>
      </c>
      <c r="B38" s="642">
        <f t="shared" si="2"/>
        <v>6</v>
      </c>
      <c r="C38" s="644">
        <v>2</v>
      </c>
      <c r="D38" s="644">
        <v>1</v>
      </c>
      <c r="E38" s="646" t="s">
        <v>362</v>
      </c>
      <c r="F38" s="646" t="s">
        <v>335</v>
      </c>
      <c r="G38" s="646">
        <v>1</v>
      </c>
      <c r="H38" s="646">
        <v>1</v>
      </c>
      <c r="I38" s="647">
        <v>1</v>
      </c>
    </row>
    <row r="39" spans="1:9" ht="14.1" customHeight="1">
      <c r="A39" s="67" t="s">
        <v>175</v>
      </c>
      <c r="B39" s="642">
        <f t="shared" si="2"/>
        <v>0</v>
      </c>
      <c r="C39" s="646" t="s">
        <v>335</v>
      </c>
      <c r="D39" s="646" t="s">
        <v>335</v>
      </c>
      <c r="E39" s="646" t="s">
        <v>335</v>
      </c>
      <c r="F39" s="646" t="s">
        <v>335</v>
      </c>
      <c r="G39" s="646" t="s">
        <v>335</v>
      </c>
      <c r="H39" s="646" t="s">
        <v>335</v>
      </c>
      <c r="I39" s="647" t="s">
        <v>335</v>
      </c>
    </row>
    <row r="40" spans="1:9" ht="14.1" customHeight="1">
      <c r="A40" s="26" t="s">
        <v>164</v>
      </c>
      <c r="B40" s="642">
        <f t="shared" si="2"/>
        <v>13</v>
      </c>
      <c r="C40" s="644">
        <f t="shared" ref="C40:I40" si="11">SUM(C41:C42)</f>
        <v>2</v>
      </c>
      <c r="D40" s="644">
        <f t="shared" si="11"/>
        <v>2</v>
      </c>
      <c r="E40" s="646">
        <f t="shared" si="11"/>
        <v>0</v>
      </c>
      <c r="F40" s="646">
        <f t="shared" si="11"/>
        <v>0</v>
      </c>
      <c r="G40" s="646">
        <f t="shared" si="11"/>
        <v>5</v>
      </c>
      <c r="H40" s="646">
        <f t="shared" si="11"/>
        <v>2</v>
      </c>
      <c r="I40" s="647">
        <f t="shared" si="11"/>
        <v>2</v>
      </c>
    </row>
    <row r="41" spans="1:9" ht="14.1" customHeight="1">
      <c r="A41" s="67" t="s">
        <v>174</v>
      </c>
      <c r="B41" s="642">
        <f t="shared" si="2"/>
        <v>11</v>
      </c>
      <c r="C41" s="644">
        <v>2</v>
      </c>
      <c r="D41" s="644">
        <v>2</v>
      </c>
      <c r="E41" s="646" t="s">
        <v>335</v>
      </c>
      <c r="F41" s="646" t="s">
        <v>335</v>
      </c>
      <c r="G41" s="646">
        <v>4</v>
      </c>
      <c r="H41" s="646">
        <v>1</v>
      </c>
      <c r="I41" s="647">
        <v>2</v>
      </c>
    </row>
    <row r="42" spans="1:9" ht="14.1" customHeight="1">
      <c r="A42" s="67" t="s">
        <v>175</v>
      </c>
      <c r="B42" s="642">
        <f t="shared" si="2"/>
        <v>2</v>
      </c>
      <c r="C42" s="646" t="s">
        <v>362</v>
      </c>
      <c r="D42" s="646" t="s">
        <v>335</v>
      </c>
      <c r="E42" s="646" t="s">
        <v>362</v>
      </c>
      <c r="F42" s="646" t="s">
        <v>335</v>
      </c>
      <c r="G42" s="646">
        <v>1</v>
      </c>
      <c r="H42" s="646">
        <v>1</v>
      </c>
      <c r="I42" s="647" t="s">
        <v>335</v>
      </c>
    </row>
    <row r="43" spans="1:9" ht="14.1" customHeight="1">
      <c r="A43" s="26" t="s">
        <v>165</v>
      </c>
      <c r="B43" s="642">
        <f t="shared" si="2"/>
        <v>12</v>
      </c>
      <c r="C43" s="644">
        <f t="shared" ref="C43:I43" si="12">SUM(C44:C45)</f>
        <v>4</v>
      </c>
      <c r="D43" s="644">
        <f t="shared" si="12"/>
        <v>4</v>
      </c>
      <c r="E43" s="646">
        <f t="shared" si="12"/>
        <v>0</v>
      </c>
      <c r="F43" s="646">
        <f t="shared" si="12"/>
        <v>0</v>
      </c>
      <c r="G43" s="646">
        <f t="shared" si="12"/>
        <v>0</v>
      </c>
      <c r="H43" s="646">
        <f t="shared" si="12"/>
        <v>4</v>
      </c>
      <c r="I43" s="647">
        <f t="shared" si="12"/>
        <v>0</v>
      </c>
    </row>
    <row r="44" spans="1:9" ht="14.1" customHeight="1">
      <c r="A44" s="67" t="s">
        <v>174</v>
      </c>
      <c r="B44" s="642">
        <f t="shared" si="2"/>
        <v>11</v>
      </c>
      <c r="C44" s="644">
        <v>4</v>
      </c>
      <c r="D44" s="644">
        <v>4</v>
      </c>
      <c r="E44" s="646" t="s">
        <v>362</v>
      </c>
      <c r="F44" s="646" t="s">
        <v>335</v>
      </c>
      <c r="G44" s="646" t="s">
        <v>335</v>
      </c>
      <c r="H44" s="646">
        <v>3</v>
      </c>
      <c r="I44" s="647" t="s">
        <v>335</v>
      </c>
    </row>
    <row r="45" spans="1:9" ht="14.1" customHeight="1">
      <c r="A45" s="67" t="s">
        <v>175</v>
      </c>
      <c r="B45" s="642">
        <f t="shared" si="2"/>
        <v>1</v>
      </c>
      <c r="C45" s="646" t="s">
        <v>335</v>
      </c>
      <c r="D45" s="646" t="s">
        <v>335</v>
      </c>
      <c r="E45" s="646" t="s">
        <v>335</v>
      </c>
      <c r="F45" s="646" t="s">
        <v>335</v>
      </c>
      <c r="G45" s="646" t="s">
        <v>335</v>
      </c>
      <c r="H45" s="646">
        <v>1</v>
      </c>
      <c r="I45" s="647" t="s">
        <v>335</v>
      </c>
    </row>
    <row r="46" spans="1:9" ht="14.1" customHeight="1">
      <c r="A46" s="26" t="s">
        <v>166</v>
      </c>
      <c r="B46" s="642">
        <f t="shared" si="2"/>
        <v>4</v>
      </c>
      <c r="C46" s="644">
        <f t="shared" ref="C46:I46" si="13">SUM(C47:C48)</f>
        <v>0</v>
      </c>
      <c r="D46" s="644">
        <f t="shared" si="13"/>
        <v>0</v>
      </c>
      <c r="E46" s="646">
        <f t="shared" si="13"/>
        <v>0</v>
      </c>
      <c r="F46" s="646">
        <f t="shared" si="13"/>
        <v>1</v>
      </c>
      <c r="G46" s="646">
        <f t="shared" si="13"/>
        <v>0</v>
      </c>
      <c r="H46" s="646">
        <f t="shared" si="13"/>
        <v>3</v>
      </c>
      <c r="I46" s="647">
        <f t="shared" si="13"/>
        <v>0</v>
      </c>
    </row>
    <row r="47" spans="1:9" ht="14.1" customHeight="1">
      <c r="A47" s="67" t="s">
        <v>174</v>
      </c>
      <c r="B47" s="642">
        <f t="shared" si="2"/>
        <v>2</v>
      </c>
      <c r="C47" s="646" t="s">
        <v>363</v>
      </c>
      <c r="D47" s="646" t="s">
        <v>335</v>
      </c>
      <c r="E47" s="646" t="s">
        <v>335</v>
      </c>
      <c r="F47" s="646" t="s">
        <v>335</v>
      </c>
      <c r="G47" s="646" t="s">
        <v>335</v>
      </c>
      <c r="H47" s="646">
        <v>2</v>
      </c>
      <c r="I47" s="647" t="s">
        <v>362</v>
      </c>
    </row>
    <row r="48" spans="1:9" ht="14.1" customHeight="1">
      <c r="A48" s="67" t="s">
        <v>310</v>
      </c>
      <c r="B48" s="642">
        <f t="shared" si="2"/>
        <v>2</v>
      </c>
      <c r="C48" s="646" t="s">
        <v>335</v>
      </c>
      <c r="D48" s="646" t="s">
        <v>335</v>
      </c>
      <c r="E48" s="646" t="s">
        <v>335</v>
      </c>
      <c r="F48" s="646">
        <v>1</v>
      </c>
      <c r="G48" s="646" t="s">
        <v>335</v>
      </c>
      <c r="H48" s="646">
        <v>1</v>
      </c>
      <c r="I48" s="647" t="s">
        <v>362</v>
      </c>
    </row>
    <row r="49" spans="1:9" ht="14.1" customHeight="1">
      <c r="A49" s="26" t="s">
        <v>167</v>
      </c>
      <c r="B49" s="642">
        <f t="shared" si="2"/>
        <v>0</v>
      </c>
      <c r="C49" s="644">
        <f t="shared" ref="C49:I49" si="14">SUM(C50:C51)</f>
        <v>0</v>
      </c>
      <c r="D49" s="644">
        <f t="shared" si="14"/>
        <v>0</v>
      </c>
      <c r="E49" s="646">
        <f t="shared" si="14"/>
        <v>0</v>
      </c>
      <c r="F49" s="646">
        <f t="shared" si="14"/>
        <v>0</v>
      </c>
      <c r="G49" s="646">
        <f t="shared" si="14"/>
        <v>0</v>
      </c>
      <c r="H49" s="646">
        <f t="shared" si="14"/>
        <v>0</v>
      </c>
      <c r="I49" s="647">
        <f t="shared" si="14"/>
        <v>0</v>
      </c>
    </row>
    <row r="50" spans="1:9" ht="14.1" customHeight="1">
      <c r="A50" s="67" t="s">
        <v>174</v>
      </c>
      <c r="B50" s="642">
        <f t="shared" si="2"/>
        <v>0</v>
      </c>
      <c r="C50" s="646" t="s">
        <v>363</v>
      </c>
      <c r="D50" s="646" t="s">
        <v>335</v>
      </c>
      <c r="E50" s="646" t="s">
        <v>335</v>
      </c>
      <c r="F50" s="646" t="s">
        <v>335</v>
      </c>
      <c r="G50" s="646" t="s">
        <v>335</v>
      </c>
      <c r="H50" s="646" t="s">
        <v>335</v>
      </c>
      <c r="I50" s="647" t="s">
        <v>335</v>
      </c>
    </row>
    <row r="51" spans="1:9" ht="14.1" customHeight="1">
      <c r="A51" s="67" t="s">
        <v>175</v>
      </c>
      <c r="B51" s="642">
        <f t="shared" si="2"/>
        <v>0</v>
      </c>
      <c r="C51" s="646" t="s">
        <v>335</v>
      </c>
      <c r="D51" s="646" t="s">
        <v>362</v>
      </c>
      <c r="E51" s="646" t="s">
        <v>335</v>
      </c>
      <c r="F51" s="646" t="s">
        <v>335</v>
      </c>
      <c r="G51" s="646" t="s">
        <v>335</v>
      </c>
      <c r="H51" s="646" t="s">
        <v>335</v>
      </c>
      <c r="I51" s="647" t="s">
        <v>335</v>
      </c>
    </row>
    <row r="52" spans="1:9" ht="14.1" customHeight="1">
      <c r="A52" s="26" t="s">
        <v>168</v>
      </c>
      <c r="B52" s="642">
        <f t="shared" si="2"/>
        <v>4</v>
      </c>
      <c r="C52" s="644">
        <f t="shared" ref="C52:I52" si="15">SUM(C53:C54)</f>
        <v>1</v>
      </c>
      <c r="D52" s="644">
        <f t="shared" si="15"/>
        <v>0</v>
      </c>
      <c r="E52" s="646">
        <f t="shared" si="15"/>
        <v>0</v>
      </c>
      <c r="F52" s="646">
        <f t="shared" si="15"/>
        <v>0</v>
      </c>
      <c r="G52" s="646">
        <f t="shared" si="15"/>
        <v>0</v>
      </c>
      <c r="H52" s="646">
        <f t="shared" si="15"/>
        <v>3</v>
      </c>
      <c r="I52" s="647">
        <f t="shared" si="15"/>
        <v>0</v>
      </c>
    </row>
    <row r="53" spans="1:9" ht="14.1" customHeight="1">
      <c r="A53" s="67" t="s">
        <v>174</v>
      </c>
      <c r="B53" s="642">
        <f t="shared" si="2"/>
        <v>4</v>
      </c>
      <c r="C53" s="644">
        <v>1</v>
      </c>
      <c r="D53" s="646" t="s">
        <v>335</v>
      </c>
      <c r="E53" s="646" t="s">
        <v>363</v>
      </c>
      <c r="F53" s="646" t="s">
        <v>335</v>
      </c>
      <c r="G53" s="646" t="s">
        <v>335</v>
      </c>
      <c r="H53" s="646">
        <v>3</v>
      </c>
      <c r="I53" s="647" t="s">
        <v>335</v>
      </c>
    </row>
    <row r="54" spans="1:9" ht="14.1" customHeight="1" thickBot="1">
      <c r="A54" s="27" t="s">
        <v>175</v>
      </c>
      <c r="B54" s="656">
        <f>SUM(C54:I54)</f>
        <v>0</v>
      </c>
      <c r="C54" s="649" t="s">
        <v>335</v>
      </c>
      <c r="D54" s="649" t="s">
        <v>335</v>
      </c>
      <c r="E54" s="649" t="s">
        <v>335</v>
      </c>
      <c r="F54" s="649" t="s">
        <v>335</v>
      </c>
      <c r="G54" s="649" t="s">
        <v>335</v>
      </c>
      <c r="H54" s="649" t="s">
        <v>335</v>
      </c>
      <c r="I54" s="650" t="s">
        <v>335</v>
      </c>
    </row>
    <row r="55" spans="1:9" ht="13.5" customHeight="1">
      <c r="A55" s="10"/>
      <c r="B55" s="10"/>
      <c r="C55" s="10"/>
      <c r="D55" s="10"/>
      <c r="E55" s="10"/>
      <c r="F55" s="10"/>
      <c r="G55" s="68"/>
      <c r="I55" s="21" t="s">
        <v>318</v>
      </c>
    </row>
    <row r="56" spans="1:9" ht="14.45" customHeight="1">
      <c r="A56" s="10"/>
      <c r="B56" s="10"/>
      <c r="C56" s="10"/>
      <c r="D56" s="10"/>
      <c r="E56" s="10"/>
      <c r="F56" s="10"/>
      <c r="G56" s="10"/>
      <c r="H56" s="10"/>
      <c r="I56" s="10"/>
    </row>
  </sheetData>
  <sheetProtection sheet="1" objects="1" scenarios="1"/>
  <mergeCells count="1">
    <mergeCell ref="A2:C2"/>
  </mergeCells>
  <phoneticPr fontId="13"/>
  <printOptions horizontalCentered="1"/>
  <pageMargins left="0.59055118110236227" right="0.59055118110236227" top="0.59055118110236227" bottom="0.59055118110236227" header="0.39370078740157483" footer="0.39370078740157483"/>
  <pageSetup paperSize="9" firstPageNumber="91" orientation="portrait" useFirstPageNumber="1" r:id="rId1"/>
  <headerFooter scaleWithDoc="0" alignWithMargins="0">
    <oddHeader>&amp;L建　設</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51"/>
  <sheetViews>
    <sheetView view="pageBreakPreview" zoomScaleNormal="100" zoomScaleSheetLayoutView="100" workbookViewId="0">
      <selection activeCell="H8" sqref="H8:I8"/>
    </sheetView>
  </sheetViews>
  <sheetFormatPr defaultRowHeight="15.95" customHeight="1"/>
  <cols>
    <col min="1" max="1" width="2.85546875" style="4" customWidth="1"/>
    <col min="2" max="2" width="7.140625" style="4" customWidth="1"/>
    <col min="3" max="3" width="7.7109375" style="4" customWidth="1"/>
    <col min="4" max="4" width="5.7109375" style="4" customWidth="1"/>
    <col min="5" max="5" width="6" style="4" customWidth="1"/>
    <col min="6" max="6" width="4.5703125" style="4" customWidth="1"/>
    <col min="7" max="7" width="6.7109375" style="4" customWidth="1"/>
    <col min="8" max="8" width="5.42578125" style="4" customWidth="1"/>
    <col min="9" max="9" width="4.85546875" style="4" customWidth="1"/>
    <col min="10" max="14" width="10" style="4" customWidth="1"/>
    <col min="15" max="16384" width="9.140625" style="4"/>
  </cols>
  <sheetData>
    <row r="1" spans="1:16" ht="5.0999999999999996" customHeight="1">
      <c r="B1" s="10"/>
      <c r="C1" s="10"/>
      <c r="D1" s="10"/>
      <c r="E1" s="10"/>
      <c r="F1" s="10"/>
      <c r="G1" s="10"/>
      <c r="H1" s="10"/>
      <c r="I1" s="10"/>
      <c r="J1" s="10"/>
      <c r="K1" s="10"/>
      <c r="L1" s="10"/>
      <c r="M1" s="10"/>
      <c r="N1" s="21"/>
      <c r="O1" s="10"/>
      <c r="P1" s="10"/>
    </row>
    <row r="2" spans="1:16" ht="15" customHeight="1">
      <c r="A2" s="526" t="s">
        <v>361</v>
      </c>
      <c r="B2" s="526"/>
      <c r="C2" s="526"/>
      <c r="D2" s="526"/>
      <c r="E2" s="526"/>
      <c r="F2" s="526"/>
      <c r="G2" s="526"/>
      <c r="H2" s="526"/>
      <c r="I2" s="526"/>
      <c r="J2" s="526"/>
      <c r="K2" s="10"/>
      <c r="L2" s="10"/>
      <c r="M2" s="10"/>
      <c r="N2" s="21" t="s">
        <v>143</v>
      </c>
      <c r="O2" s="10"/>
      <c r="P2" s="10"/>
    </row>
    <row r="3" spans="1:16" ht="21" customHeight="1">
      <c r="A3" s="311" t="s">
        <v>176</v>
      </c>
      <c r="B3" s="311"/>
      <c r="C3" s="311"/>
      <c r="D3" s="311"/>
      <c r="E3" s="311"/>
      <c r="F3" s="527" t="s">
        <v>150</v>
      </c>
      <c r="G3" s="527"/>
      <c r="H3" s="527" t="s">
        <v>177</v>
      </c>
      <c r="I3" s="527"/>
      <c r="J3" s="69" t="s">
        <v>178</v>
      </c>
      <c r="K3" s="69" t="s">
        <v>179</v>
      </c>
      <c r="L3" s="69" t="s">
        <v>180</v>
      </c>
      <c r="M3" s="70" t="s">
        <v>181</v>
      </c>
      <c r="N3" s="71" t="s">
        <v>182</v>
      </c>
      <c r="O3" s="10"/>
    </row>
    <row r="4" spans="1:16" ht="21" customHeight="1">
      <c r="A4" s="311"/>
      <c r="B4" s="311"/>
      <c r="C4" s="311"/>
      <c r="D4" s="311"/>
      <c r="E4" s="311"/>
      <c r="F4" s="527"/>
      <c r="G4" s="527"/>
      <c r="H4" s="527"/>
      <c r="I4" s="527"/>
      <c r="J4" s="72" t="s">
        <v>183</v>
      </c>
      <c r="K4" s="72" t="s">
        <v>184</v>
      </c>
      <c r="L4" s="72" t="s">
        <v>185</v>
      </c>
      <c r="M4" s="73" t="s">
        <v>186</v>
      </c>
      <c r="N4" s="74" t="s">
        <v>187</v>
      </c>
      <c r="O4" s="10"/>
    </row>
    <row r="5" spans="1:16" s="46" customFormat="1" ht="20.100000000000001" customHeight="1">
      <c r="A5" s="510" t="s">
        <v>137</v>
      </c>
      <c r="B5" s="529"/>
      <c r="C5" s="529"/>
      <c r="D5" s="529"/>
      <c r="E5" s="530"/>
      <c r="F5" s="657">
        <f>SUM(F7:G31)</f>
        <v>272</v>
      </c>
      <c r="G5" s="657"/>
      <c r="H5" s="658">
        <f>SUM(H7:I31)</f>
        <v>6</v>
      </c>
      <c r="I5" s="658"/>
      <c r="J5" s="639">
        <f>SUM(J7:J31)</f>
        <v>44</v>
      </c>
      <c r="K5" s="639">
        <f>SUM(K7:K31)</f>
        <v>152</v>
      </c>
      <c r="L5" s="639">
        <f>SUM(L7:L31)</f>
        <v>58</v>
      </c>
      <c r="M5" s="639">
        <f>SUM(M7:M31)</f>
        <v>11</v>
      </c>
      <c r="N5" s="659">
        <f>SUM(N6:N31)</f>
        <v>1</v>
      </c>
    </row>
    <row r="6" spans="1:16" ht="15.95" customHeight="1">
      <c r="A6" s="75"/>
      <c r="B6" s="76"/>
      <c r="C6" s="76"/>
      <c r="D6" s="76"/>
      <c r="E6" s="76"/>
      <c r="F6" s="660"/>
      <c r="G6" s="660"/>
      <c r="H6" s="644"/>
      <c r="I6" s="644"/>
      <c r="J6" s="644"/>
      <c r="K6" s="644"/>
      <c r="L6" s="644"/>
      <c r="M6" s="644"/>
      <c r="N6" s="661"/>
      <c r="O6" s="10"/>
    </row>
    <row r="7" spans="1:16" ht="15.95" customHeight="1">
      <c r="A7" s="75"/>
      <c r="B7" s="528" t="s">
        <v>22</v>
      </c>
      <c r="C7" s="528"/>
      <c r="D7" s="528"/>
      <c r="E7" s="528"/>
      <c r="F7" s="662">
        <f>SUM(H7:N7)</f>
        <v>58</v>
      </c>
      <c r="G7" s="662"/>
      <c r="H7" s="663">
        <v>2</v>
      </c>
      <c r="I7" s="663"/>
      <c r="J7" s="644">
        <v>13</v>
      </c>
      <c r="K7" s="644">
        <v>36</v>
      </c>
      <c r="L7" s="644">
        <v>6</v>
      </c>
      <c r="M7" s="644">
        <v>1</v>
      </c>
      <c r="N7" s="664" t="s">
        <v>366</v>
      </c>
      <c r="O7" s="10"/>
    </row>
    <row r="8" spans="1:16" ht="15.95" customHeight="1">
      <c r="A8" s="75"/>
      <c r="B8" s="271"/>
      <c r="C8" s="323"/>
      <c r="D8" s="323"/>
      <c r="E8" s="271"/>
      <c r="F8" s="662"/>
      <c r="G8" s="662"/>
      <c r="H8" s="644"/>
      <c r="I8" s="644"/>
      <c r="J8" s="644"/>
      <c r="K8" s="644"/>
      <c r="L8" s="644"/>
      <c r="M8" s="644"/>
      <c r="N8" s="664"/>
      <c r="O8" s="10"/>
    </row>
    <row r="9" spans="1:16" ht="15.95" customHeight="1">
      <c r="A9" s="75"/>
      <c r="B9" s="528" t="s">
        <v>23</v>
      </c>
      <c r="C9" s="528"/>
      <c r="D9" s="528"/>
      <c r="E9" s="528"/>
      <c r="F9" s="662">
        <f>SUM(H9:N9)</f>
        <v>25</v>
      </c>
      <c r="G9" s="662"/>
      <c r="H9" s="665" t="s">
        <v>367</v>
      </c>
      <c r="I9" s="665"/>
      <c r="J9" s="644">
        <v>6</v>
      </c>
      <c r="K9" s="644">
        <v>13</v>
      </c>
      <c r="L9" s="644">
        <v>5</v>
      </c>
      <c r="M9" s="644">
        <v>1</v>
      </c>
      <c r="N9" s="664" t="s">
        <v>367</v>
      </c>
      <c r="O9" s="10"/>
    </row>
    <row r="10" spans="1:16" ht="15.95" customHeight="1">
      <c r="A10" s="75"/>
      <c r="B10" s="271"/>
      <c r="C10" s="271"/>
      <c r="D10" s="271"/>
      <c r="E10" s="271"/>
      <c r="F10" s="662"/>
      <c r="G10" s="662"/>
      <c r="H10" s="646"/>
      <c r="I10" s="646"/>
      <c r="J10" s="644"/>
      <c r="K10" s="644"/>
      <c r="L10" s="644"/>
      <c r="M10" s="644"/>
      <c r="N10" s="661"/>
      <c r="O10" s="10"/>
    </row>
    <row r="11" spans="1:16" ht="15.95" customHeight="1">
      <c r="A11" s="75"/>
      <c r="B11" s="528" t="s">
        <v>24</v>
      </c>
      <c r="C11" s="528"/>
      <c r="D11" s="528"/>
      <c r="E11" s="528"/>
      <c r="F11" s="662">
        <f>SUM(H11:N11)</f>
        <v>70</v>
      </c>
      <c r="G11" s="662"/>
      <c r="H11" s="665" t="s">
        <v>367</v>
      </c>
      <c r="I11" s="665"/>
      <c r="J11" s="644">
        <v>9</v>
      </c>
      <c r="K11" s="644">
        <v>38</v>
      </c>
      <c r="L11" s="644">
        <v>20</v>
      </c>
      <c r="M11" s="644">
        <v>2</v>
      </c>
      <c r="N11" s="661">
        <v>1</v>
      </c>
      <c r="O11" s="10"/>
    </row>
    <row r="12" spans="1:16" ht="15.95" customHeight="1">
      <c r="A12" s="75"/>
      <c r="B12" s="271"/>
      <c r="C12" s="271"/>
      <c r="D12" s="271"/>
      <c r="E12" s="271"/>
      <c r="F12" s="662"/>
      <c r="G12" s="662"/>
      <c r="H12" s="646"/>
      <c r="I12" s="646"/>
      <c r="J12" s="644"/>
      <c r="K12" s="644"/>
      <c r="L12" s="644"/>
      <c r="M12" s="644"/>
      <c r="N12" s="661"/>
      <c r="O12" s="10"/>
    </row>
    <row r="13" spans="1:16" ht="15.95" customHeight="1">
      <c r="A13" s="75"/>
      <c r="B13" s="528" t="s">
        <v>26</v>
      </c>
      <c r="C13" s="528"/>
      <c r="D13" s="528"/>
      <c r="E13" s="528"/>
      <c r="F13" s="662">
        <f>SUM(H13:N13)</f>
        <v>7</v>
      </c>
      <c r="G13" s="662"/>
      <c r="H13" s="665" t="s">
        <v>368</v>
      </c>
      <c r="I13" s="665"/>
      <c r="J13" s="644">
        <v>1</v>
      </c>
      <c r="K13" s="644">
        <v>5</v>
      </c>
      <c r="L13" s="644">
        <v>1</v>
      </c>
      <c r="M13" s="646" t="s">
        <v>364</v>
      </c>
      <c r="N13" s="664" t="s">
        <v>368</v>
      </c>
      <c r="O13" s="10"/>
    </row>
    <row r="14" spans="1:16" ht="15.95" customHeight="1">
      <c r="A14" s="75"/>
      <c r="B14" s="271"/>
      <c r="C14" s="271"/>
      <c r="D14" s="271"/>
      <c r="E14" s="271"/>
      <c r="F14" s="662"/>
      <c r="G14" s="662"/>
      <c r="H14" s="646"/>
      <c r="I14" s="646"/>
      <c r="J14" s="644"/>
      <c r="K14" s="644"/>
      <c r="L14" s="644"/>
      <c r="M14" s="644"/>
      <c r="N14" s="664"/>
      <c r="O14" s="10"/>
    </row>
    <row r="15" spans="1:16" ht="15.95" customHeight="1">
      <c r="A15" s="75"/>
      <c r="B15" s="323" t="s">
        <v>160</v>
      </c>
      <c r="C15" s="323"/>
      <c r="D15" s="323"/>
      <c r="E15" s="323"/>
      <c r="F15" s="662">
        <f>SUM(H15:N15)</f>
        <v>47</v>
      </c>
      <c r="G15" s="662"/>
      <c r="H15" s="665" t="s">
        <v>369</v>
      </c>
      <c r="I15" s="665"/>
      <c r="J15" s="644">
        <v>9</v>
      </c>
      <c r="K15" s="644">
        <v>24</v>
      </c>
      <c r="L15" s="644">
        <v>13</v>
      </c>
      <c r="M15" s="644">
        <v>1</v>
      </c>
      <c r="N15" s="664" t="s">
        <v>365</v>
      </c>
      <c r="O15" s="10"/>
    </row>
    <row r="16" spans="1:16" ht="15.95" customHeight="1">
      <c r="A16" s="75"/>
      <c r="B16" s="271"/>
      <c r="C16" s="271"/>
      <c r="D16" s="271"/>
      <c r="E16" s="271"/>
      <c r="F16" s="662"/>
      <c r="G16" s="662"/>
      <c r="H16" s="646"/>
      <c r="I16" s="646"/>
      <c r="J16" s="644"/>
      <c r="K16" s="644"/>
      <c r="L16" s="644"/>
      <c r="M16" s="644"/>
      <c r="N16" s="664"/>
      <c r="O16" s="10"/>
    </row>
    <row r="17" spans="1:16" ht="15.95" customHeight="1">
      <c r="A17" s="75"/>
      <c r="B17" s="323" t="s">
        <v>161</v>
      </c>
      <c r="C17" s="323"/>
      <c r="D17" s="323"/>
      <c r="E17" s="323"/>
      <c r="F17" s="662">
        <f>SUM(H17:N17)</f>
        <v>17</v>
      </c>
      <c r="G17" s="662"/>
      <c r="H17" s="665" t="s">
        <v>335</v>
      </c>
      <c r="I17" s="665"/>
      <c r="J17" s="644">
        <v>3</v>
      </c>
      <c r="K17" s="644">
        <v>8</v>
      </c>
      <c r="L17" s="644">
        <v>6</v>
      </c>
      <c r="M17" s="646" t="s">
        <v>335</v>
      </c>
      <c r="N17" s="647" t="s">
        <v>365</v>
      </c>
      <c r="O17" s="10"/>
    </row>
    <row r="18" spans="1:16" ht="15.95" customHeight="1">
      <c r="A18" s="75"/>
      <c r="B18" s="271"/>
      <c r="C18" s="271"/>
      <c r="D18" s="271"/>
      <c r="E18" s="271"/>
      <c r="F18" s="662"/>
      <c r="G18" s="662"/>
      <c r="H18" s="644"/>
      <c r="I18" s="644"/>
      <c r="J18" s="644"/>
      <c r="K18" s="644"/>
      <c r="L18" s="644"/>
      <c r="M18" s="646"/>
      <c r="N18" s="664"/>
      <c r="O18" s="10"/>
    </row>
    <row r="19" spans="1:16" ht="15.95" customHeight="1">
      <c r="A19" s="75"/>
      <c r="B19" s="323" t="s">
        <v>162</v>
      </c>
      <c r="C19" s="323"/>
      <c r="D19" s="323"/>
      <c r="E19" s="323"/>
      <c r="F19" s="662">
        <f>SUM(H19:N19)</f>
        <v>9</v>
      </c>
      <c r="G19" s="662"/>
      <c r="H19" s="663">
        <v>1</v>
      </c>
      <c r="I19" s="663"/>
      <c r="J19" s="646" t="s">
        <v>335</v>
      </c>
      <c r="K19" s="644">
        <v>8</v>
      </c>
      <c r="L19" s="646" t="s">
        <v>335</v>
      </c>
      <c r="M19" s="646" t="s">
        <v>335</v>
      </c>
      <c r="N19" s="664" t="s">
        <v>335</v>
      </c>
      <c r="O19" s="10"/>
    </row>
    <row r="20" spans="1:16" ht="15.95" customHeight="1">
      <c r="A20" s="75"/>
      <c r="B20" s="271"/>
      <c r="C20" s="271"/>
      <c r="D20" s="271"/>
      <c r="E20" s="271"/>
      <c r="F20" s="662"/>
      <c r="G20" s="662"/>
      <c r="H20" s="644"/>
      <c r="I20" s="644"/>
      <c r="J20" s="646"/>
      <c r="K20" s="644"/>
      <c r="L20" s="644"/>
      <c r="M20" s="646"/>
      <c r="N20" s="664"/>
      <c r="O20" s="10"/>
    </row>
    <row r="21" spans="1:16" ht="15.95" customHeight="1">
      <c r="A21" s="75"/>
      <c r="B21" s="323" t="s">
        <v>163</v>
      </c>
      <c r="C21" s="323"/>
      <c r="D21" s="323"/>
      <c r="E21" s="323"/>
      <c r="F21" s="662">
        <f>SUM(H21:N21)</f>
        <v>6</v>
      </c>
      <c r="G21" s="662"/>
      <c r="H21" s="663">
        <v>1</v>
      </c>
      <c r="I21" s="663"/>
      <c r="J21" s="646" t="s">
        <v>365</v>
      </c>
      <c r="K21" s="644">
        <v>4</v>
      </c>
      <c r="L21" s="644">
        <v>1</v>
      </c>
      <c r="M21" s="646" t="s">
        <v>368</v>
      </c>
      <c r="N21" s="664" t="s">
        <v>369</v>
      </c>
      <c r="O21" s="10"/>
    </row>
    <row r="22" spans="1:16" ht="15.95" customHeight="1">
      <c r="A22" s="75"/>
      <c r="B22" s="271"/>
      <c r="C22" s="271"/>
      <c r="D22" s="271"/>
      <c r="E22" s="271"/>
      <c r="F22" s="662"/>
      <c r="G22" s="662"/>
      <c r="H22" s="644"/>
      <c r="I22" s="644"/>
      <c r="J22" s="646"/>
      <c r="K22" s="644"/>
      <c r="L22" s="644"/>
      <c r="M22" s="644"/>
      <c r="N22" s="664"/>
      <c r="O22" s="10"/>
    </row>
    <row r="23" spans="1:16" ht="15.95" customHeight="1">
      <c r="A23" s="75"/>
      <c r="B23" s="323" t="s">
        <v>164</v>
      </c>
      <c r="C23" s="323"/>
      <c r="D23" s="323"/>
      <c r="E23" s="323"/>
      <c r="F23" s="662">
        <f>SUM(H23:N23)</f>
        <v>13</v>
      </c>
      <c r="G23" s="662"/>
      <c r="H23" s="663">
        <v>2</v>
      </c>
      <c r="I23" s="663"/>
      <c r="J23" s="646" t="s">
        <v>335</v>
      </c>
      <c r="K23" s="644">
        <v>6</v>
      </c>
      <c r="L23" s="644">
        <v>1</v>
      </c>
      <c r="M23" s="644">
        <v>4</v>
      </c>
      <c r="N23" s="664" t="s">
        <v>370</v>
      </c>
      <c r="O23" s="10"/>
    </row>
    <row r="24" spans="1:16" ht="15.95" customHeight="1">
      <c r="A24" s="75"/>
      <c r="B24" s="271"/>
      <c r="C24" s="271"/>
      <c r="D24" s="271"/>
      <c r="E24" s="271"/>
      <c r="F24" s="662"/>
      <c r="G24" s="662"/>
      <c r="H24" s="644"/>
      <c r="I24" s="644"/>
      <c r="J24" s="644"/>
      <c r="K24" s="644"/>
      <c r="L24" s="644"/>
      <c r="M24" s="644"/>
      <c r="N24" s="664"/>
      <c r="O24" s="10"/>
    </row>
    <row r="25" spans="1:16" ht="15.95" customHeight="1">
      <c r="A25" s="75"/>
      <c r="B25" s="323" t="s">
        <v>165</v>
      </c>
      <c r="C25" s="323"/>
      <c r="D25" s="323"/>
      <c r="E25" s="323"/>
      <c r="F25" s="662">
        <f>SUM(H25:N25)</f>
        <v>12</v>
      </c>
      <c r="G25" s="662"/>
      <c r="H25" s="665" t="s">
        <v>335</v>
      </c>
      <c r="I25" s="665"/>
      <c r="J25" s="644">
        <v>2</v>
      </c>
      <c r="K25" s="644">
        <v>5</v>
      </c>
      <c r="L25" s="644">
        <v>3</v>
      </c>
      <c r="M25" s="644">
        <v>2</v>
      </c>
      <c r="N25" s="664" t="s">
        <v>367</v>
      </c>
      <c r="O25" s="10"/>
    </row>
    <row r="26" spans="1:16" ht="15.95" customHeight="1">
      <c r="A26" s="75"/>
      <c r="B26" s="271"/>
      <c r="C26" s="271"/>
      <c r="D26" s="271"/>
      <c r="E26" s="271"/>
      <c r="F26" s="662"/>
      <c r="G26" s="662"/>
      <c r="H26" s="646"/>
      <c r="I26" s="646"/>
      <c r="J26" s="644"/>
      <c r="K26" s="644"/>
      <c r="L26" s="644"/>
      <c r="M26" s="644"/>
      <c r="N26" s="664"/>
      <c r="O26" s="10"/>
    </row>
    <row r="27" spans="1:16" ht="15.95" customHeight="1">
      <c r="A27" s="75"/>
      <c r="B27" s="323" t="s">
        <v>166</v>
      </c>
      <c r="C27" s="323"/>
      <c r="D27" s="323"/>
      <c r="E27" s="323"/>
      <c r="F27" s="662">
        <f>SUM(H27:N27)</f>
        <v>4</v>
      </c>
      <c r="G27" s="662"/>
      <c r="H27" s="665" t="s">
        <v>335</v>
      </c>
      <c r="I27" s="665"/>
      <c r="J27" s="646" t="s">
        <v>335</v>
      </c>
      <c r="K27" s="644">
        <v>4</v>
      </c>
      <c r="L27" s="646" t="s">
        <v>368</v>
      </c>
      <c r="M27" s="646" t="s">
        <v>366</v>
      </c>
      <c r="N27" s="664" t="s">
        <v>366</v>
      </c>
      <c r="O27" s="10"/>
    </row>
    <row r="28" spans="1:16" ht="15.95" customHeight="1">
      <c r="A28" s="75"/>
      <c r="B28" s="271"/>
      <c r="C28" s="271"/>
      <c r="D28" s="271"/>
      <c r="E28" s="271"/>
      <c r="F28" s="662"/>
      <c r="G28" s="662"/>
      <c r="H28" s="646"/>
      <c r="I28" s="646"/>
      <c r="J28" s="646"/>
      <c r="K28" s="644"/>
      <c r="L28" s="646"/>
      <c r="M28" s="646"/>
      <c r="N28" s="664"/>
      <c r="O28" s="10"/>
    </row>
    <row r="29" spans="1:16" ht="15.95" customHeight="1">
      <c r="A29" s="75"/>
      <c r="B29" s="323" t="s">
        <v>167</v>
      </c>
      <c r="C29" s="323"/>
      <c r="D29" s="323"/>
      <c r="E29" s="323"/>
      <c r="F29" s="662">
        <f>SUM(H29:N29)</f>
        <v>0</v>
      </c>
      <c r="G29" s="662"/>
      <c r="H29" s="665" t="s">
        <v>366</v>
      </c>
      <c r="I29" s="665"/>
      <c r="J29" s="646" t="s">
        <v>335</v>
      </c>
      <c r="K29" s="646" t="s">
        <v>365</v>
      </c>
      <c r="L29" s="646" t="s">
        <v>335</v>
      </c>
      <c r="M29" s="646" t="s">
        <v>335</v>
      </c>
      <c r="N29" s="664" t="s">
        <v>335</v>
      </c>
      <c r="O29" s="10"/>
    </row>
    <row r="30" spans="1:16" ht="15.95" customHeight="1">
      <c r="A30" s="75"/>
      <c r="B30" s="271"/>
      <c r="C30" s="271"/>
      <c r="D30" s="271"/>
      <c r="E30" s="271"/>
      <c r="F30" s="662"/>
      <c r="G30" s="662"/>
      <c r="H30" s="646"/>
      <c r="I30" s="646"/>
      <c r="J30" s="644"/>
      <c r="K30" s="644"/>
      <c r="L30" s="644"/>
      <c r="M30" s="646"/>
      <c r="N30" s="664"/>
      <c r="O30" s="10"/>
    </row>
    <row r="31" spans="1:16" s="47" customFormat="1" ht="15.95" customHeight="1" thickBot="1">
      <c r="A31" s="77"/>
      <c r="B31" s="531" t="s">
        <v>168</v>
      </c>
      <c r="C31" s="531"/>
      <c r="D31" s="531"/>
      <c r="E31" s="531"/>
      <c r="F31" s="666">
        <f>SUM(H31:N31)</f>
        <v>4</v>
      </c>
      <c r="G31" s="666"/>
      <c r="H31" s="667" t="s">
        <v>366</v>
      </c>
      <c r="I31" s="667"/>
      <c r="J31" s="668">
        <v>1</v>
      </c>
      <c r="K31" s="668">
        <v>1</v>
      </c>
      <c r="L31" s="668">
        <v>2</v>
      </c>
      <c r="M31" s="669" t="s">
        <v>335</v>
      </c>
      <c r="N31" s="670" t="s">
        <v>335</v>
      </c>
    </row>
    <row r="32" spans="1:16" ht="15" customHeight="1">
      <c r="B32" s="10"/>
      <c r="C32" s="10"/>
      <c r="D32" s="10"/>
      <c r="E32" s="10"/>
      <c r="F32" s="10"/>
      <c r="G32" s="10"/>
      <c r="H32" s="10"/>
      <c r="I32" s="10"/>
      <c r="J32" s="10"/>
      <c r="K32" s="10"/>
      <c r="N32" s="21" t="s">
        <v>317</v>
      </c>
      <c r="O32" s="10"/>
      <c r="P32" s="10"/>
    </row>
    <row r="33" spans="1:16" ht="15" customHeight="1">
      <c r="B33" s="10"/>
      <c r="C33" s="10"/>
      <c r="D33" s="10"/>
      <c r="E33" s="10"/>
      <c r="F33" s="10"/>
      <c r="G33" s="10"/>
      <c r="H33" s="10"/>
      <c r="I33" s="10"/>
      <c r="J33" s="10"/>
      <c r="K33" s="10"/>
      <c r="L33" s="10"/>
      <c r="M33" s="10"/>
      <c r="N33" s="10"/>
      <c r="O33" s="10"/>
      <c r="P33" s="10"/>
    </row>
    <row r="34" spans="1:16" ht="15" customHeight="1" thickBot="1">
      <c r="A34" s="10" t="s">
        <v>336</v>
      </c>
      <c r="C34" s="10"/>
      <c r="D34" s="10"/>
      <c r="E34" s="10"/>
      <c r="F34" s="10"/>
      <c r="G34" s="10"/>
      <c r="H34" s="10"/>
      <c r="I34" s="10"/>
      <c r="J34" s="10"/>
      <c r="K34" s="10"/>
      <c r="L34" s="10"/>
      <c r="M34" s="10"/>
      <c r="N34" s="21" t="s">
        <v>188</v>
      </c>
      <c r="O34" s="10"/>
      <c r="P34" s="10"/>
    </row>
    <row r="35" spans="1:16" ht="15.75" customHeight="1" thickBot="1">
      <c r="A35" s="534" t="s">
        <v>189</v>
      </c>
      <c r="B35" s="534"/>
      <c r="C35" s="534"/>
      <c r="D35" s="527"/>
      <c r="E35" s="527"/>
      <c r="F35" s="527"/>
      <c r="G35" s="527"/>
      <c r="H35" s="527"/>
      <c r="I35" s="527"/>
      <c r="J35" s="527"/>
      <c r="K35" s="527"/>
      <c r="L35" s="527"/>
      <c r="M35" s="532" t="s">
        <v>190</v>
      </c>
      <c r="N35" s="532"/>
      <c r="O35" s="64"/>
    </row>
    <row r="36" spans="1:16" ht="18.75" customHeight="1">
      <c r="A36" s="534"/>
      <c r="B36" s="534"/>
      <c r="C36" s="534"/>
      <c r="D36" s="493" t="s">
        <v>191</v>
      </c>
      <c r="E36" s="493"/>
      <c r="F36" s="493"/>
      <c r="G36" s="356" t="s">
        <v>192</v>
      </c>
      <c r="H36" s="356"/>
      <c r="I36" s="356"/>
      <c r="J36" s="356" t="s">
        <v>193</v>
      </c>
      <c r="K36" s="356"/>
      <c r="L36" s="356"/>
      <c r="M36" s="532"/>
      <c r="N36" s="532"/>
      <c r="O36" s="64"/>
    </row>
    <row r="37" spans="1:16" ht="27" customHeight="1">
      <c r="A37" s="534"/>
      <c r="B37" s="534"/>
      <c r="C37" s="534"/>
      <c r="D37" s="493"/>
      <c r="E37" s="493"/>
      <c r="F37" s="493"/>
      <c r="G37" s="356"/>
      <c r="H37" s="356"/>
      <c r="I37" s="356"/>
      <c r="J37" s="277" t="s">
        <v>173</v>
      </c>
      <c r="K37" s="78" t="s">
        <v>194</v>
      </c>
      <c r="L37" s="277" t="s">
        <v>195</v>
      </c>
      <c r="M37" s="532"/>
      <c r="N37" s="532"/>
      <c r="O37" s="64"/>
    </row>
    <row r="38" spans="1:16" ht="15.95" customHeight="1">
      <c r="A38" s="533" t="s">
        <v>196</v>
      </c>
      <c r="B38" s="533"/>
      <c r="C38" s="533"/>
      <c r="D38" s="512">
        <v>148760</v>
      </c>
      <c r="E38" s="359"/>
      <c r="F38" s="359"/>
      <c r="G38" s="359">
        <v>131640</v>
      </c>
      <c r="H38" s="359"/>
      <c r="I38" s="359"/>
      <c r="J38" s="149">
        <v>17120</v>
      </c>
      <c r="K38" s="149">
        <v>1040</v>
      </c>
      <c r="L38" s="282">
        <v>16020</v>
      </c>
      <c r="M38" s="359">
        <v>140</v>
      </c>
      <c r="N38" s="513"/>
      <c r="O38" s="64"/>
    </row>
    <row r="39" spans="1:16" ht="15.95" customHeight="1">
      <c r="A39" s="507" t="s">
        <v>197</v>
      </c>
      <c r="B39" s="507"/>
      <c r="C39" s="507"/>
      <c r="D39" s="508">
        <v>41620</v>
      </c>
      <c r="E39" s="353"/>
      <c r="F39" s="353"/>
      <c r="G39" s="353">
        <v>37870</v>
      </c>
      <c r="H39" s="353"/>
      <c r="I39" s="353"/>
      <c r="J39" s="149">
        <v>3760</v>
      </c>
      <c r="K39" s="149">
        <v>250</v>
      </c>
      <c r="L39" s="282">
        <v>3460</v>
      </c>
      <c r="M39" s="333">
        <v>0</v>
      </c>
      <c r="N39" s="521"/>
      <c r="O39" s="64"/>
    </row>
    <row r="40" spans="1:16" ht="15.95" customHeight="1">
      <c r="A40" s="507" t="s">
        <v>198</v>
      </c>
      <c r="B40" s="507"/>
      <c r="C40" s="507"/>
      <c r="D40" s="508">
        <v>23220</v>
      </c>
      <c r="E40" s="353"/>
      <c r="F40" s="353"/>
      <c r="G40" s="353">
        <v>19850</v>
      </c>
      <c r="H40" s="353"/>
      <c r="I40" s="353"/>
      <c r="J40" s="149">
        <v>3360</v>
      </c>
      <c r="K40" s="149">
        <v>60</v>
      </c>
      <c r="L40" s="282">
        <v>3280</v>
      </c>
      <c r="M40" s="333">
        <v>0</v>
      </c>
      <c r="N40" s="521"/>
      <c r="O40" s="64"/>
    </row>
    <row r="41" spans="1:16" ht="15.95" customHeight="1">
      <c r="A41" s="522" t="s">
        <v>199</v>
      </c>
      <c r="B41" s="522"/>
      <c r="C41" s="522"/>
      <c r="D41" s="523">
        <v>47880</v>
      </c>
      <c r="E41" s="518"/>
      <c r="F41" s="518"/>
      <c r="G41" s="518">
        <v>43680</v>
      </c>
      <c r="H41" s="518"/>
      <c r="I41" s="518"/>
      <c r="J41" s="154">
        <v>4200</v>
      </c>
      <c r="K41" s="154">
        <v>170</v>
      </c>
      <c r="L41" s="303">
        <v>4030</v>
      </c>
      <c r="M41" s="518">
        <v>90</v>
      </c>
      <c r="N41" s="519"/>
      <c r="O41" s="64"/>
    </row>
    <row r="42" spans="1:16" ht="15.95" customHeight="1">
      <c r="A42" s="507" t="s">
        <v>200</v>
      </c>
      <c r="B42" s="507"/>
      <c r="C42" s="507"/>
      <c r="D42" s="508">
        <v>29640</v>
      </c>
      <c r="E42" s="353"/>
      <c r="F42" s="353"/>
      <c r="G42" s="353">
        <v>26050</v>
      </c>
      <c r="H42" s="353"/>
      <c r="I42" s="353"/>
      <c r="J42" s="149">
        <v>3600</v>
      </c>
      <c r="K42" s="149">
        <v>70</v>
      </c>
      <c r="L42" s="282">
        <v>3490</v>
      </c>
      <c r="M42" s="353">
        <v>20</v>
      </c>
      <c r="N42" s="511"/>
      <c r="O42" s="64"/>
    </row>
    <row r="43" spans="1:16" ht="15.95" customHeight="1">
      <c r="A43" s="507" t="s">
        <v>201</v>
      </c>
      <c r="B43" s="507"/>
      <c r="C43" s="507"/>
      <c r="D43" s="508">
        <v>22100</v>
      </c>
      <c r="E43" s="353"/>
      <c r="F43" s="353"/>
      <c r="G43" s="353">
        <v>19770</v>
      </c>
      <c r="H43" s="353"/>
      <c r="I43" s="353"/>
      <c r="J43" s="149">
        <v>2330</v>
      </c>
      <c r="K43" s="149">
        <v>10</v>
      </c>
      <c r="L43" s="282">
        <v>2270</v>
      </c>
      <c r="M43" s="353">
        <v>40</v>
      </c>
      <c r="N43" s="511"/>
      <c r="O43" s="64"/>
    </row>
    <row r="44" spans="1:16" ht="15.95" customHeight="1">
      <c r="A44" s="507" t="s">
        <v>202</v>
      </c>
      <c r="B44" s="507"/>
      <c r="C44" s="507"/>
      <c r="D44" s="508">
        <v>54750</v>
      </c>
      <c r="E44" s="353"/>
      <c r="F44" s="353"/>
      <c r="G44" s="353">
        <v>49870</v>
      </c>
      <c r="H44" s="353"/>
      <c r="I44" s="353"/>
      <c r="J44" s="149">
        <v>4870</v>
      </c>
      <c r="K44" s="149">
        <v>90</v>
      </c>
      <c r="L44" s="282">
        <v>4750</v>
      </c>
      <c r="M44" s="353">
        <v>30</v>
      </c>
      <c r="N44" s="511"/>
      <c r="O44" s="64"/>
    </row>
    <row r="45" spans="1:16" ht="15.95" customHeight="1">
      <c r="A45" s="507" t="s">
        <v>203</v>
      </c>
      <c r="B45" s="507"/>
      <c r="C45" s="507"/>
      <c r="D45" s="508">
        <v>22400</v>
      </c>
      <c r="E45" s="353"/>
      <c r="F45" s="353"/>
      <c r="G45" s="353">
        <v>21070</v>
      </c>
      <c r="H45" s="353"/>
      <c r="I45" s="353"/>
      <c r="J45" s="149">
        <v>1330</v>
      </c>
      <c r="K45" s="149">
        <v>40</v>
      </c>
      <c r="L45" s="282">
        <v>1280</v>
      </c>
      <c r="M45" s="516">
        <v>0</v>
      </c>
      <c r="N45" s="517"/>
      <c r="O45" s="64"/>
    </row>
    <row r="46" spans="1:16" ht="15.95" customHeight="1">
      <c r="A46" s="525" t="s">
        <v>204</v>
      </c>
      <c r="B46" s="525"/>
      <c r="C46" s="525"/>
      <c r="D46" s="508">
        <v>46770</v>
      </c>
      <c r="E46" s="353"/>
      <c r="F46" s="353"/>
      <c r="G46" s="353">
        <v>41350</v>
      </c>
      <c r="H46" s="353"/>
      <c r="I46" s="353"/>
      <c r="J46" s="149">
        <v>5420</v>
      </c>
      <c r="K46" s="282">
        <v>170</v>
      </c>
      <c r="L46" s="282">
        <v>5160</v>
      </c>
      <c r="M46" s="353">
        <v>60</v>
      </c>
      <c r="N46" s="511"/>
      <c r="O46" s="64"/>
    </row>
    <row r="47" spans="1:16" ht="15.95" customHeight="1">
      <c r="A47" s="525" t="s">
        <v>205</v>
      </c>
      <c r="B47" s="525"/>
      <c r="C47" s="525"/>
      <c r="D47" s="508">
        <v>25170</v>
      </c>
      <c r="E47" s="353"/>
      <c r="F47" s="353"/>
      <c r="G47" s="353">
        <v>21710</v>
      </c>
      <c r="H47" s="353"/>
      <c r="I47" s="353"/>
      <c r="J47" s="149">
        <v>3460</v>
      </c>
      <c r="K47" s="149">
        <v>30</v>
      </c>
      <c r="L47" s="282">
        <v>3420</v>
      </c>
      <c r="M47" s="333">
        <v>30</v>
      </c>
      <c r="N47" s="521"/>
      <c r="O47" s="64"/>
    </row>
    <row r="48" spans="1:16" ht="15.95" customHeight="1" thickBot="1">
      <c r="A48" s="524" t="s">
        <v>206</v>
      </c>
      <c r="B48" s="524"/>
      <c r="C48" s="524"/>
      <c r="D48" s="515">
        <v>14350</v>
      </c>
      <c r="E48" s="514"/>
      <c r="F48" s="514"/>
      <c r="G48" s="514">
        <v>13000</v>
      </c>
      <c r="H48" s="514"/>
      <c r="I48" s="514"/>
      <c r="J48" s="158">
        <v>1350</v>
      </c>
      <c r="K48" s="158">
        <v>30</v>
      </c>
      <c r="L48" s="302">
        <v>1230</v>
      </c>
      <c r="M48" s="514">
        <v>50</v>
      </c>
      <c r="N48" s="520"/>
      <c r="O48" s="64"/>
    </row>
    <row r="49" spans="2:16" ht="15" customHeight="1">
      <c r="B49" s="10"/>
      <c r="C49" s="10"/>
      <c r="D49" s="10"/>
      <c r="E49" s="10"/>
      <c r="F49" s="10"/>
      <c r="G49" s="10"/>
      <c r="H49" s="10"/>
      <c r="I49" s="10"/>
      <c r="J49" s="10"/>
      <c r="K49" s="10"/>
      <c r="M49" s="10"/>
      <c r="N49" s="21" t="s">
        <v>320</v>
      </c>
      <c r="O49" s="10"/>
      <c r="P49" s="10"/>
    </row>
    <row r="50" spans="2:16" ht="15.95" customHeight="1">
      <c r="C50" s="10"/>
      <c r="D50" s="10"/>
      <c r="E50" s="10"/>
      <c r="F50" s="10"/>
      <c r="G50" s="10"/>
      <c r="H50" s="10"/>
      <c r="I50" s="10"/>
      <c r="J50" s="10"/>
      <c r="K50" s="10"/>
      <c r="L50" s="10"/>
      <c r="M50" s="10"/>
      <c r="N50" s="10"/>
      <c r="O50" s="10"/>
      <c r="P50" s="10"/>
    </row>
    <row r="51" spans="2:16" ht="15.95" customHeight="1">
      <c r="B51" s="10"/>
      <c r="C51" s="10"/>
      <c r="D51" s="10"/>
      <c r="E51" s="10"/>
      <c r="F51" s="10"/>
      <c r="G51" s="10"/>
      <c r="H51" s="10"/>
      <c r="I51" s="10"/>
      <c r="J51" s="10"/>
      <c r="K51" s="10"/>
      <c r="L51" s="10"/>
      <c r="M51" s="10"/>
      <c r="N51" s="10"/>
      <c r="O51" s="10"/>
      <c r="P51" s="10"/>
    </row>
  </sheetData>
  <sheetProtection sheet="1" objects="1" scenarios="1"/>
  <mergeCells count="110">
    <mergeCell ref="M39:N39"/>
    <mergeCell ref="M38:N38"/>
    <mergeCell ref="H27:I27"/>
    <mergeCell ref="G38:I38"/>
    <mergeCell ref="F28:G28"/>
    <mergeCell ref="D40:F40"/>
    <mergeCell ref="B31:E31"/>
    <mergeCell ref="M35:N37"/>
    <mergeCell ref="H29:I29"/>
    <mergeCell ref="G40:I40"/>
    <mergeCell ref="D39:F39"/>
    <mergeCell ref="B29:E29"/>
    <mergeCell ref="B27:E27"/>
    <mergeCell ref="A38:C38"/>
    <mergeCell ref="A40:C40"/>
    <mergeCell ref="A39:C39"/>
    <mergeCell ref="A35:C37"/>
    <mergeCell ref="F29:G29"/>
    <mergeCell ref="F27:G27"/>
    <mergeCell ref="G39:I39"/>
    <mergeCell ref="D38:F38"/>
    <mergeCell ref="H31:I31"/>
    <mergeCell ref="F30:G30"/>
    <mergeCell ref="F7:G7"/>
    <mergeCell ref="J36:L36"/>
    <mergeCell ref="F9:G9"/>
    <mergeCell ref="H9:I9"/>
    <mergeCell ref="B19:E19"/>
    <mergeCell ref="B25:E25"/>
    <mergeCell ref="B21:E21"/>
    <mergeCell ref="F22:G22"/>
    <mergeCell ref="F24:G24"/>
    <mergeCell ref="H19:I19"/>
    <mergeCell ref="H21:I21"/>
    <mergeCell ref="D36:F37"/>
    <mergeCell ref="F26:G26"/>
    <mergeCell ref="H23:I23"/>
    <mergeCell ref="B23:E23"/>
    <mergeCell ref="G36:I37"/>
    <mergeCell ref="D35:L35"/>
    <mergeCell ref="H25:I25"/>
    <mergeCell ref="B9:E9"/>
    <mergeCell ref="F23:G23"/>
    <mergeCell ref="A2:J2"/>
    <mergeCell ref="A3:E4"/>
    <mergeCell ref="F3:G4"/>
    <mergeCell ref="H3:I4"/>
    <mergeCell ref="B17:E17"/>
    <mergeCell ref="F17:G17"/>
    <mergeCell ref="F14:G14"/>
    <mergeCell ref="B13:E13"/>
    <mergeCell ref="B15:E15"/>
    <mergeCell ref="F10:G10"/>
    <mergeCell ref="B11:E11"/>
    <mergeCell ref="H11:I11"/>
    <mergeCell ref="F11:G11"/>
    <mergeCell ref="F12:G12"/>
    <mergeCell ref="H13:I13"/>
    <mergeCell ref="A5:E5"/>
    <mergeCell ref="F5:G5"/>
    <mergeCell ref="H5:I5"/>
    <mergeCell ref="F6:G6"/>
    <mergeCell ref="H7:I7"/>
    <mergeCell ref="C8:D8"/>
    <mergeCell ref="F8:G8"/>
    <mergeCell ref="B7:E7"/>
    <mergeCell ref="F13:G13"/>
    <mergeCell ref="M48:N48"/>
    <mergeCell ref="M47:N47"/>
    <mergeCell ref="M46:N46"/>
    <mergeCell ref="D47:F47"/>
    <mergeCell ref="D46:F46"/>
    <mergeCell ref="A41:C41"/>
    <mergeCell ref="D41:F41"/>
    <mergeCell ref="H15:I15"/>
    <mergeCell ref="F31:G31"/>
    <mergeCell ref="F16:G16"/>
    <mergeCell ref="F18:G18"/>
    <mergeCell ref="F20:G20"/>
    <mergeCell ref="F19:G19"/>
    <mergeCell ref="F15:G15"/>
    <mergeCell ref="F25:G25"/>
    <mergeCell ref="H17:I17"/>
    <mergeCell ref="F21:G21"/>
    <mergeCell ref="M44:N44"/>
    <mergeCell ref="A48:C48"/>
    <mergeCell ref="A46:C46"/>
    <mergeCell ref="A47:C47"/>
    <mergeCell ref="G45:I45"/>
    <mergeCell ref="D45:F45"/>
    <mergeCell ref="M40:N40"/>
    <mergeCell ref="M45:N45"/>
    <mergeCell ref="M41:N41"/>
    <mergeCell ref="A43:C43"/>
    <mergeCell ref="D43:F43"/>
    <mergeCell ref="D42:F42"/>
    <mergeCell ref="G43:I43"/>
    <mergeCell ref="M43:N43"/>
    <mergeCell ref="M42:N42"/>
    <mergeCell ref="G41:I41"/>
    <mergeCell ref="G48:I48"/>
    <mergeCell ref="G47:I47"/>
    <mergeCell ref="G46:I46"/>
    <mergeCell ref="G44:I44"/>
    <mergeCell ref="G42:I42"/>
    <mergeCell ref="A42:C42"/>
    <mergeCell ref="A45:C45"/>
    <mergeCell ref="A44:C44"/>
    <mergeCell ref="D44:F44"/>
    <mergeCell ref="D48:F48"/>
  </mergeCells>
  <phoneticPr fontId="13"/>
  <printOptions horizontalCentered="1"/>
  <pageMargins left="0.59055118110236227" right="0.59055118110236227" top="0.59055118110236227" bottom="0.59055118110236227" header="0.39370078740157483" footer="0.39370078740157483"/>
  <pageSetup paperSize="9" firstPageNumber="92" orientation="portrait" useFirstPageNumber="1" r:id="rId1"/>
  <headerFooter scaleWithDoc="0" alignWithMargins="0">
    <oddHeader>&amp;R建　設</oddHeader>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9"/>
  <sheetViews>
    <sheetView view="pageBreakPreview" topLeftCell="A17" zoomScaleNormal="100" zoomScaleSheetLayoutView="100" workbookViewId="0">
      <selection activeCell="H8" sqref="H8:I8"/>
    </sheetView>
  </sheetViews>
  <sheetFormatPr defaultColWidth="10.28515625" defaultRowHeight="13.5"/>
  <cols>
    <col min="1" max="1" width="1.7109375" style="115" customWidth="1"/>
    <col min="2" max="2" width="18.85546875" style="115" customWidth="1"/>
    <col min="3" max="3" width="9.7109375" style="115" customWidth="1"/>
    <col min="4" max="4" width="8.85546875" style="115" customWidth="1"/>
    <col min="5" max="5" width="8.5703125" style="115" customWidth="1"/>
    <col min="6" max="7" width="7.140625" style="115" customWidth="1"/>
    <col min="8" max="8" width="6" style="115" customWidth="1"/>
    <col min="9" max="9" width="8.42578125" style="115" customWidth="1"/>
    <col min="10" max="10" width="9.7109375" style="115" bestFit="1" customWidth="1"/>
    <col min="11" max="11" width="8.5703125" style="115" bestFit="1" customWidth="1"/>
    <col min="12" max="12" width="6.28515625" style="115" customWidth="1"/>
    <col min="13" max="16384" width="10.28515625" style="115"/>
  </cols>
  <sheetData>
    <row r="1" spans="1:12" ht="5.0999999999999996" customHeight="1">
      <c r="B1" s="116"/>
      <c r="C1" s="116"/>
      <c r="D1" s="116"/>
      <c r="E1" s="116"/>
      <c r="F1" s="116"/>
      <c r="G1" s="116"/>
      <c r="H1" s="116"/>
      <c r="I1" s="116"/>
      <c r="J1" s="116"/>
      <c r="K1" s="116"/>
      <c r="L1" s="117"/>
    </row>
    <row r="2" spans="1:12" ht="15" customHeight="1" thickBot="1">
      <c r="A2" s="551" t="s">
        <v>321</v>
      </c>
      <c r="B2" s="552"/>
      <c r="C2" s="552"/>
      <c r="D2" s="552"/>
      <c r="E2" s="552"/>
      <c r="F2" s="552"/>
      <c r="G2" s="552"/>
      <c r="H2" s="552"/>
      <c r="I2" s="116"/>
      <c r="J2" s="116"/>
      <c r="K2" s="116"/>
      <c r="L2" s="117" t="s">
        <v>188</v>
      </c>
    </row>
    <row r="3" spans="1:12" ht="24.95" customHeight="1" thickBot="1">
      <c r="A3" s="553" t="s">
        <v>207</v>
      </c>
      <c r="B3" s="554"/>
      <c r="C3" s="557" t="s">
        <v>150</v>
      </c>
      <c r="D3" s="557" t="s">
        <v>208</v>
      </c>
      <c r="E3" s="557"/>
      <c r="F3" s="559" t="s">
        <v>209</v>
      </c>
      <c r="G3" s="559"/>
      <c r="H3" s="559"/>
      <c r="I3" s="559"/>
      <c r="J3" s="559"/>
      <c r="K3" s="559"/>
      <c r="L3" s="560"/>
    </row>
    <row r="4" spans="1:12" ht="24.95" customHeight="1" thickBot="1">
      <c r="A4" s="555"/>
      <c r="B4" s="556"/>
      <c r="C4" s="558"/>
      <c r="D4" s="548" t="s">
        <v>130</v>
      </c>
      <c r="E4" s="550" t="s">
        <v>210</v>
      </c>
      <c r="F4" s="548" t="s">
        <v>151</v>
      </c>
      <c r="G4" s="561" t="s">
        <v>311</v>
      </c>
      <c r="H4" s="549" t="s">
        <v>211</v>
      </c>
      <c r="I4" s="549"/>
      <c r="J4" s="548" t="s">
        <v>112</v>
      </c>
      <c r="K4" s="548"/>
      <c r="L4" s="546" t="s">
        <v>104</v>
      </c>
    </row>
    <row r="5" spans="1:12" ht="24.95" customHeight="1">
      <c r="A5" s="555"/>
      <c r="B5" s="556"/>
      <c r="C5" s="558"/>
      <c r="D5" s="548"/>
      <c r="E5" s="550"/>
      <c r="F5" s="548"/>
      <c r="G5" s="562"/>
      <c r="H5" s="549"/>
      <c r="I5" s="549"/>
      <c r="J5" s="548"/>
      <c r="K5" s="548"/>
      <c r="L5" s="546"/>
    </row>
    <row r="6" spans="1:12" ht="20.100000000000001" customHeight="1">
      <c r="A6" s="544" t="s">
        <v>312</v>
      </c>
      <c r="B6" s="545"/>
      <c r="C6" s="176">
        <v>43680</v>
      </c>
      <c r="D6" s="176">
        <v>43410</v>
      </c>
      <c r="E6" s="177">
        <v>270</v>
      </c>
      <c r="F6" s="178">
        <v>500</v>
      </c>
      <c r="G6" s="177">
        <v>110</v>
      </c>
      <c r="H6" s="547">
        <v>42520</v>
      </c>
      <c r="I6" s="547"/>
      <c r="J6" s="547">
        <v>410</v>
      </c>
      <c r="K6" s="547"/>
      <c r="L6" s="179">
        <v>130</v>
      </c>
    </row>
    <row r="7" spans="1:12" ht="20.100000000000001" customHeight="1">
      <c r="A7" s="565" t="s">
        <v>212</v>
      </c>
      <c r="B7" s="566"/>
      <c r="C7" s="164">
        <v>820</v>
      </c>
      <c r="D7" s="164">
        <v>790</v>
      </c>
      <c r="E7" s="180">
        <v>30</v>
      </c>
      <c r="F7" s="180">
        <v>70</v>
      </c>
      <c r="G7" s="181">
        <v>0</v>
      </c>
      <c r="H7" s="537">
        <v>720</v>
      </c>
      <c r="I7" s="537"/>
      <c r="J7" s="543">
        <v>30</v>
      </c>
      <c r="K7" s="543"/>
      <c r="L7" s="182">
        <v>0</v>
      </c>
    </row>
    <row r="8" spans="1:12" ht="20.100000000000001" customHeight="1">
      <c r="A8" s="565" t="s">
        <v>213</v>
      </c>
      <c r="B8" s="566"/>
      <c r="C8" s="164">
        <v>1810</v>
      </c>
      <c r="D8" s="164">
        <v>1780</v>
      </c>
      <c r="E8" s="180">
        <v>30</v>
      </c>
      <c r="F8" s="180">
        <v>50</v>
      </c>
      <c r="G8" s="181">
        <v>0</v>
      </c>
      <c r="H8" s="537">
        <v>1700</v>
      </c>
      <c r="I8" s="537"/>
      <c r="J8" s="543">
        <v>20</v>
      </c>
      <c r="K8" s="543"/>
      <c r="L8" s="183">
        <v>40</v>
      </c>
    </row>
    <row r="9" spans="1:12" ht="20.100000000000001" customHeight="1">
      <c r="A9" s="565" t="s">
        <v>214</v>
      </c>
      <c r="B9" s="566"/>
      <c r="C9" s="164">
        <v>7730</v>
      </c>
      <c r="D9" s="164">
        <v>7640</v>
      </c>
      <c r="E9" s="180">
        <v>90</v>
      </c>
      <c r="F9" s="180">
        <v>130</v>
      </c>
      <c r="G9" s="180">
        <v>50</v>
      </c>
      <c r="H9" s="537">
        <v>7490</v>
      </c>
      <c r="I9" s="537"/>
      <c r="J9" s="543">
        <v>40</v>
      </c>
      <c r="K9" s="543"/>
      <c r="L9" s="182">
        <v>30</v>
      </c>
    </row>
    <row r="10" spans="1:12" ht="20.100000000000001" customHeight="1">
      <c r="A10" s="565" t="s">
        <v>215</v>
      </c>
      <c r="B10" s="566"/>
      <c r="C10" s="164">
        <v>9690</v>
      </c>
      <c r="D10" s="164">
        <v>9640</v>
      </c>
      <c r="E10" s="180">
        <v>50</v>
      </c>
      <c r="F10" s="181">
        <v>0</v>
      </c>
      <c r="G10" s="181">
        <v>0</v>
      </c>
      <c r="H10" s="537">
        <v>9550</v>
      </c>
      <c r="I10" s="537"/>
      <c r="J10" s="537">
        <v>100</v>
      </c>
      <c r="K10" s="537"/>
      <c r="L10" s="182">
        <v>40</v>
      </c>
    </row>
    <row r="11" spans="1:12" ht="20.100000000000001" customHeight="1">
      <c r="A11" s="565" t="s">
        <v>216</v>
      </c>
      <c r="B11" s="566"/>
      <c r="C11" s="164">
        <v>4190</v>
      </c>
      <c r="D11" s="164">
        <v>4150</v>
      </c>
      <c r="E11" s="180">
        <v>30</v>
      </c>
      <c r="F11" s="180">
        <v>60</v>
      </c>
      <c r="G11" s="181">
        <v>20</v>
      </c>
      <c r="H11" s="537">
        <v>4030</v>
      </c>
      <c r="I11" s="537"/>
      <c r="J11" s="537">
        <v>80</v>
      </c>
      <c r="K11" s="537"/>
      <c r="L11" s="182">
        <v>0</v>
      </c>
    </row>
    <row r="12" spans="1:12" ht="20.100000000000001" customHeight="1">
      <c r="A12" s="565" t="s">
        <v>217</v>
      </c>
      <c r="B12" s="566"/>
      <c r="C12" s="164">
        <v>4850</v>
      </c>
      <c r="D12" s="164">
        <v>4820</v>
      </c>
      <c r="E12" s="180">
        <v>40</v>
      </c>
      <c r="F12" s="181">
        <v>0</v>
      </c>
      <c r="G12" s="181">
        <v>20</v>
      </c>
      <c r="H12" s="537">
        <v>4780</v>
      </c>
      <c r="I12" s="537"/>
      <c r="J12" s="543">
        <v>60</v>
      </c>
      <c r="K12" s="543"/>
      <c r="L12" s="182">
        <v>0</v>
      </c>
    </row>
    <row r="13" spans="1:12" ht="20.100000000000001" customHeight="1">
      <c r="A13" s="565" t="s">
        <v>218</v>
      </c>
      <c r="B13" s="566"/>
      <c r="C13" s="164">
        <v>4120</v>
      </c>
      <c r="D13" s="164">
        <v>4120</v>
      </c>
      <c r="E13" s="181">
        <v>0</v>
      </c>
      <c r="F13" s="180">
        <v>20</v>
      </c>
      <c r="G13" s="181">
        <v>0</v>
      </c>
      <c r="H13" s="537">
        <v>4080</v>
      </c>
      <c r="I13" s="537"/>
      <c r="J13" s="537">
        <v>30</v>
      </c>
      <c r="K13" s="537"/>
      <c r="L13" s="182">
        <v>0</v>
      </c>
    </row>
    <row r="14" spans="1:12" ht="20.100000000000001" customHeight="1">
      <c r="A14" s="569" t="s">
        <v>323</v>
      </c>
      <c r="B14" s="566"/>
      <c r="C14" s="164">
        <v>3480</v>
      </c>
      <c r="D14" s="164">
        <v>3480</v>
      </c>
      <c r="E14" s="181">
        <v>0</v>
      </c>
      <c r="F14" s="181">
        <v>0</v>
      </c>
      <c r="G14" s="181">
        <v>0</v>
      </c>
      <c r="H14" s="537">
        <v>3430</v>
      </c>
      <c r="I14" s="537"/>
      <c r="J14" s="537">
        <v>30</v>
      </c>
      <c r="K14" s="537"/>
      <c r="L14" s="182">
        <v>20</v>
      </c>
    </row>
    <row r="15" spans="1:12" ht="20.100000000000001" customHeight="1" thickBot="1">
      <c r="A15" s="563" t="s">
        <v>324</v>
      </c>
      <c r="B15" s="564"/>
      <c r="C15" s="174">
        <v>1140</v>
      </c>
      <c r="D15" s="174">
        <v>1140</v>
      </c>
      <c r="E15" s="171">
        <v>0</v>
      </c>
      <c r="F15" s="171">
        <v>50</v>
      </c>
      <c r="G15" s="171">
        <v>0</v>
      </c>
      <c r="H15" s="541">
        <v>1100</v>
      </c>
      <c r="I15" s="541"/>
      <c r="J15" s="542">
        <v>0</v>
      </c>
      <c r="K15" s="542"/>
      <c r="L15" s="184">
        <v>0</v>
      </c>
    </row>
    <row r="16" spans="1:12" ht="15" customHeight="1">
      <c r="A16" s="118"/>
      <c r="B16" s="153" t="s">
        <v>331</v>
      </c>
      <c r="C16" s="116"/>
      <c r="D16" s="116"/>
      <c r="E16" s="116"/>
      <c r="F16" s="116"/>
      <c r="G16" s="116"/>
      <c r="H16" s="116"/>
      <c r="I16" s="116"/>
      <c r="J16" s="116"/>
      <c r="K16" s="116"/>
      <c r="L16" s="152" t="s">
        <v>322</v>
      </c>
    </row>
    <row r="17" spans="1:12" ht="15" customHeight="1">
      <c r="A17" s="118"/>
      <c r="B17" s="116"/>
      <c r="C17" s="116"/>
      <c r="D17" s="116"/>
      <c r="E17" s="116"/>
      <c r="F17" s="116"/>
      <c r="G17" s="116"/>
      <c r="H17" s="116"/>
      <c r="I17" s="116"/>
      <c r="J17" s="116"/>
      <c r="K17" s="116"/>
      <c r="L17" s="116"/>
    </row>
    <row r="18" spans="1:12" ht="15" customHeight="1" thickBot="1">
      <c r="A18" s="153" t="s">
        <v>325</v>
      </c>
      <c r="B18" s="116"/>
      <c r="C18" s="116"/>
      <c r="D18" s="116"/>
      <c r="E18" s="116"/>
      <c r="F18" s="116"/>
      <c r="G18" s="116"/>
      <c r="H18" s="116"/>
      <c r="I18" s="116"/>
      <c r="J18" s="116"/>
      <c r="K18" s="116"/>
      <c r="L18" s="117" t="s">
        <v>188</v>
      </c>
    </row>
    <row r="19" spans="1:12" ht="24.95" customHeight="1" thickBot="1">
      <c r="A19" s="570" t="s">
        <v>219</v>
      </c>
      <c r="B19" s="571"/>
      <c r="C19" s="539" t="s">
        <v>173</v>
      </c>
      <c r="D19" s="538" t="s">
        <v>220</v>
      </c>
      <c r="E19" s="538"/>
      <c r="F19" s="538" t="s">
        <v>221</v>
      </c>
      <c r="G19" s="538"/>
      <c r="H19" s="538" t="s">
        <v>169</v>
      </c>
      <c r="I19" s="538"/>
      <c r="J19" s="538"/>
      <c r="K19" s="538"/>
      <c r="L19" s="535" t="s">
        <v>104</v>
      </c>
    </row>
    <row r="20" spans="1:12" ht="30" customHeight="1">
      <c r="A20" s="572"/>
      <c r="B20" s="573"/>
      <c r="C20" s="540"/>
      <c r="D20" s="119" t="s">
        <v>222</v>
      </c>
      <c r="E20" s="120" t="s">
        <v>223</v>
      </c>
      <c r="F20" s="119" t="s">
        <v>222</v>
      </c>
      <c r="G20" s="120" t="s">
        <v>224</v>
      </c>
      <c r="H20" s="146" t="s">
        <v>222</v>
      </c>
      <c r="I20" s="121" t="s">
        <v>225</v>
      </c>
      <c r="J20" s="122" t="s">
        <v>226</v>
      </c>
      <c r="K20" s="123" t="s">
        <v>227</v>
      </c>
      <c r="L20" s="536"/>
    </row>
    <row r="21" spans="1:12" ht="20.100000000000001" customHeight="1">
      <c r="A21" s="567" t="s">
        <v>228</v>
      </c>
      <c r="B21" s="568"/>
      <c r="C21" s="159">
        <v>43410</v>
      </c>
      <c r="D21" s="160">
        <v>3970</v>
      </c>
      <c r="E21" s="160">
        <v>7060</v>
      </c>
      <c r="F21" s="160">
        <v>50</v>
      </c>
      <c r="G21" s="160">
        <v>50</v>
      </c>
      <c r="H21" s="161">
        <v>0</v>
      </c>
      <c r="I21" s="160">
        <v>5440</v>
      </c>
      <c r="J21" s="160">
        <v>20800</v>
      </c>
      <c r="K21" s="160">
        <v>5730</v>
      </c>
      <c r="L21" s="162">
        <v>300</v>
      </c>
    </row>
    <row r="22" spans="1:12" ht="20.100000000000001" customHeight="1">
      <c r="A22" s="124"/>
      <c r="B22" s="125" t="s">
        <v>229</v>
      </c>
      <c r="C22" s="163">
        <v>17680</v>
      </c>
      <c r="D22" s="164">
        <v>3330</v>
      </c>
      <c r="E22" s="164">
        <v>6510</v>
      </c>
      <c r="F22" s="164">
        <v>10</v>
      </c>
      <c r="G22" s="164">
        <v>20</v>
      </c>
      <c r="H22" s="165">
        <v>0</v>
      </c>
      <c r="I22" s="164">
        <v>2290</v>
      </c>
      <c r="J22" s="164">
        <v>2320</v>
      </c>
      <c r="K22" s="164">
        <v>3000</v>
      </c>
      <c r="L22" s="166">
        <v>200</v>
      </c>
    </row>
    <row r="23" spans="1:12" ht="20.100000000000001" customHeight="1">
      <c r="A23" s="124"/>
      <c r="B23" s="155" t="s">
        <v>329</v>
      </c>
      <c r="C23" s="163">
        <v>25000</v>
      </c>
      <c r="D23" s="164">
        <v>520</v>
      </c>
      <c r="E23" s="164">
        <v>310</v>
      </c>
      <c r="F23" s="164">
        <v>40</v>
      </c>
      <c r="G23" s="164">
        <v>10</v>
      </c>
      <c r="H23" s="165">
        <v>0</v>
      </c>
      <c r="I23" s="164">
        <v>3040</v>
      </c>
      <c r="J23" s="164">
        <v>18310</v>
      </c>
      <c r="K23" s="164">
        <v>2730</v>
      </c>
      <c r="L23" s="166">
        <v>40</v>
      </c>
    </row>
    <row r="24" spans="1:12" ht="20.100000000000001" customHeight="1">
      <c r="A24" s="126"/>
      <c r="B24" s="156" t="s">
        <v>313</v>
      </c>
      <c r="C24" s="163">
        <v>1420</v>
      </c>
      <c r="D24" s="167">
        <v>0</v>
      </c>
      <c r="E24" s="167">
        <v>0</v>
      </c>
      <c r="F24" s="167">
        <v>0</v>
      </c>
      <c r="G24" s="167">
        <v>0</v>
      </c>
      <c r="H24" s="165">
        <v>0</v>
      </c>
      <c r="I24" s="167">
        <v>0</v>
      </c>
      <c r="J24" s="164">
        <v>620</v>
      </c>
      <c r="K24" s="164">
        <v>800</v>
      </c>
      <c r="L24" s="168">
        <v>0</v>
      </c>
    </row>
    <row r="25" spans="1:12" ht="20.100000000000001" customHeight="1">
      <c r="A25" s="126"/>
      <c r="B25" s="186" t="s">
        <v>333</v>
      </c>
      <c r="C25" s="169">
        <v>0</v>
      </c>
      <c r="D25" s="167">
        <v>0</v>
      </c>
      <c r="E25" s="167">
        <v>0</v>
      </c>
      <c r="F25" s="167">
        <v>0</v>
      </c>
      <c r="G25" s="167">
        <v>0</v>
      </c>
      <c r="H25" s="165">
        <v>0</v>
      </c>
      <c r="I25" s="167">
        <v>0</v>
      </c>
      <c r="J25" s="167">
        <v>0</v>
      </c>
      <c r="K25" s="167">
        <v>0</v>
      </c>
      <c r="L25" s="168">
        <v>0</v>
      </c>
    </row>
    <row r="26" spans="1:12" ht="20.100000000000001" customHeight="1">
      <c r="A26" s="126"/>
      <c r="B26" s="156" t="s">
        <v>230</v>
      </c>
      <c r="C26" s="163">
        <v>22880</v>
      </c>
      <c r="D26" s="164">
        <v>500</v>
      </c>
      <c r="E26" s="164">
        <v>310</v>
      </c>
      <c r="F26" s="164">
        <v>40</v>
      </c>
      <c r="G26" s="164">
        <v>10</v>
      </c>
      <c r="H26" s="165">
        <v>0</v>
      </c>
      <c r="I26" s="164">
        <v>3040</v>
      </c>
      <c r="J26" s="164">
        <v>17380</v>
      </c>
      <c r="K26" s="164">
        <v>1570</v>
      </c>
      <c r="L26" s="166">
        <v>40</v>
      </c>
    </row>
    <row r="27" spans="1:12" ht="20.100000000000001" customHeight="1" thickBot="1">
      <c r="A27" s="127"/>
      <c r="B27" s="157" t="s">
        <v>231</v>
      </c>
      <c r="C27" s="170">
        <v>700</v>
      </c>
      <c r="D27" s="171">
        <v>20</v>
      </c>
      <c r="E27" s="172">
        <v>0</v>
      </c>
      <c r="F27" s="172">
        <v>0</v>
      </c>
      <c r="G27" s="172">
        <v>0</v>
      </c>
      <c r="H27" s="173">
        <v>0</v>
      </c>
      <c r="I27" s="172">
        <v>0</v>
      </c>
      <c r="J27" s="174">
        <v>310</v>
      </c>
      <c r="K27" s="174">
        <v>370</v>
      </c>
      <c r="L27" s="175">
        <v>0</v>
      </c>
    </row>
    <row r="28" spans="1:12" ht="15" customHeight="1">
      <c r="B28" s="116" t="s">
        <v>232</v>
      </c>
      <c r="C28" s="116"/>
      <c r="D28" s="116"/>
      <c r="E28" s="116"/>
      <c r="F28" s="116"/>
      <c r="G28" s="116"/>
      <c r="H28" s="116"/>
      <c r="I28" s="116"/>
      <c r="J28" s="116"/>
      <c r="K28" s="116"/>
      <c r="L28" s="152" t="s">
        <v>326</v>
      </c>
    </row>
    <row r="29" spans="1:12">
      <c r="B29" s="185" t="s">
        <v>332</v>
      </c>
      <c r="C29" s="128"/>
      <c r="D29" s="128"/>
      <c r="E29" s="128"/>
      <c r="F29" s="128"/>
      <c r="G29" s="128"/>
      <c r="H29" s="128"/>
      <c r="I29" s="128"/>
      <c r="J29" s="128"/>
      <c r="K29" s="128"/>
      <c r="L29" s="128"/>
    </row>
  </sheetData>
  <sheetProtection sheet="1" objects="1" scenarios="1"/>
  <mergeCells count="49">
    <mergeCell ref="A15:B15"/>
    <mergeCell ref="A7:B7"/>
    <mergeCell ref="A21:B21"/>
    <mergeCell ref="A14:B14"/>
    <mergeCell ref="A13:B13"/>
    <mergeCell ref="A12:B12"/>
    <mergeCell ref="A19:B20"/>
    <mergeCell ref="A8:B8"/>
    <mergeCell ref="A10:B10"/>
    <mergeCell ref="A9:B9"/>
    <mergeCell ref="A11:B11"/>
    <mergeCell ref="A2:H2"/>
    <mergeCell ref="A3:B5"/>
    <mergeCell ref="C3:C5"/>
    <mergeCell ref="D3:E3"/>
    <mergeCell ref="F3:L3"/>
    <mergeCell ref="G4:G5"/>
    <mergeCell ref="A6:B6"/>
    <mergeCell ref="L4:L5"/>
    <mergeCell ref="H6:I6"/>
    <mergeCell ref="J6:K6"/>
    <mergeCell ref="D4:D5"/>
    <mergeCell ref="J4:K5"/>
    <mergeCell ref="H4:I5"/>
    <mergeCell ref="E4:E5"/>
    <mergeCell ref="F4:F5"/>
    <mergeCell ref="J7:K7"/>
    <mergeCell ref="H8:I8"/>
    <mergeCell ref="J8:K8"/>
    <mergeCell ref="J9:K9"/>
    <mergeCell ref="H11:I11"/>
    <mergeCell ref="H7:I7"/>
    <mergeCell ref="H9:I9"/>
    <mergeCell ref="H10:I10"/>
    <mergeCell ref="J10:K10"/>
    <mergeCell ref="H13:I13"/>
    <mergeCell ref="H12:I12"/>
    <mergeCell ref="J12:K12"/>
    <mergeCell ref="J11:K11"/>
    <mergeCell ref="J13:K13"/>
    <mergeCell ref="L19:L20"/>
    <mergeCell ref="H14:I14"/>
    <mergeCell ref="J14:K14"/>
    <mergeCell ref="H19:K19"/>
    <mergeCell ref="C19:C20"/>
    <mergeCell ref="D19:E19"/>
    <mergeCell ref="F19:G19"/>
    <mergeCell ref="H15:I15"/>
    <mergeCell ref="J15:K15"/>
  </mergeCells>
  <phoneticPr fontId="13"/>
  <printOptions horizontalCentered="1"/>
  <pageMargins left="0.59055118110236227" right="0.59055118110236227" top="0.59055118110236227" bottom="0.59055118110236227" header="0.39370078740157483" footer="0.39370078740157483"/>
  <pageSetup paperSize="9" firstPageNumber="93" orientation="portrait" useFirstPageNumber="1" r:id="rId1"/>
  <headerFooter scaleWithDoc="0" alignWithMargins="0">
    <oddHeader>&amp;L建　設</oddHeader>
    <oddFooter>&amp;C&amp;12&amp;A</oddFooter>
  </headerFooter>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‐86‐</vt:lpstr>
      <vt:lpstr>‐87‐</vt:lpstr>
      <vt:lpstr>‐88‐ </vt:lpstr>
      <vt:lpstr>‐89‐</vt:lpstr>
      <vt:lpstr>‐90‐</vt:lpstr>
      <vt:lpstr>‐91‐</vt:lpstr>
      <vt:lpstr>‐92‐</vt:lpstr>
      <vt:lpstr>‐93‐</vt:lpstr>
      <vt:lpstr>-94-</vt:lpstr>
      <vt:lpstr>グラフ</vt:lpstr>
      <vt:lpstr>‐86‐!Print_Area</vt:lpstr>
      <vt:lpstr>'‐88‐ '!Print_Area</vt:lpstr>
      <vt:lpstr>‐89‐!Print_Area</vt:lpstr>
      <vt:lpstr>‐91‐!Print_Area</vt:lpstr>
      <vt:lpstr>'-94-'!Print_Area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大道 雅穂</cp:lastModifiedBy>
  <cp:revision>6</cp:revision>
  <cp:lastPrinted>2018-03-13T01:33:30Z</cp:lastPrinted>
  <dcterms:created xsi:type="dcterms:W3CDTF">2002-03-19T05:03:05Z</dcterms:created>
  <dcterms:modified xsi:type="dcterms:W3CDTF">2018-03-13T01:34:21Z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