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３０年版統計うらそえ\□（入力用）H30\HP掲載用（Excel）\"/>
    </mc:Choice>
  </mc:AlternateContent>
  <workbookProtection lockStructure="1"/>
  <bookViews>
    <workbookView xWindow="0" yWindow="0" windowWidth="20490" windowHeight="7770" tabRatio="638" activeTab="10"/>
  </bookViews>
  <sheets>
    <sheet name="‐172‐" sheetId="1" r:id="rId1"/>
    <sheet name="‐173‐" sheetId="2" r:id="rId2"/>
    <sheet name="‐174‐" sheetId="3" r:id="rId3"/>
    <sheet name="‐175‐" sheetId="4" r:id="rId4"/>
    <sheet name="-176-" sheetId="5" r:id="rId5"/>
    <sheet name="‐177‐" sheetId="6" r:id="rId6"/>
    <sheet name="‐178‐" sheetId="7" r:id="rId7"/>
    <sheet name="‐179‐" sheetId="8" r:id="rId8"/>
    <sheet name="‐180‐" sheetId="9" r:id="rId9"/>
    <sheet name="‐181‐" sheetId="10" r:id="rId10"/>
    <sheet name="グラフ" sheetId="11" r:id="rId11"/>
  </sheets>
  <definedNames>
    <definedName name="_xlnm.Print_Area" localSheetId="0">‐172‐!$A$1:$H$51</definedName>
    <definedName name="_xlnm.Print_Area" localSheetId="1">‐173‐!$A$1:$H$56</definedName>
    <definedName name="_xlnm.Print_Area" localSheetId="2">‐174‐!$A$1:$G$47</definedName>
    <definedName name="_xlnm.Print_Area" localSheetId="3">‐175‐!$A$1:$G$53</definedName>
    <definedName name="_xlnm.Print_Area" localSheetId="4">'-176-'!$A$1:$L$43</definedName>
    <definedName name="_xlnm.Print_Area" localSheetId="5">‐177‐!$A$1:$K$47</definedName>
    <definedName name="_xlnm.Print_Area" localSheetId="6">‐178‐!$A$1:$I$46</definedName>
    <definedName name="_xlnm.Print_Area" localSheetId="7">‐179‐!$A$1:$L$49</definedName>
    <definedName name="_xlnm.Print_Area" localSheetId="8">‐180‐!$A$1:$L$44</definedName>
    <definedName name="_xlnm.Print_Area" localSheetId="9">‐181‐!$A$1:$I$28</definedName>
    <definedName name="_xlnm.Print_Area" localSheetId="10">グラフ!$A$1:$F$60</definedName>
  </definedNames>
  <calcPr calcId="152511"/>
</workbook>
</file>

<file path=xl/calcChain.xml><?xml version="1.0" encoding="utf-8"?>
<calcChain xmlns="http://schemas.openxmlformats.org/spreadsheetml/2006/main">
  <c r="H9" i="10" l="1"/>
  <c r="J10" i="11" l="1"/>
  <c r="J9" i="11"/>
  <c r="J8" i="11"/>
  <c r="J7" i="11"/>
  <c r="J6" i="11"/>
  <c r="J5" i="11"/>
  <c r="E35" i="8" l="1"/>
  <c r="G13" i="8"/>
  <c r="K26" i="8"/>
  <c r="K25" i="8"/>
  <c r="K24" i="8"/>
  <c r="K23" i="8"/>
  <c r="K22" i="8"/>
  <c r="J26" i="8"/>
  <c r="J25" i="8"/>
  <c r="J24" i="8"/>
  <c r="J23" i="8"/>
  <c r="J22" i="8"/>
  <c r="F13" i="8"/>
  <c r="H26" i="8"/>
  <c r="I26" i="8"/>
  <c r="H25" i="8"/>
  <c r="I25" i="8"/>
  <c r="H24" i="8"/>
  <c r="I24" i="8"/>
  <c r="H22" i="8"/>
  <c r="I22" i="8"/>
  <c r="E13" i="8"/>
  <c r="B13" i="9" l="1"/>
  <c r="C13" i="9"/>
  <c r="H47" i="8" l="1"/>
  <c r="G47" i="8"/>
  <c r="F35" i="8"/>
  <c r="F39" i="8" s="1"/>
  <c r="K33" i="8" s="1"/>
  <c r="E39" i="8"/>
  <c r="E27" i="8"/>
  <c r="F9" i="8"/>
  <c r="E9" i="8"/>
  <c r="F5" i="8"/>
  <c r="E5" i="8"/>
  <c r="F27" i="8" l="1"/>
  <c r="H5" i="8"/>
  <c r="J5" i="8"/>
  <c r="J16" i="5"/>
  <c r="J15" i="5"/>
  <c r="J14" i="5"/>
  <c r="J13" i="5"/>
  <c r="J8" i="5"/>
  <c r="K35" i="9" l="1"/>
  <c r="K20" i="9"/>
  <c r="C11" i="9"/>
  <c r="B11" i="9"/>
  <c r="C9" i="9"/>
  <c r="B9" i="9"/>
  <c r="C7" i="9"/>
  <c r="B7" i="9"/>
  <c r="C5" i="9"/>
  <c r="H42" i="7" l="1"/>
  <c r="I42" i="7"/>
  <c r="G27" i="7"/>
  <c r="F27" i="7"/>
  <c r="G26" i="7"/>
  <c r="F26" i="7"/>
  <c r="G25" i="7"/>
  <c r="F25" i="7"/>
  <c r="G24" i="7"/>
  <c r="F24" i="7"/>
  <c r="G23" i="7"/>
  <c r="F23" i="7"/>
  <c r="G22" i="7"/>
  <c r="G18" i="7"/>
  <c r="G17" i="7"/>
  <c r="F17" i="7"/>
  <c r="G16" i="7"/>
  <c r="G6" i="7"/>
  <c r="G19" i="7" s="1"/>
  <c r="F6" i="7"/>
  <c r="F22" i="7" s="1"/>
  <c r="E14" i="7"/>
  <c r="D14" i="7"/>
  <c r="E6" i="7"/>
  <c r="D6" i="7"/>
  <c r="F15" i="7" l="1"/>
  <c r="F19" i="7"/>
  <c r="G15" i="7"/>
  <c r="G14" i="7" s="1"/>
  <c r="F16" i="7"/>
  <c r="F18" i="7"/>
  <c r="H25" i="10"/>
  <c r="G25" i="10"/>
  <c r="E25" i="10"/>
  <c r="H23" i="10"/>
  <c r="G23" i="10"/>
  <c r="E23" i="10"/>
  <c r="H21" i="10"/>
  <c r="G21" i="10"/>
  <c r="E21" i="10"/>
  <c r="H19" i="10"/>
  <c r="H11" i="10"/>
  <c r="G11" i="10"/>
  <c r="E11" i="10"/>
  <c r="G9" i="10"/>
  <c r="E9" i="10"/>
  <c r="H7" i="10"/>
  <c r="G7" i="10"/>
  <c r="E7" i="10"/>
  <c r="H5" i="10"/>
  <c r="F14" i="7" l="1"/>
  <c r="K9" i="11"/>
  <c r="K10" i="11"/>
  <c r="K8" i="11"/>
  <c r="K7" i="11"/>
  <c r="K6" i="11"/>
  <c r="K5" i="11"/>
  <c r="G42" i="5" l="1"/>
  <c r="I38" i="8" l="1"/>
  <c r="J33" i="8"/>
  <c r="I43" i="11" l="1"/>
  <c r="L33" i="5" l="1"/>
  <c r="M47" i="8" l="1"/>
  <c r="J47" i="8" s="1"/>
  <c r="I47" i="8"/>
  <c r="L47" i="8" s="1"/>
  <c r="G35" i="8"/>
  <c r="I27" i="7" l="1"/>
  <c r="H27" i="7"/>
  <c r="I26" i="7"/>
  <c r="H26" i="7"/>
  <c r="I25" i="7"/>
  <c r="H25" i="7"/>
  <c r="I24" i="7"/>
  <c r="H24" i="7"/>
  <c r="I23" i="7"/>
  <c r="H23" i="7"/>
  <c r="I17" i="7"/>
  <c r="H17" i="7"/>
  <c r="I6" i="7"/>
  <c r="I22" i="7" s="1"/>
  <c r="H6" i="7"/>
  <c r="H15" i="7" l="1"/>
  <c r="H22" i="7"/>
  <c r="H19" i="7"/>
  <c r="I19" i="7"/>
  <c r="H16" i="7"/>
  <c r="H18" i="7"/>
  <c r="I15" i="7"/>
  <c r="I16" i="7"/>
  <c r="I18" i="7"/>
  <c r="H13" i="10"/>
  <c r="G37" i="9"/>
  <c r="G22" i="9"/>
  <c r="J22" i="9"/>
  <c r="G24" i="9"/>
  <c r="J24" i="9"/>
  <c r="G26" i="9"/>
  <c r="J26" i="9"/>
  <c r="L46" i="8"/>
  <c r="L45" i="8"/>
  <c r="K47" i="8"/>
  <c r="K46" i="8"/>
  <c r="K45" i="8"/>
  <c r="J46" i="8"/>
  <c r="J45" i="8"/>
  <c r="H33" i="8"/>
  <c r="F44" i="7"/>
  <c r="L42" i="5"/>
  <c r="H14" i="7" l="1"/>
  <c r="I14" i="7"/>
  <c r="I9" i="11"/>
  <c r="I10" i="11"/>
  <c r="I8" i="11"/>
  <c r="I6" i="11"/>
  <c r="I7" i="11"/>
  <c r="I5" i="11"/>
  <c r="K11" i="6"/>
  <c r="H13" i="6"/>
  <c r="H12" i="6"/>
  <c r="L30" i="5"/>
  <c r="G30" i="5"/>
  <c r="G39" i="8" l="1"/>
  <c r="K41" i="9" l="1"/>
  <c r="J41" i="9"/>
  <c r="G41" i="9"/>
  <c r="G43" i="9"/>
  <c r="J43" i="9"/>
  <c r="K43" i="9"/>
  <c r="K39" i="9"/>
  <c r="J39" i="9"/>
  <c r="G39" i="9"/>
  <c r="K37" i="9"/>
  <c r="J37" i="9"/>
  <c r="K28" i="9"/>
  <c r="K26" i="9"/>
  <c r="K24" i="9"/>
  <c r="K22" i="9"/>
  <c r="I43" i="7"/>
  <c r="I41" i="7"/>
  <c r="I40" i="7"/>
  <c r="H40" i="7"/>
  <c r="I39" i="7"/>
  <c r="H39" i="7"/>
  <c r="I38" i="7"/>
  <c r="H38" i="7"/>
  <c r="H43" i="7" l="1"/>
  <c r="H26" i="6" l="1"/>
  <c r="H11" i="6"/>
  <c r="L37" i="5"/>
  <c r="L31" i="5"/>
  <c r="H36" i="8" l="1"/>
  <c r="H34" i="8" l="1"/>
  <c r="H35" i="8"/>
  <c r="H37" i="8"/>
  <c r="H38" i="8"/>
  <c r="J39" i="8"/>
  <c r="I34" i="8"/>
  <c r="I35" i="8"/>
  <c r="I36" i="8"/>
  <c r="I37" i="8"/>
  <c r="I33" i="8"/>
  <c r="K38" i="8"/>
  <c r="L37" i="8"/>
  <c r="H23" i="8"/>
  <c r="H21" i="8"/>
  <c r="H15" i="8"/>
  <c r="H16" i="8"/>
  <c r="H17" i="8"/>
  <c r="H18" i="8"/>
  <c r="H19" i="8"/>
  <c r="H20" i="8"/>
  <c r="H14" i="8"/>
  <c r="H11" i="8"/>
  <c r="H12" i="8"/>
  <c r="H10" i="8"/>
  <c r="H7" i="8"/>
  <c r="H8" i="8"/>
  <c r="H6" i="8"/>
  <c r="I6" i="8"/>
  <c r="I23" i="8"/>
  <c r="I21" i="8"/>
  <c r="I20" i="8"/>
  <c r="I19" i="8"/>
  <c r="I18" i="8"/>
  <c r="I17" i="8"/>
  <c r="I16" i="8"/>
  <c r="I15" i="8"/>
  <c r="I14" i="8"/>
  <c r="I12" i="8"/>
  <c r="I11" i="8"/>
  <c r="I10" i="8"/>
  <c r="L34" i="8" l="1"/>
  <c r="L38" i="8"/>
  <c r="L35" i="8"/>
  <c r="L39" i="8"/>
  <c r="I39" i="8"/>
  <c r="L36" i="8"/>
  <c r="L33" i="8"/>
  <c r="K36" i="8"/>
  <c r="K39" i="8"/>
  <c r="K35" i="8"/>
  <c r="K37" i="8"/>
  <c r="K34" i="8"/>
  <c r="H39" i="8"/>
  <c r="J36" i="8"/>
  <c r="J37" i="8"/>
  <c r="J34" i="8"/>
  <c r="J38" i="8"/>
  <c r="J35" i="8"/>
  <c r="H27" i="10" l="1"/>
  <c r="G27" i="10"/>
  <c r="E27" i="10"/>
  <c r="I7" i="8" l="1"/>
  <c r="I8" i="8"/>
  <c r="I45" i="11" l="1"/>
  <c r="I44" i="11"/>
  <c r="G5" i="8"/>
  <c r="G9" i="8"/>
  <c r="K36" i="11"/>
  <c r="L10" i="11"/>
  <c r="L9" i="11"/>
  <c r="L8" i="11"/>
  <c r="L7" i="11"/>
  <c r="L6" i="11"/>
  <c r="L5" i="11"/>
  <c r="G28" i="9"/>
  <c r="E13" i="10"/>
  <c r="J28" i="9"/>
  <c r="G13" i="10"/>
  <c r="G31" i="5"/>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H14" i="6"/>
  <c r="H15" i="6"/>
  <c r="H16" i="6"/>
  <c r="H17" i="6"/>
  <c r="H18" i="6"/>
  <c r="H19" i="6"/>
  <c r="H20" i="6"/>
  <c r="H21" i="6"/>
  <c r="H22" i="6"/>
  <c r="H23" i="6"/>
  <c r="H24" i="6"/>
  <c r="H25" i="6"/>
  <c r="H27" i="6"/>
  <c r="H28" i="6"/>
  <c r="H29" i="6"/>
  <c r="H30" i="6"/>
  <c r="H31" i="6"/>
  <c r="H32" i="6"/>
  <c r="H33" i="6"/>
  <c r="H34" i="6"/>
  <c r="H35" i="6"/>
  <c r="H36" i="6"/>
  <c r="H37" i="6"/>
  <c r="H38" i="6"/>
  <c r="H39" i="6"/>
  <c r="H40" i="6"/>
  <c r="L32" i="5"/>
  <c r="L34" i="5"/>
  <c r="L35" i="5"/>
  <c r="L36" i="5"/>
  <c r="L38" i="5"/>
  <c r="L39" i="5"/>
  <c r="L40" i="5"/>
  <c r="G32" i="5"/>
  <c r="G33" i="5"/>
  <c r="G34" i="5"/>
  <c r="G35" i="5"/>
  <c r="G36" i="5"/>
  <c r="G37" i="5"/>
  <c r="G38" i="5"/>
  <c r="G39" i="5"/>
  <c r="G40" i="5"/>
  <c r="H6" i="6"/>
  <c r="I14" i="11"/>
  <c r="I15" i="11"/>
  <c r="I16" i="11"/>
  <c r="J14" i="11"/>
  <c r="J15" i="11"/>
  <c r="J16" i="11"/>
  <c r="K14" i="11"/>
  <c r="K15" i="11"/>
  <c r="K16" i="11"/>
  <c r="I36" i="11"/>
  <c r="J36" i="11"/>
  <c r="I37" i="11"/>
  <c r="J37" i="11"/>
  <c r="K37" i="11"/>
  <c r="G27" i="8" l="1"/>
  <c r="L25" i="8" s="1"/>
  <c r="L21" i="8"/>
  <c r="L26" i="8"/>
  <c r="I5" i="8"/>
  <c r="K44" i="11"/>
  <c r="K45" i="11"/>
  <c r="K43" i="11"/>
  <c r="H9" i="8"/>
  <c r="H13" i="8"/>
  <c r="H27" i="8" s="1"/>
  <c r="L13" i="8"/>
  <c r="J17" i="11"/>
  <c r="I17" i="11"/>
  <c r="K17" i="11"/>
  <c r="I13" i="8"/>
  <c r="I9" i="8"/>
  <c r="J45" i="11"/>
  <c r="J44" i="11"/>
  <c r="J43" i="11"/>
  <c r="L23" i="8" l="1"/>
  <c r="L22" i="8"/>
  <c r="L24" i="8"/>
  <c r="I27" i="8"/>
  <c r="K5" i="8"/>
  <c r="K20" i="8"/>
  <c r="K18" i="8"/>
  <c r="K12" i="8"/>
  <c r="K6" i="8"/>
  <c r="K15" i="8"/>
  <c r="K19" i="8"/>
  <c r="K10" i="8"/>
  <c r="K16" i="8"/>
  <c r="K14" i="8"/>
  <c r="K7" i="8"/>
  <c r="K21" i="8"/>
  <c r="K17" i="8"/>
  <c r="K11" i="8"/>
  <c r="K8" i="8"/>
  <c r="J21" i="8"/>
  <c r="J18" i="8"/>
  <c r="J11" i="8"/>
  <c r="J16" i="8"/>
  <c r="J10" i="8"/>
  <c r="J14" i="8"/>
  <c r="J7" i="8"/>
  <c r="J13" i="8"/>
  <c r="J15" i="8"/>
  <c r="J19" i="8"/>
  <c r="J12" i="8"/>
  <c r="J6" i="8"/>
  <c r="J20" i="8"/>
  <c r="J17" i="8"/>
  <c r="J8" i="8"/>
  <c r="L16" i="8"/>
  <c r="L20" i="8"/>
  <c r="L12" i="8"/>
  <c r="L7" i="8"/>
  <c r="L17" i="8"/>
  <c r="L6" i="8"/>
  <c r="L18" i="8"/>
  <c r="L14" i="8"/>
  <c r="L10" i="8"/>
  <c r="L15" i="8"/>
  <c r="L19" i="8"/>
  <c r="L11" i="8"/>
  <c r="L8" i="8"/>
  <c r="L5" i="8"/>
  <c r="L9" i="8"/>
  <c r="J9" i="8"/>
  <c r="K9" i="8"/>
  <c r="K13" i="8"/>
  <c r="I44" i="7"/>
  <c r="H44" i="7"/>
  <c r="J27" i="8" l="1"/>
  <c r="K27" i="8"/>
  <c r="L27" i="8"/>
</calcChain>
</file>

<file path=xl/sharedStrings.xml><?xml version="1.0" encoding="utf-8"?>
<sst xmlns="http://schemas.openxmlformats.org/spreadsheetml/2006/main" count="634" uniqueCount="449">
  <si>
    <t>ⅩⅣ　物価・消費及び金融</t>
  </si>
  <si>
    <t>中　　分　　類</t>
  </si>
  <si>
    <t>指　　　数</t>
  </si>
  <si>
    <t>ウェイト</t>
  </si>
  <si>
    <t>品目数</t>
  </si>
  <si>
    <t>寄 与 度</t>
  </si>
  <si>
    <t>総　　　　 　 　　    合</t>
  </si>
  <si>
    <t>穀類</t>
  </si>
  <si>
    <t>魚介類</t>
  </si>
  <si>
    <t>肉類</t>
  </si>
  <si>
    <t>乳卵類</t>
  </si>
  <si>
    <t>果物</t>
  </si>
  <si>
    <t>油  脂 ・ 調  味  料</t>
  </si>
  <si>
    <t>菓子類</t>
  </si>
  <si>
    <t>調理食品</t>
  </si>
  <si>
    <t>飲料</t>
  </si>
  <si>
    <t>酒類</t>
  </si>
  <si>
    <t>外食</t>
  </si>
  <si>
    <t>２ 住 　　　  　　   居</t>
  </si>
  <si>
    <t>家賃</t>
  </si>
  <si>
    <t>設 備 修 繕 ・ 維 持</t>
  </si>
  <si>
    <t>３ 光   熱  ・   水 　道</t>
  </si>
  <si>
    <t>電気代</t>
  </si>
  <si>
    <t>ガス代</t>
  </si>
  <si>
    <t>他の光熱費</t>
  </si>
  <si>
    <t>上下水道料</t>
  </si>
  <si>
    <t>４ 家  具 ・ 家 事 用 品</t>
  </si>
  <si>
    <t>家 庭 用 耐 久 財</t>
  </si>
  <si>
    <t>室内装備品</t>
  </si>
  <si>
    <t>寝具類</t>
  </si>
  <si>
    <t>家事雑貨</t>
  </si>
  <si>
    <t>家事用消耗品</t>
  </si>
  <si>
    <t>家事サービス</t>
  </si>
  <si>
    <t>５ 被  服  及  び 履  物</t>
  </si>
  <si>
    <t>衣料</t>
  </si>
  <si>
    <t>（注）</t>
  </si>
  <si>
    <t>資料：沖縄県統計課「消費者物価指数」</t>
  </si>
  <si>
    <t>ｼｬﾂ･ｾｰﾀｰ・下着類</t>
  </si>
  <si>
    <t>履物類</t>
  </si>
  <si>
    <t>被服関連サービス</t>
  </si>
  <si>
    <t>６ 保　　健　 　医　　療</t>
  </si>
  <si>
    <t>医薬品・健康保持用摂取品</t>
  </si>
  <si>
    <t>保健医療用品・器具</t>
  </si>
  <si>
    <t>保健医療サービス</t>
  </si>
  <si>
    <t>７ 交　　通　 　通　　信</t>
  </si>
  <si>
    <t>交通</t>
  </si>
  <si>
    <t>自動車等関係費</t>
  </si>
  <si>
    <t>通信</t>
  </si>
  <si>
    <t>８ 教　　　　　　　   育</t>
  </si>
  <si>
    <t>授業料等</t>
  </si>
  <si>
    <t>教科書・学習参考書</t>
  </si>
  <si>
    <t>補習教育</t>
  </si>
  <si>
    <t>９ 教　　養　 　娯　　楽</t>
  </si>
  <si>
    <t>教養娯楽耐久財</t>
  </si>
  <si>
    <t>教養娯楽用品</t>
  </si>
  <si>
    <t>書籍・他の印刷物</t>
  </si>
  <si>
    <t>教養 娯楽 サービス</t>
  </si>
  <si>
    <t>10 諸　 　　雑　 　 　費</t>
  </si>
  <si>
    <t>理美容サービス</t>
  </si>
  <si>
    <t>理美容用品</t>
  </si>
  <si>
    <t>たばこ</t>
  </si>
  <si>
    <t>＜特掲項目＞</t>
  </si>
  <si>
    <t>生鮮食品</t>
  </si>
  <si>
    <t>生鮮食品を除く総合</t>
  </si>
  <si>
    <t>持家の帰属家賃及び</t>
  </si>
  <si>
    <t xml:space="preserve"> ※  寄与率の計算</t>
  </si>
  <si>
    <t>費　　　　　　目</t>
  </si>
  <si>
    <t>沖　　　縄　　  県</t>
  </si>
  <si>
    <t>対前年</t>
  </si>
  <si>
    <t>平均</t>
  </si>
  <si>
    <t>総　　　 　 　　　    合</t>
  </si>
  <si>
    <t>１ 食  　　　 　　   料</t>
  </si>
  <si>
    <t>油脂・調味料</t>
  </si>
  <si>
    <t>設備修繕・維持</t>
  </si>
  <si>
    <t>家庭用耐久財</t>
  </si>
  <si>
    <t>対前年比</t>
  </si>
  <si>
    <t>５ 被  服  及  び 履　物</t>
  </si>
  <si>
    <t>被服関連サ ービ ス</t>
  </si>
  <si>
    <t>９ 教　　養 　　娯　　楽</t>
  </si>
  <si>
    <t>10 諸　 　　雑　　  　費</t>
  </si>
  <si>
    <t>資料：総務省統計局「全国消費者物価中分類指数」</t>
  </si>
  <si>
    <t>沖縄県統計課「沖縄県消費者物価中分類指数」</t>
  </si>
  <si>
    <t>費　　　目</t>
  </si>
  <si>
    <t>指  数</t>
  </si>
  <si>
    <t>総合</t>
  </si>
  <si>
    <t>食料</t>
  </si>
  <si>
    <t>住居</t>
  </si>
  <si>
    <t>光熱・水道</t>
  </si>
  <si>
    <t>家具・家事用品</t>
  </si>
  <si>
    <t>被服及び履物</t>
  </si>
  <si>
    <t>保健・医療</t>
  </si>
  <si>
    <t>交通・通信</t>
  </si>
  <si>
    <t>教育</t>
  </si>
  <si>
    <t>教養娯楽</t>
  </si>
  <si>
    <t>諸雑費</t>
  </si>
  <si>
    <t>資料：沖縄県統計課「沖縄県消費者物価指数」</t>
  </si>
  <si>
    <t>（単位：円、人、歳、％）</t>
  </si>
  <si>
    <t>項　　　  目</t>
  </si>
  <si>
    <t>那　　　　覇　　　　市</t>
  </si>
  <si>
    <t>沖　　　　縄　　　　県</t>
  </si>
  <si>
    <t>増加率(%)</t>
  </si>
  <si>
    <t>集計世帯数</t>
  </si>
  <si>
    <t>世帯人員（人）</t>
  </si>
  <si>
    <t>有業人員（人）</t>
  </si>
  <si>
    <t>世帯主の年齢（歳）</t>
  </si>
  <si>
    <t>消費支出</t>
  </si>
  <si>
    <t>食　料</t>
  </si>
  <si>
    <t>住　居</t>
  </si>
  <si>
    <t>被服及び履き物</t>
  </si>
  <si>
    <t>保健医療</t>
  </si>
  <si>
    <t>教　育</t>
  </si>
  <si>
    <t>その他の消費支出</t>
  </si>
  <si>
    <t>※エンゲル係数(％)</t>
  </si>
  <si>
    <t>（単位：円）</t>
  </si>
  <si>
    <t>項　　　　　　目</t>
  </si>
  <si>
    <t>那　　　覇　　　市</t>
  </si>
  <si>
    <t>沖　　　縄　　　県</t>
  </si>
  <si>
    <t>増加率(％)</t>
  </si>
  <si>
    <t xml:space="preserve"> 集    計   世    帯   数</t>
  </si>
  <si>
    <t xml:space="preserve"> 世   帯   人   員   （人）</t>
  </si>
  <si>
    <t xml:space="preserve"> 有   業   人   員   （人）</t>
  </si>
  <si>
    <t xml:space="preserve"> 世 帯 主 の 年 齢  （歳）</t>
  </si>
  <si>
    <t>実収入</t>
  </si>
  <si>
    <t>経常収入</t>
  </si>
  <si>
    <t>勤め先収入</t>
  </si>
  <si>
    <t>世帯主収入</t>
  </si>
  <si>
    <t>配偶者の収入</t>
  </si>
  <si>
    <t>他の世帯員収入</t>
  </si>
  <si>
    <t>事業・内職収入</t>
  </si>
  <si>
    <t>（他の事業収入）</t>
  </si>
  <si>
    <t>他の経常収入</t>
  </si>
  <si>
    <t>特別収入</t>
  </si>
  <si>
    <t>繰入金</t>
  </si>
  <si>
    <t>実支出</t>
  </si>
  <si>
    <t>非消費支出</t>
  </si>
  <si>
    <t>繰越金</t>
  </si>
  <si>
    <t xml:space="preserve"> 可    処    分    所    得</t>
  </si>
  <si>
    <t xml:space="preserve"> エ  ン  ゲ  ル  係  数  (％)</t>
  </si>
  <si>
    <t>繰　　 入　 　金 ： 前年の年末における世帯の手持現金残高。</t>
  </si>
  <si>
    <t>繰 　　越 　　金 ： その月の月末における世帯の手持現金残高。</t>
  </si>
  <si>
    <t>個人所得</t>
  </si>
  <si>
    <t>給与所得</t>
  </si>
  <si>
    <t>営業所得等</t>
  </si>
  <si>
    <t>農業所得</t>
  </si>
  <si>
    <t>その他の所得</t>
  </si>
  <si>
    <t>譲渡所得</t>
  </si>
  <si>
    <t>その他所得</t>
  </si>
  <si>
    <t>対前年度増加率（％）</t>
  </si>
  <si>
    <t xml:space="preserve">     「市町村課税状況調査｣</t>
  </si>
  <si>
    <t>（単位：千円）</t>
  </si>
  <si>
    <t>１世帯当り</t>
  </si>
  <si>
    <t>１人当り</t>
  </si>
  <si>
    <t>（注）人口及び世帯数は該当年度の１月１日現在の数値である。</t>
  </si>
  <si>
    <t>資料：市民税課</t>
  </si>
  <si>
    <t>（単位：百万円、％）</t>
  </si>
  <si>
    <t>　　　　　年　度　</t>
  </si>
  <si>
    <t>実                   数</t>
  </si>
  <si>
    <t>対前年度増加率</t>
  </si>
  <si>
    <t>構         成         比</t>
  </si>
  <si>
    <t>　産　業</t>
  </si>
  <si>
    <t>農業</t>
  </si>
  <si>
    <t>林業</t>
  </si>
  <si>
    <t>水産業</t>
  </si>
  <si>
    <t>鉱業</t>
  </si>
  <si>
    <t>製造業</t>
  </si>
  <si>
    <t>建設業</t>
  </si>
  <si>
    <t>卸売・小売業</t>
  </si>
  <si>
    <t>年　度　</t>
  </si>
  <si>
    <t>実　　　　　　　数</t>
  </si>
  <si>
    <t>構　　　　成　　　　比</t>
  </si>
  <si>
    <t xml:space="preserve">  産　業</t>
  </si>
  <si>
    <t>（単位：千円、％）</t>
  </si>
  <si>
    <t>　　　　　　　　　　　　　年　　度        　　　</t>
  </si>
  <si>
    <t>対 前 年 度 増 加 率</t>
  </si>
  <si>
    <t xml:space="preserve"> 　産　  業</t>
  </si>
  <si>
    <t>１人当たり市民所得</t>
  </si>
  <si>
    <t>１人当たり県民所得</t>
  </si>
  <si>
    <t>所得水準（ 県＝100 ）</t>
  </si>
  <si>
    <t>（単位：店、人）</t>
  </si>
  <si>
    <t>区　分</t>
  </si>
  <si>
    <t>総　  　　数</t>
  </si>
  <si>
    <t>普　通　銀　行</t>
  </si>
  <si>
    <t>信　用　金　庫</t>
  </si>
  <si>
    <t>労　働　金　庫</t>
  </si>
  <si>
    <t>農　　　協</t>
  </si>
  <si>
    <t>店 舗</t>
  </si>
  <si>
    <t>従業員</t>
  </si>
  <si>
    <t>（注）農協における従業員は、金融業務に従事している人数で、経済部、管理部、</t>
  </si>
  <si>
    <t>資料：銀行協会　</t>
  </si>
  <si>
    <t>　　　共済課は含まない。</t>
  </si>
  <si>
    <t>各金融機関</t>
  </si>
  <si>
    <t>預　　　　　　　　　　　金</t>
  </si>
  <si>
    <t>貸　　出　　金</t>
  </si>
  <si>
    <t>預　貸　率</t>
  </si>
  <si>
    <t>流動性預金</t>
  </si>
  <si>
    <t>定期性預金</t>
  </si>
  <si>
    <t>総　額 (Ｂ)</t>
  </si>
  <si>
    <t>(Ｂ／Ａ・100)</t>
  </si>
  <si>
    <t xml:space="preserve">（注）流動性預金  ＝  当座預金＋普通預金  </t>
  </si>
  <si>
    <t>資料：銀行協会</t>
  </si>
  <si>
    <t>　　　定期性預金  ＝  通知預金＋定期預金＋定期積立金等</t>
  </si>
  <si>
    <t>資料：沖縄県労働金庫浦添支店</t>
  </si>
  <si>
    <t>（単位：万円、％）</t>
  </si>
  <si>
    <t>区　  分</t>
  </si>
  <si>
    <t>貯  　　　　　　　　　金</t>
  </si>
  <si>
    <t>貸　　　出　　　金</t>
  </si>
  <si>
    <t>貯　貸　率</t>
  </si>
  <si>
    <t>流動性貯金</t>
  </si>
  <si>
    <t>定期性貯金</t>
  </si>
  <si>
    <t>総 額 (Ｂ)</t>
  </si>
  <si>
    <t xml:space="preserve"> </t>
  </si>
  <si>
    <t>資料：ＪＡおきなわ浦添支店</t>
  </si>
  <si>
    <t>預  　　　　　　　　　金</t>
  </si>
  <si>
    <t>資料：コザ信用金庫</t>
  </si>
  <si>
    <t>ⅩⅣ　　物 価・消 費 及 び 金 融　　　</t>
  </si>
  <si>
    <t>（91）</t>
  </si>
  <si>
    <t>（92）</t>
  </si>
  <si>
    <t>営業所得</t>
  </si>
  <si>
    <t>（93）</t>
  </si>
  <si>
    <t>市民所得</t>
  </si>
  <si>
    <t>県民所得</t>
  </si>
  <si>
    <t>（94）</t>
  </si>
  <si>
    <t>生　　鮮　　魚　　介</t>
    <rPh sb="0" eb="1">
      <t>ショウ</t>
    </rPh>
    <rPh sb="3" eb="4">
      <t>ヨシ</t>
    </rPh>
    <rPh sb="6" eb="7">
      <t>ギョ</t>
    </rPh>
    <rPh sb="9" eb="10">
      <t>カイ</t>
    </rPh>
    <phoneticPr fontId="27"/>
  </si>
  <si>
    <t xml:space="preserve"> 品目Ａの寄与度（％）＝</t>
    <rPh sb="1" eb="3">
      <t>ヒンモク</t>
    </rPh>
    <phoneticPr fontId="27"/>
  </si>
  <si>
    <t xml:space="preserve"> 品目Ａの指数　　 品目Ａの指数  　  　</t>
    <rPh sb="1" eb="3">
      <t>ヒンモク</t>
    </rPh>
    <rPh sb="10" eb="12">
      <t>ヒンモク</t>
    </rPh>
    <phoneticPr fontId="27"/>
  </si>
  <si>
    <t xml:space="preserve">     品目Ａのウェイト</t>
    <rPh sb="5" eb="7">
      <t>ヒンモク</t>
    </rPh>
    <phoneticPr fontId="27"/>
  </si>
  <si>
    <t>　  品目Ａの寄与度</t>
    <rPh sb="3" eb="5">
      <t>ヒンモク</t>
    </rPh>
    <phoneticPr fontId="27"/>
  </si>
  <si>
    <t>生　　 鮮 　　魚　 　介</t>
    <rPh sb="0" eb="1">
      <t>ショウ</t>
    </rPh>
    <rPh sb="4" eb="5">
      <t>ヨシ</t>
    </rPh>
    <rPh sb="8" eb="9">
      <t>ギョ</t>
    </rPh>
    <rPh sb="12" eb="13">
      <t>カイ</t>
    </rPh>
    <phoneticPr fontId="27"/>
  </si>
  <si>
    <t>流動性預金</t>
    <rPh sb="0" eb="3">
      <t>リュウドウセイ</t>
    </rPh>
    <rPh sb="3" eb="5">
      <t>ヨキン</t>
    </rPh>
    <phoneticPr fontId="27"/>
  </si>
  <si>
    <t>定期性預金</t>
    <rPh sb="0" eb="3">
      <t>テイキセイ</t>
    </rPh>
    <rPh sb="3" eb="5">
      <t>ヨキン</t>
    </rPh>
    <phoneticPr fontId="27"/>
  </si>
  <si>
    <t>総　額（Ａ）</t>
    <rPh sb="0" eb="1">
      <t>フサ</t>
    </rPh>
    <rPh sb="2" eb="3">
      <t>ガク</t>
    </rPh>
    <phoneticPr fontId="27"/>
  </si>
  <si>
    <t>他の被服類</t>
    <rPh sb="4" eb="5">
      <t>ルイ</t>
    </rPh>
    <phoneticPr fontId="27"/>
  </si>
  <si>
    <t>変化率(%)</t>
    <rPh sb="0" eb="2">
      <t>ヘンカ</t>
    </rPh>
    <phoneticPr fontId="27"/>
  </si>
  <si>
    <t>全国</t>
    <rPh sb="0" eb="2">
      <t>ゼンコク</t>
    </rPh>
    <phoneticPr fontId="27"/>
  </si>
  <si>
    <t>変化率</t>
    <rPh sb="0" eb="2">
      <t>ヘンカ</t>
    </rPh>
    <phoneticPr fontId="27"/>
  </si>
  <si>
    <t>住居</t>
    <phoneticPr fontId="27"/>
  </si>
  <si>
    <t>水道光熱</t>
    <phoneticPr fontId="27"/>
  </si>
  <si>
    <t>保健・医療</t>
    <rPh sb="0" eb="2">
      <t>ホケン</t>
    </rPh>
    <rPh sb="3" eb="5">
      <t>イリョウ</t>
    </rPh>
    <phoneticPr fontId="27"/>
  </si>
  <si>
    <t>交通・通信</t>
    <rPh sb="0" eb="2">
      <t>コウツウ</t>
    </rPh>
    <rPh sb="3" eb="5">
      <t>ツウシン</t>
    </rPh>
    <phoneticPr fontId="27"/>
  </si>
  <si>
    <t>教育</t>
    <rPh sb="0" eb="2">
      <t>キョウイク</t>
    </rPh>
    <phoneticPr fontId="27"/>
  </si>
  <si>
    <t>合計</t>
    <rPh sb="0" eb="2">
      <t>ゴウケイ</t>
    </rPh>
    <phoneticPr fontId="27"/>
  </si>
  <si>
    <t>雇用者報酬</t>
    <rPh sb="3" eb="5">
      <t>ホウシュウ</t>
    </rPh>
    <phoneticPr fontId="27"/>
  </si>
  <si>
    <t>情報通信業</t>
    <rPh sb="0" eb="2">
      <t>ジョウホウ</t>
    </rPh>
    <rPh sb="2" eb="5">
      <t>ツウシンギョウ</t>
    </rPh>
    <phoneticPr fontId="27"/>
  </si>
  <si>
    <t>区    分</t>
    <phoneticPr fontId="27"/>
  </si>
  <si>
    <t>所 得 額</t>
    <phoneticPr fontId="27"/>
  </si>
  <si>
    <t>構    成    比（％）</t>
    <phoneticPr fontId="27"/>
  </si>
  <si>
    <t>（91）那覇市消費者物価指数の推移（Ｐ176参照）　</t>
    <phoneticPr fontId="27"/>
  </si>
  <si>
    <t>（92）市民個人所得の推移（Ｐ178参照）</t>
    <phoneticPr fontId="27"/>
  </si>
  <si>
    <t>（93）１人当り市民所得と県民所得（Ｐ179参照）</t>
    <phoneticPr fontId="27"/>
  </si>
  <si>
    <t>（94）経済活動別市内純生産の推移（Ｐ179参照）</t>
    <phoneticPr fontId="27"/>
  </si>
  <si>
    <t>合計</t>
    <rPh sb="0" eb="2">
      <t>ゴウケイ</t>
    </rPh>
    <phoneticPr fontId="27"/>
  </si>
  <si>
    <t>納 税 者</t>
    <phoneticPr fontId="27"/>
  </si>
  <si>
    <t xml:space="preserve"> 資料：市民税課　</t>
    <phoneticPr fontId="27"/>
  </si>
  <si>
    <t>年    度</t>
    <phoneticPr fontId="27"/>
  </si>
  <si>
    <t>世 帯 数</t>
    <phoneticPr fontId="27"/>
  </si>
  <si>
    <t>個   人   所   得   額</t>
    <phoneticPr fontId="27"/>
  </si>
  <si>
    <t>総      額</t>
    <phoneticPr fontId="27"/>
  </si>
  <si>
    <t>第１次産業</t>
    <phoneticPr fontId="27"/>
  </si>
  <si>
    <t>対前年</t>
    <phoneticPr fontId="27"/>
  </si>
  <si>
    <t>第２次産業</t>
    <phoneticPr fontId="27"/>
  </si>
  <si>
    <t>第３次産業</t>
    <phoneticPr fontId="27"/>
  </si>
  <si>
    <t>財産所得</t>
    <phoneticPr fontId="27"/>
  </si>
  <si>
    <t>企業所得</t>
    <phoneticPr fontId="27"/>
  </si>
  <si>
    <t>(民間法人企業)</t>
    <phoneticPr fontId="27"/>
  </si>
  <si>
    <t>(公的企業)</t>
    <phoneticPr fontId="27"/>
  </si>
  <si>
    <t>(個人企業)</t>
    <phoneticPr fontId="27"/>
  </si>
  <si>
    <t>市民所得</t>
    <phoneticPr fontId="27"/>
  </si>
  <si>
    <t>持家の帰属家賃を除く総合</t>
    <rPh sb="0" eb="2">
      <t>モチイエ</t>
    </rPh>
    <phoneticPr fontId="27"/>
  </si>
  <si>
    <t>持家の帰属家賃を除く住居</t>
    <rPh sb="0" eb="2">
      <t>モチイエ</t>
    </rPh>
    <phoneticPr fontId="27"/>
  </si>
  <si>
    <t xml:space="preserve"> 総   額 （受取・支払）</t>
    <rPh sb="8" eb="10">
      <t>ウケトリ</t>
    </rPh>
    <rPh sb="12" eb="13">
      <t>ハラ</t>
    </rPh>
    <phoneticPr fontId="27"/>
  </si>
  <si>
    <t xml:space="preserve"> </t>
    <phoneticPr fontId="27"/>
  </si>
  <si>
    <t xml:space="preserve"> 変化率(％)</t>
    <phoneticPr fontId="27"/>
  </si>
  <si>
    <t>シャツ･セーター・下着類</t>
    <phoneticPr fontId="27"/>
  </si>
  <si>
    <t xml:space="preserve"> シャツ・セーター類</t>
    <phoneticPr fontId="27"/>
  </si>
  <si>
    <t>生鮮食品を除く総合</t>
    <phoneticPr fontId="27"/>
  </si>
  <si>
    <t xml:space="preserve"> ※  寄与度の計算 </t>
    <phoneticPr fontId="27"/>
  </si>
  <si>
    <t xml:space="preserve">                 </t>
    <phoneticPr fontId="27"/>
  </si>
  <si>
    <t xml:space="preserve">　　当期の            </t>
    <phoneticPr fontId="27"/>
  </si>
  <si>
    <t>前期の</t>
    <phoneticPr fontId="27"/>
  </si>
  <si>
    <t xml:space="preserve">                                     </t>
    <phoneticPr fontId="27"/>
  </si>
  <si>
    <t xml:space="preserve">      総合のウェイト</t>
    <phoneticPr fontId="27"/>
  </si>
  <si>
    <t xml:space="preserve">                                    </t>
    <phoneticPr fontId="27"/>
  </si>
  <si>
    <t>前期の総合指数</t>
    <phoneticPr fontId="27"/>
  </si>
  <si>
    <t xml:space="preserve"> 寄与率は、総合指数の変化率に対する各品目の寄与度を百分率で表したものである。</t>
    <phoneticPr fontId="27"/>
  </si>
  <si>
    <t xml:space="preserve"> 品目Ａの寄与率（％）＝</t>
    <phoneticPr fontId="27"/>
  </si>
  <si>
    <t xml:space="preserve"> 総合指数の変化率（％）</t>
    <phoneticPr fontId="27"/>
  </si>
  <si>
    <t xml:space="preserve">                                </t>
    <phoneticPr fontId="27"/>
  </si>
  <si>
    <t>生     鮮     野     菜</t>
    <phoneticPr fontId="27"/>
  </si>
  <si>
    <t>　生  　 鮮  　 果   　物</t>
    <phoneticPr fontId="27"/>
  </si>
  <si>
    <t>２ 住 　　　　　 　  居</t>
    <phoneticPr fontId="27"/>
  </si>
  <si>
    <t>和　　       　　　　服</t>
    <phoneticPr fontId="27"/>
  </si>
  <si>
    <t>洋　 　 　   　　　　服</t>
    <phoneticPr fontId="27"/>
  </si>
  <si>
    <t xml:space="preserve">  シャツ・セーター類</t>
    <phoneticPr fontId="27"/>
  </si>
  <si>
    <t>下　　　　着　　　　 類</t>
    <phoneticPr fontId="27"/>
  </si>
  <si>
    <t>個人所得</t>
    <phoneticPr fontId="27"/>
  </si>
  <si>
    <t>人   口</t>
    <phoneticPr fontId="27"/>
  </si>
  <si>
    <t>総　額 (Ａ)</t>
    <phoneticPr fontId="27"/>
  </si>
  <si>
    <t>総 額 (Ａ)</t>
    <phoneticPr fontId="27"/>
  </si>
  <si>
    <t>総 額 (Ｂ)</t>
    <phoneticPr fontId="27"/>
  </si>
  <si>
    <t xml:space="preserve"> 変化率(％)</t>
    <phoneticPr fontId="27"/>
  </si>
  <si>
    <t xml:space="preserve">     </t>
    <phoneticPr fontId="27"/>
  </si>
  <si>
    <t>１ 食  　　 　　　   料</t>
    <phoneticPr fontId="27"/>
  </si>
  <si>
    <t>生    鮮    野    菜</t>
    <phoneticPr fontId="27"/>
  </si>
  <si>
    <t>　生 　 鮮 　 果  　物</t>
    <phoneticPr fontId="27"/>
  </si>
  <si>
    <t>４ 家  具 ・ 家 事 用 品</t>
    <phoneticPr fontId="27"/>
  </si>
  <si>
    <t>和　　 　　　　　　　服</t>
    <phoneticPr fontId="27"/>
  </si>
  <si>
    <t>洋　　 　　　　　　　服</t>
    <phoneticPr fontId="27"/>
  </si>
  <si>
    <t>資料：沖縄県統計課「消費者物価指数」</t>
    <phoneticPr fontId="27"/>
  </si>
  <si>
    <t xml:space="preserve"> ※ 変化率の計算</t>
    <phoneticPr fontId="27"/>
  </si>
  <si>
    <t xml:space="preserve"> </t>
    <phoneticPr fontId="27"/>
  </si>
  <si>
    <t xml:space="preserve">  納税義務者は、所得割だけの分である。</t>
    <phoneticPr fontId="27"/>
  </si>
  <si>
    <t xml:space="preserve">  平成14年度分より、営業所得とその他の事業所得が統合され、</t>
    <phoneticPr fontId="27"/>
  </si>
  <si>
    <t xml:space="preserve">  営業所得等になった。</t>
    <phoneticPr fontId="27"/>
  </si>
  <si>
    <t>（注）各年度の所得期間は、各年１月１日より各年12月31日まで。</t>
    <rPh sb="1" eb="2">
      <t>チュウ</t>
    </rPh>
    <phoneticPr fontId="27"/>
  </si>
  <si>
    <t xml:space="preserve">  　改定しているため、前年度の数値と異なるところがある。</t>
    <rPh sb="3" eb="5">
      <t>カイテイ</t>
    </rPh>
    <phoneticPr fontId="27"/>
  </si>
  <si>
    <t>　　　資料：沖縄県統計課</t>
    <phoneticPr fontId="27"/>
  </si>
  <si>
    <t>野菜・海藻</t>
    <rPh sb="3" eb="5">
      <t>カイソウ</t>
    </rPh>
    <phoneticPr fontId="27"/>
  </si>
  <si>
    <t>　　　　　　　　　  あるいは負債の増加となるもの。</t>
    <phoneticPr fontId="27"/>
  </si>
  <si>
    <t>野   菜  ・  海　　藻</t>
    <rPh sb="10" eb="11">
      <t>ウミ</t>
    </rPh>
    <rPh sb="13" eb="14">
      <t>モ</t>
    </rPh>
    <phoneticPr fontId="27"/>
  </si>
  <si>
    <t>　持家の帰属家賃を除く家賃</t>
    <rPh sb="1" eb="2">
      <t>モ</t>
    </rPh>
    <rPh sb="2" eb="3">
      <t>ヤ</t>
    </rPh>
    <phoneticPr fontId="27"/>
  </si>
  <si>
    <t>持家の帰属家賃を除く住居</t>
    <rPh sb="0" eb="1">
      <t>モ</t>
    </rPh>
    <rPh sb="1" eb="2">
      <t>イエ</t>
    </rPh>
    <phoneticPr fontId="27"/>
  </si>
  <si>
    <t>教養娯楽用耐久財</t>
    <rPh sb="4" eb="5">
      <t>ヨウ</t>
    </rPh>
    <phoneticPr fontId="27"/>
  </si>
  <si>
    <t>身の回り用品</t>
    <rPh sb="4" eb="5">
      <t>ヨウ</t>
    </rPh>
    <rPh sb="5" eb="6">
      <t>シナ</t>
    </rPh>
    <phoneticPr fontId="27"/>
  </si>
  <si>
    <t>他の諸雑費</t>
    <rPh sb="0" eb="1">
      <t>タ</t>
    </rPh>
    <rPh sb="2" eb="3">
      <t>ショ</t>
    </rPh>
    <rPh sb="3" eb="5">
      <t>ザッピ</t>
    </rPh>
    <phoneticPr fontId="27"/>
  </si>
  <si>
    <t xml:space="preserve"> 寄与度とは、ある品目または類の指数の変動が、総合指数の変化率にどの程度寄与したかを
示したものであり、全品目の寄与度の合計は総合指数の変化率となる。</t>
    <rPh sb="1" eb="4">
      <t>キヨド</t>
    </rPh>
    <rPh sb="9" eb="11">
      <t>ヒンモク</t>
    </rPh>
    <rPh sb="14" eb="15">
      <t>タグイ</t>
    </rPh>
    <rPh sb="16" eb="18">
      <t>シスウ</t>
    </rPh>
    <rPh sb="19" eb="21">
      <t>ヘンドウ</t>
    </rPh>
    <rPh sb="23" eb="25">
      <t>ソウゴウ</t>
    </rPh>
    <rPh sb="25" eb="27">
      <t>シスウ</t>
    </rPh>
    <rPh sb="28" eb="30">
      <t>ヘンカ</t>
    </rPh>
    <rPh sb="30" eb="31">
      <t>リツ</t>
    </rPh>
    <rPh sb="34" eb="36">
      <t>テイド</t>
    </rPh>
    <rPh sb="36" eb="38">
      <t>キヨ</t>
    </rPh>
    <rPh sb="43" eb="44">
      <t>シメ</t>
    </rPh>
    <rPh sb="52" eb="53">
      <t>ゼン</t>
    </rPh>
    <rPh sb="53" eb="55">
      <t>ヒンモク</t>
    </rPh>
    <rPh sb="56" eb="59">
      <t>キヨド</t>
    </rPh>
    <rPh sb="60" eb="62">
      <t>ゴウケイ</t>
    </rPh>
    <rPh sb="63" eb="65">
      <t>ソウゴウ</t>
    </rPh>
    <rPh sb="65" eb="67">
      <t>シスウ</t>
    </rPh>
    <rPh sb="68" eb="70">
      <t>ヘンカ</t>
    </rPh>
    <rPh sb="70" eb="71">
      <t>リツ</t>
    </rPh>
    <phoneticPr fontId="27"/>
  </si>
  <si>
    <t>他の諸雑費</t>
    <rPh sb="0" eb="1">
      <t>ホカ</t>
    </rPh>
    <rPh sb="2" eb="3">
      <t>ショ</t>
    </rPh>
    <rPh sb="3" eb="5">
      <t>ザッピ</t>
    </rPh>
    <phoneticPr fontId="27"/>
  </si>
  <si>
    <t>他の光熱</t>
    <phoneticPr fontId="27"/>
  </si>
  <si>
    <t xml:space="preserve">  持家の帰属家賃を除く家賃</t>
    <rPh sb="2" eb="4">
      <t>モチイエ</t>
    </rPh>
    <phoneticPr fontId="27"/>
  </si>
  <si>
    <t>７ 交　　通　・　通　　信</t>
    <phoneticPr fontId="27"/>
  </si>
  <si>
    <t>身の回り用品</t>
    <rPh sb="4" eb="6">
      <t>ヨウヒン</t>
    </rPh>
    <phoneticPr fontId="27"/>
  </si>
  <si>
    <t>下         着        類</t>
    <phoneticPr fontId="27"/>
  </si>
  <si>
    <t>他の被服類</t>
    <rPh sb="4" eb="5">
      <t>ルイ</t>
    </rPh>
    <phoneticPr fontId="27"/>
  </si>
  <si>
    <t>第１次産業</t>
    <phoneticPr fontId="27"/>
  </si>
  <si>
    <t>第２次産業</t>
    <phoneticPr fontId="27"/>
  </si>
  <si>
    <t>第３次産業</t>
    <phoneticPr fontId="27"/>
  </si>
  <si>
    <t xml:space="preserve"> ※エンゲル係数：消費支出に占める食料費の割合で、生活水準の高低を表す一つの指標。</t>
    <rPh sb="6" eb="8">
      <t>ケイスウ</t>
    </rPh>
    <rPh sb="38" eb="40">
      <t>シヒョウ</t>
    </rPh>
    <phoneticPr fontId="27"/>
  </si>
  <si>
    <t>実収入以外の受取</t>
    <rPh sb="3" eb="5">
      <t>イガイ</t>
    </rPh>
    <rPh sb="6" eb="8">
      <t>ウケトリ</t>
    </rPh>
    <phoneticPr fontId="27"/>
  </si>
  <si>
    <t>実収入以外の受取 ： 預貯金引出、財産売却、保険取引、借入金など資産の減少</t>
    <rPh sb="6" eb="8">
      <t>ウケトリ</t>
    </rPh>
    <phoneticPr fontId="27"/>
  </si>
  <si>
    <t>実支出以外の支払</t>
    <rPh sb="6" eb="8">
      <t>シハライ</t>
    </rPh>
    <phoneticPr fontId="27"/>
  </si>
  <si>
    <t>実支出以外の支払 ： 貯金、投資、財産購入、借入返済など資産の増加あるいは負債の減少となるもの。</t>
    <rPh sb="6" eb="8">
      <t>シハライ</t>
    </rPh>
    <phoneticPr fontId="27"/>
  </si>
  <si>
    <t>納 税 者</t>
    <phoneticPr fontId="27"/>
  </si>
  <si>
    <t>所 得 額</t>
    <phoneticPr fontId="27"/>
  </si>
  <si>
    <t>22年度(23.3）</t>
    <rPh sb="2" eb="4">
      <t>ネンド</t>
    </rPh>
    <phoneticPr fontId="27"/>
  </si>
  <si>
    <t>23年度(24.3）</t>
    <rPh sb="2" eb="4">
      <t>ネンド</t>
    </rPh>
    <phoneticPr fontId="27"/>
  </si>
  <si>
    <t>24年度(25.3）</t>
    <rPh sb="2" eb="4">
      <t>ネンド</t>
    </rPh>
    <phoneticPr fontId="27"/>
  </si>
  <si>
    <t>25年度(26.3）</t>
    <rPh sb="2" eb="4">
      <t>ネンド</t>
    </rPh>
    <phoneticPr fontId="27"/>
  </si>
  <si>
    <t>26年度(27.3）</t>
    <rPh sb="2" eb="4">
      <t>ネンド</t>
    </rPh>
    <phoneticPr fontId="27"/>
  </si>
  <si>
    <t>預金総額</t>
  </si>
  <si>
    <t>21年度(22.3）</t>
    <rPh sb="2" eb="4">
      <t>ネンド</t>
    </rPh>
    <phoneticPr fontId="27"/>
  </si>
  <si>
    <t>貸出金総額</t>
    <rPh sb="0" eb="2">
      <t>カシダシ</t>
    </rPh>
    <rPh sb="2" eb="3">
      <t>キン</t>
    </rPh>
    <rPh sb="3" eb="5">
      <t>ソウガク</t>
    </rPh>
    <phoneticPr fontId="27"/>
  </si>
  <si>
    <t>農業・譲渡・その他の所得</t>
    <rPh sb="0" eb="2">
      <t>ノウギョウ</t>
    </rPh>
    <phoneticPr fontId="27"/>
  </si>
  <si>
    <t>（単位：人、千円）</t>
    <phoneticPr fontId="27"/>
  </si>
  <si>
    <t>平成25年度</t>
    <rPh sb="0" eb="2">
      <t>ヘイセイ</t>
    </rPh>
    <phoneticPr fontId="27"/>
  </si>
  <si>
    <t>Ｈ25年度</t>
    <phoneticPr fontId="27"/>
  </si>
  <si>
    <r>
      <rPr>
        <sz val="10"/>
        <color theme="0"/>
        <rFont val="ＭＳ 明朝"/>
        <family val="1"/>
        <charset val="128"/>
      </rPr>
      <t>平成</t>
    </r>
    <r>
      <rPr>
        <sz val="10"/>
        <rFont val="ＭＳ 明朝"/>
        <family val="1"/>
        <charset val="128"/>
      </rPr>
      <t>27</t>
    </r>
    <r>
      <rPr>
        <sz val="10"/>
        <color theme="0"/>
        <rFont val="ＭＳ 明朝"/>
        <family val="1"/>
        <charset val="128"/>
      </rPr>
      <t>年</t>
    </r>
    <rPh sb="0" eb="2">
      <t>ヘイセイ</t>
    </rPh>
    <rPh sb="4" eb="5">
      <t>ネン</t>
    </rPh>
    <phoneticPr fontId="27"/>
  </si>
  <si>
    <t>ok</t>
    <phoneticPr fontId="27"/>
  </si>
  <si>
    <t>平成29年</t>
  </si>
  <si>
    <t>平成29年</t>
    <phoneticPr fontId="27"/>
  </si>
  <si>
    <t>平成26年平均</t>
  </si>
  <si>
    <t>平成27年平均</t>
  </si>
  <si>
    <t>平成28年平均</t>
  </si>
  <si>
    <t>平成29年平均</t>
    <phoneticPr fontId="27"/>
  </si>
  <si>
    <t>平成29年平均</t>
    <rPh sb="0" eb="2">
      <t>ヘイセイ</t>
    </rPh>
    <phoneticPr fontId="27"/>
  </si>
  <si>
    <t>平成26年度</t>
    <rPh sb="0" eb="2">
      <t>ヘイセイ</t>
    </rPh>
    <phoneticPr fontId="27"/>
  </si>
  <si>
    <t>Ｈ26年度</t>
    <phoneticPr fontId="27"/>
  </si>
  <si>
    <t>←H23</t>
    <phoneticPr fontId="27"/>
  </si>
  <si>
    <t>←H23</t>
    <phoneticPr fontId="27"/>
  </si>
  <si>
    <r>
      <rPr>
        <sz val="10"/>
        <color theme="0"/>
        <rFont val="ＭＳ 明朝"/>
        <family val="1"/>
        <charset val="128"/>
      </rPr>
      <t>平成</t>
    </r>
    <r>
      <rPr>
        <sz val="10"/>
        <rFont val="ＭＳ 明朝"/>
        <family val="1"/>
        <charset val="128"/>
      </rPr>
      <t>28</t>
    </r>
    <r>
      <rPr>
        <sz val="10"/>
        <color theme="0"/>
        <rFont val="ＭＳ 明朝"/>
        <family val="1"/>
        <charset val="128"/>
      </rPr>
      <t>年</t>
    </r>
    <rPh sb="0" eb="2">
      <t>ヘイセイ</t>
    </rPh>
    <rPh sb="4" eb="5">
      <t>ネン</t>
    </rPh>
    <phoneticPr fontId="27"/>
  </si>
  <si>
    <t>納 税 者</t>
    <phoneticPr fontId="27"/>
  </si>
  <si>
    <t>所 得 額</t>
    <phoneticPr fontId="27"/>
  </si>
  <si>
    <t>（平成27年＝100）</t>
    <phoneticPr fontId="27"/>
  </si>
  <si>
    <t>（平成27年＝100）</t>
    <phoneticPr fontId="27"/>
  </si>
  <si>
    <t>（平成27年＝100）</t>
    <phoneticPr fontId="27"/>
  </si>
  <si>
    <r>
      <t>平成</t>
    </r>
    <r>
      <rPr>
        <sz val="10"/>
        <color rgb="FFFF0000"/>
        <rFont val="ＭＳ 明朝"/>
        <family val="1"/>
        <charset val="128"/>
      </rPr>
      <t>27</t>
    </r>
    <r>
      <rPr>
        <sz val="10"/>
        <color indexed="8"/>
        <rFont val="ＭＳ 明朝"/>
        <family val="1"/>
        <charset val="128"/>
      </rPr>
      <t>年＝100 （単位：指数、％）</t>
    </r>
    <phoneticPr fontId="27"/>
  </si>
  <si>
    <t>28年</t>
    <rPh sb="2" eb="3">
      <t>ネン</t>
    </rPh>
    <phoneticPr fontId="27"/>
  </si>
  <si>
    <t>29年</t>
    <rPh sb="2" eb="3">
      <t>ネン</t>
    </rPh>
    <phoneticPr fontId="27"/>
  </si>
  <si>
    <r>
      <t>平成</t>
    </r>
    <r>
      <rPr>
        <sz val="10"/>
        <color rgb="FFFF0000"/>
        <rFont val="ＭＳ 明朝"/>
        <family val="1"/>
        <charset val="128"/>
      </rPr>
      <t>30</t>
    </r>
    <r>
      <rPr>
        <sz val="10"/>
        <rFont val="ＭＳ 明朝"/>
        <family val="1"/>
        <charset val="128"/>
      </rPr>
      <t>年平均</t>
    </r>
    <rPh sb="0" eb="2">
      <t>ヘイセイ</t>
    </rPh>
    <phoneticPr fontId="27"/>
  </si>
  <si>
    <r>
      <t>資料：平成</t>
    </r>
    <r>
      <rPr>
        <sz val="10"/>
        <color rgb="FFFF0000"/>
        <rFont val="ＭＳ 明朝"/>
        <family val="1"/>
        <charset val="128"/>
      </rPr>
      <t>30</t>
    </r>
    <r>
      <rPr>
        <sz val="10"/>
        <rFont val="ＭＳ 明朝"/>
        <family val="1"/>
        <charset val="128"/>
      </rPr>
      <t>年沖縄県家計調査</t>
    </r>
    <phoneticPr fontId="27"/>
  </si>
  <si>
    <t>平成27年度</t>
    <phoneticPr fontId="27"/>
  </si>
  <si>
    <t>平成28年度</t>
    <phoneticPr fontId="27"/>
  </si>
  <si>
    <r>
      <t>平成</t>
    </r>
    <r>
      <rPr>
        <b/>
        <sz val="10"/>
        <color rgb="FFFF0000"/>
        <rFont val="ＭＳ 明朝"/>
        <family val="1"/>
        <charset val="128"/>
      </rPr>
      <t>29</t>
    </r>
    <r>
      <rPr>
        <b/>
        <sz val="10"/>
        <rFont val="ＭＳ 明朝"/>
        <family val="1"/>
        <charset val="128"/>
      </rPr>
      <t>年度</t>
    </r>
    <phoneticPr fontId="27"/>
  </si>
  <si>
    <r>
      <t>（平成</t>
    </r>
    <r>
      <rPr>
        <sz val="10"/>
        <color rgb="FFFF0000"/>
        <rFont val="ＭＳ 明朝"/>
        <family val="1"/>
        <charset val="128"/>
      </rPr>
      <t>29</t>
    </r>
    <r>
      <rPr>
        <sz val="10"/>
        <rFont val="ＭＳ 明朝"/>
        <family val="1"/>
        <charset val="128"/>
      </rPr>
      <t>年７月1日現在）</t>
    </r>
    <rPh sb="7" eb="8">
      <t>ガツ</t>
    </rPh>
    <rPh sb="9" eb="10">
      <t>ヒ</t>
    </rPh>
    <rPh sb="10" eb="12">
      <t>ゲンザイ</t>
    </rPh>
    <phoneticPr fontId="27"/>
  </si>
  <si>
    <t>平成23年度</t>
    <rPh sb="0" eb="2">
      <t>ヘイセイ</t>
    </rPh>
    <rPh sb="4" eb="6">
      <t>ネンド</t>
    </rPh>
    <phoneticPr fontId="27"/>
  </si>
  <si>
    <t>平成26年</t>
    <rPh sb="0" eb="2">
      <t>ヘイセイ</t>
    </rPh>
    <rPh sb="4" eb="5">
      <t>ネン</t>
    </rPh>
    <phoneticPr fontId="27"/>
  </si>
  <si>
    <r>
      <rPr>
        <sz val="10"/>
        <color theme="0"/>
        <rFont val="ＭＳ 明朝"/>
        <family val="1"/>
        <charset val="128"/>
      </rPr>
      <t>平成</t>
    </r>
    <r>
      <rPr>
        <sz val="10"/>
        <rFont val="ＭＳ 明朝"/>
        <family val="1"/>
        <charset val="128"/>
      </rPr>
      <t>29</t>
    </r>
    <r>
      <rPr>
        <sz val="10"/>
        <color theme="0"/>
        <rFont val="ＭＳ 明朝"/>
        <family val="1"/>
        <charset val="128"/>
      </rPr>
      <t>年</t>
    </r>
    <rPh sb="0" eb="2">
      <t>ヘイセイ</t>
    </rPh>
    <rPh sb="4" eb="5">
      <t>ネン</t>
    </rPh>
    <phoneticPr fontId="27"/>
  </si>
  <si>
    <r>
      <rPr>
        <b/>
        <sz val="10"/>
        <color theme="0"/>
        <rFont val="ＭＳ 明朝"/>
        <family val="1"/>
        <charset val="128"/>
      </rPr>
      <t>平成</t>
    </r>
    <r>
      <rPr>
        <b/>
        <sz val="10"/>
        <color theme="1"/>
        <rFont val="ＭＳ 明朝"/>
        <family val="1"/>
        <charset val="128"/>
      </rPr>
      <t>30</t>
    </r>
    <r>
      <rPr>
        <b/>
        <sz val="10"/>
        <color theme="0"/>
        <rFont val="ＭＳ 明朝"/>
        <family val="1"/>
        <charset val="128"/>
      </rPr>
      <t>年</t>
    </r>
    <rPh sb="0" eb="2">
      <t>ヘイセイ</t>
    </rPh>
    <rPh sb="4" eb="5">
      <t>ネン</t>
    </rPh>
    <phoneticPr fontId="27"/>
  </si>
  <si>
    <t>平成26年</t>
    <phoneticPr fontId="27"/>
  </si>
  <si>
    <r>
      <rPr>
        <sz val="10"/>
        <color theme="0"/>
        <rFont val="ＭＳ 明朝"/>
        <family val="1"/>
        <charset val="128"/>
      </rPr>
      <t>平成</t>
    </r>
    <r>
      <rPr>
        <sz val="10"/>
        <rFont val="ＭＳ 明朝"/>
        <family val="1"/>
        <charset val="128"/>
      </rPr>
      <t>27</t>
    </r>
    <r>
      <rPr>
        <sz val="10"/>
        <color theme="0"/>
        <rFont val="ＭＳ 明朝"/>
        <family val="1"/>
        <charset val="128"/>
      </rPr>
      <t>年</t>
    </r>
    <phoneticPr fontId="27"/>
  </si>
  <si>
    <r>
      <rPr>
        <sz val="10"/>
        <color theme="0"/>
        <rFont val="ＭＳ 明朝"/>
        <family val="1"/>
        <charset val="128"/>
      </rPr>
      <t>平成</t>
    </r>
    <r>
      <rPr>
        <sz val="10"/>
        <rFont val="ＭＳ 明朝"/>
        <family val="1"/>
        <charset val="128"/>
      </rPr>
      <t>28</t>
    </r>
    <r>
      <rPr>
        <sz val="10"/>
        <color theme="0"/>
        <rFont val="ＭＳ 明朝"/>
        <family val="1"/>
        <charset val="128"/>
      </rPr>
      <t>年</t>
    </r>
    <phoneticPr fontId="27"/>
  </si>
  <si>
    <r>
      <rPr>
        <sz val="10"/>
        <color theme="0"/>
        <rFont val="ＭＳ 明朝"/>
        <family val="1"/>
        <charset val="128"/>
      </rPr>
      <t>平成</t>
    </r>
    <r>
      <rPr>
        <sz val="10"/>
        <rFont val="ＭＳ 明朝"/>
        <family val="1"/>
        <charset val="128"/>
      </rPr>
      <t>29</t>
    </r>
    <r>
      <rPr>
        <sz val="10"/>
        <color theme="0"/>
        <rFont val="ＭＳ 明朝"/>
        <family val="1"/>
        <charset val="128"/>
      </rPr>
      <t>年</t>
    </r>
    <phoneticPr fontId="27"/>
  </si>
  <si>
    <r>
      <rPr>
        <b/>
        <sz val="10"/>
        <color theme="0"/>
        <rFont val="ＭＳ 明朝"/>
        <family val="1"/>
        <charset val="128"/>
      </rPr>
      <t>平成</t>
    </r>
    <r>
      <rPr>
        <b/>
        <sz val="10"/>
        <color theme="1"/>
        <rFont val="ＭＳ 明朝"/>
        <family val="1"/>
        <charset val="128"/>
      </rPr>
      <t>30</t>
    </r>
    <r>
      <rPr>
        <b/>
        <sz val="10"/>
        <color theme="0"/>
        <rFont val="ＭＳ 明朝"/>
        <family val="1"/>
        <charset val="128"/>
      </rPr>
      <t>年</t>
    </r>
    <phoneticPr fontId="27"/>
  </si>
  <si>
    <t>平成26年</t>
    <phoneticPr fontId="27"/>
  </si>
  <si>
    <r>
      <rPr>
        <b/>
        <sz val="10"/>
        <color theme="0"/>
        <rFont val="ＭＳ 明朝"/>
        <family val="1"/>
        <charset val="128"/>
      </rPr>
      <t>平成</t>
    </r>
    <r>
      <rPr>
        <b/>
        <sz val="10"/>
        <color theme="1"/>
        <rFont val="ＭＳ 明朝"/>
        <family val="1"/>
        <charset val="128"/>
      </rPr>
      <t>30</t>
    </r>
    <r>
      <rPr>
        <b/>
        <sz val="10"/>
        <color theme="0"/>
        <rFont val="ＭＳ 明朝"/>
        <family val="1"/>
        <charset val="128"/>
      </rPr>
      <t>年</t>
    </r>
    <phoneticPr fontId="27"/>
  </si>
  <si>
    <r>
      <rPr>
        <sz val="10"/>
        <color theme="0"/>
        <rFont val="ＭＳ 明朝"/>
        <family val="1"/>
        <charset val="128"/>
      </rPr>
      <t>平成</t>
    </r>
    <r>
      <rPr>
        <sz val="10"/>
        <rFont val="ＭＳ 明朝"/>
        <family val="1"/>
        <charset val="128"/>
      </rPr>
      <t>29</t>
    </r>
    <r>
      <rPr>
        <sz val="10"/>
        <color theme="0"/>
        <rFont val="ＭＳ 明朝"/>
        <family val="1"/>
        <charset val="128"/>
      </rPr>
      <t>年</t>
    </r>
    <phoneticPr fontId="27"/>
  </si>
  <si>
    <r>
      <t>平成</t>
    </r>
    <r>
      <rPr>
        <sz val="10"/>
        <color rgb="FFFF0000"/>
        <rFont val="ＭＳ 明朝"/>
        <family val="1"/>
        <charset val="128"/>
      </rPr>
      <t>30</t>
    </r>
    <r>
      <rPr>
        <sz val="10"/>
        <rFont val="ＭＳ 明朝"/>
        <family val="1"/>
        <charset val="128"/>
      </rPr>
      <t>年</t>
    </r>
    <phoneticPr fontId="27"/>
  </si>
  <si>
    <r>
      <t>平成</t>
    </r>
    <r>
      <rPr>
        <sz val="10"/>
        <color rgb="FFFF0000"/>
        <rFont val="ＭＳ 明朝"/>
        <family val="1"/>
        <charset val="128"/>
      </rPr>
      <t>30</t>
    </r>
    <r>
      <rPr>
        <sz val="10"/>
        <color indexed="8"/>
        <rFont val="ＭＳ 明朝"/>
        <family val="1"/>
        <charset val="128"/>
      </rPr>
      <t>年</t>
    </r>
    <phoneticPr fontId="27"/>
  </si>
  <si>
    <r>
      <t>平成</t>
    </r>
    <r>
      <rPr>
        <sz val="10"/>
        <color rgb="FFFF0000"/>
        <rFont val="ＭＳ 明朝"/>
        <family val="1"/>
        <charset val="128"/>
      </rPr>
      <t>30</t>
    </r>
    <r>
      <rPr>
        <sz val="10"/>
        <color indexed="8"/>
        <rFont val="ＭＳ 明朝"/>
        <family val="1"/>
        <charset val="128"/>
      </rPr>
      <t>年</t>
    </r>
    <phoneticPr fontId="27"/>
  </si>
  <si>
    <r>
      <t>平成</t>
    </r>
    <r>
      <rPr>
        <sz val="10"/>
        <color rgb="FFFF0000"/>
        <rFont val="ＭＳ 明朝"/>
        <family val="1"/>
        <charset val="128"/>
      </rPr>
      <t>30</t>
    </r>
    <r>
      <rPr>
        <sz val="10"/>
        <color indexed="8"/>
        <rFont val="ＭＳ 明朝"/>
        <family val="1"/>
        <charset val="128"/>
      </rPr>
      <t>年平均</t>
    </r>
    <phoneticPr fontId="27"/>
  </si>
  <si>
    <t>平成29年平均</t>
    <phoneticPr fontId="27"/>
  </si>
  <si>
    <t>平成29年平均</t>
    <phoneticPr fontId="27"/>
  </si>
  <si>
    <r>
      <t>平成</t>
    </r>
    <r>
      <rPr>
        <sz val="10"/>
        <color rgb="FFFF0000"/>
        <rFont val="ＭＳ 明朝"/>
        <family val="1"/>
        <charset val="128"/>
      </rPr>
      <t>30</t>
    </r>
    <r>
      <rPr>
        <sz val="10"/>
        <color indexed="8"/>
        <rFont val="ＭＳ 明朝"/>
        <family val="1"/>
        <charset val="128"/>
      </rPr>
      <t>年平均</t>
    </r>
    <phoneticPr fontId="27"/>
  </si>
  <si>
    <r>
      <t>資料：平成</t>
    </r>
    <r>
      <rPr>
        <sz val="10"/>
        <color rgb="FFFF0000"/>
        <rFont val="ＭＳ 明朝"/>
        <family val="1"/>
        <charset val="128"/>
      </rPr>
      <t>30</t>
    </r>
    <r>
      <rPr>
        <sz val="10"/>
        <rFont val="ＭＳ 明朝"/>
        <family val="1"/>
        <charset val="128"/>
      </rPr>
      <t>年沖縄県家計調査</t>
    </r>
    <phoneticPr fontId="27"/>
  </si>
  <si>
    <t>平成27年度</t>
    <rPh sb="0" eb="2">
      <t>ヘイセイ</t>
    </rPh>
    <phoneticPr fontId="27"/>
  </si>
  <si>
    <t>資料：沖縄県統計課「平成27年度沖縄県市町村民所得」</t>
    <phoneticPr fontId="27"/>
  </si>
  <si>
    <t>Ｈ27年度</t>
    <phoneticPr fontId="27"/>
  </si>
  <si>
    <t>Ｈ26年度</t>
    <phoneticPr fontId="27"/>
  </si>
  <si>
    <t>Ｈ27年度</t>
    <phoneticPr fontId="27"/>
  </si>
  <si>
    <t>Ｈ25年度</t>
    <phoneticPr fontId="27"/>
  </si>
  <si>
    <t>Ｈ27年度</t>
    <phoneticPr fontId="27"/>
  </si>
  <si>
    <t>資料：沖縄県統計課「平成27年度沖縄県市町村民所得」</t>
    <phoneticPr fontId="27"/>
  </si>
  <si>
    <t>「平成27年度沖縄県市町村民所得」</t>
    <phoneticPr fontId="27"/>
  </si>
  <si>
    <t>電気ガス水道廃棄物処理業</t>
    <rPh sb="6" eb="9">
      <t>ハイキブツ</t>
    </rPh>
    <rPh sb="9" eb="11">
      <t>ショリ</t>
    </rPh>
    <phoneticPr fontId="27"/>
  </si>
  <si>
    <t>運輸・郵便業</t>
    <rPh sb="0" eb="2">
      <t>ウンユ</t>
    </rPh>
    <rPh sb="3" eb="5">
      <t>ユウビン</t>
    </rPh>
    <rPh sb="5" eb="6">
      <t>ギョウ</t>
    </rPh>
    <phoneticPr fontId="27"/>
  </si>
  <si>
    <t>宿泊・飲食サービス業</t>
    <rPh sb="0" eb="2">
      <t>シュクハク</t>
    </rPh>
    <rPh sb="3" eb="5">
      <t>インショク</t>
    </rPh>
    <rPh sb="9" eb="10">
      <t>ギョウ</t>
    </rPh>
    <phoneticPr fontId="27"/>
  </si>
  <si>
    <t>金融・保険業</t>
    <rPh sb="0" eb="2">
      <t>キンユウ</t>
    </rPh>
    <rPh sb="3" eb="6">
      <t>ホケンギョウ</t>
    </rPh>
    <phoneticPr fontId="27"/>
  </si>
  <si>
    <t>不動産業</t>
    <rPh sb="0" eb="3">
      <t>フドウサン</t>
    </rPh>
    <rPh sb="3" eb="4">
      <t>ギョウ</t>
    </rPh>
    <phoneticPr fontId="27"/>
  </si>
  <si>
    <t>　　　となった。</t>
    <phoneticPr fontId="27"/>
  </si>
  <si>
    <t>（注）平成27年度報告書より、産業系列の表章が変更と</t>
    <rPh sb="1" eb="2">
      <t>チュウ</t>
    </rPh>
    <rPh sb="3" eb="5">
      <t>ヘイセイ</t>
    </rPh>
    <rPh sb="7" eb="9">
      <t>ネンド</t>
    </rPh>
    <rPh sb="9" eb="12">
      <t>ホウコクショ</t>
    </rPh>
    <rPh sb="15" eb="17">
      <t>サンギョウ</t>
    </rPh>
    <rPh sb="17" eb="19">
      <t>ケイレツ</t>
    </rPh>
    <rPh sb="20" eb="22">
      <t>ヒョウショウ</t>
    </rPh>
    <rPh sb="23" eb="25">
      <t>ヘンコウ</t>
    </rPh>
    <phoneticPr fontId="27"/>
  </si>
  <si>
    <t>専門・科学技術・業務支援サービス業</t>
    <rPh sb="0" eb="2">
      <t>センモン</t>
    </rPh>
    <rPh sb="3" eb="5">
      <t>カガク</t>
    </rPh>
    <rPh sb="5" eb="7">
      <t>ギジュツ</t>
    </rPh>
    <rPh sb="8" eb="10">
      <t>ギョウム</t>
    </rPh>
    <rPh sb="10" eb="12">
      <t>シエン</t>
    </rPh>
    <rPh sb="16" eb="17">
      <t>ギョウ</t>
    </rPh>
    <phoneticPr fontId="27"/>
  </si>
  <si>
    <t>公務</t>
    <rPh sb="0" eb="2">
      <t>コウム</t>
    </rPh>
    <phoneticPr fontId="27"/>
  </si>
  <si>
    <t>保健衛生・社会事業</t>
    <rPh sb="0" eb="2">
      <t>ホケン</t>
    </rPh>
    <rPh sb="2" eb="4">
      <t>エイセイ</t>
    </rPh>
    <rPh sb="5" eb="7">
      <t>シャカイ</t>
    </rPh>
    <rPh sb="7" eb="9">
      <t>ジギョウ</t>
    </rPh>
    <phoneticPr fontId="27"/>
  </si>
  <si>
    <t>その他のサービス</t>
    <rPh sb="2" eb="3">
      <t>タ</t>
    </rPh>
    <phoneticPr fontId="27"/>
  </si>
  <si>
    <t>輸入品に課される税・関税等</t>
    <rPh sb="0" eb="2">
      <t>ユニュウ</t>
    </rPh>
    <rPh sb="2" eb="3">
      <t>ヒン</t>
    </rPh>
    <rPh sb="4" eb="5">
      <t>カ</t>
    </rPh>
    <rPh sb="8" eb="9">
      <t>ゼイ</t>
    </rPh>
    <rPh sb="10" eb="12">
      <t>カンゼイ</t>
    </rPh>
    <rPh sb="12" eb="13">
      <t>ナド</t>
    </rPh>
    <phoneticPr fontId="27"/>
  </si>
  <si>
    <t>（注）今回の市町村民所得統計の数値は、平成18年度まで遡及して</t>
    <phoneticPr fontId="27"/>
  </si>
  <si>
    <t>平成27年度</t>
    <rPh sb="0" eb="2">
      <t>ヘイセイ</t>
    </rPh>
    <rPh sb="4" eb="6">
      <t>ネンド</t>
    </rPh>
    <phoneticPr fontId="27"/>
  </si>
  <si>
    <t>28年度</t>
    <rPh sb="2" eb="3">
      <t>ネン</t>
    </rPh>
    <rPh sb="3" eb="4">
      <t>ド</t>
    </rPh>
    <phoneticPr fontId="27"/>
  </si>
  <si>
    <t>29年度</t>
    <rPh sb="2" eb="4">
      <t>ネンド</t>
    </rPh>
    <phoneticPr fontId="27"/>
  </si>
  <si>
    <t>H30年版更新OK</t>
    <rPh sb="3" eb="5">
      <t>ネンバン</t>
    </rPh>
    <rPh sb="5" eb="7">
      <t>コウシン</t>
    </rPh>
    <phoneticPr fontId="27"/>
  </si>
  <si>
    <t>H30　更新OK</t>
    <rPh sb="4" eb="6">
      <t>コウシン</t>
    </rPh>
    <phoneticPr fontId="27"/>
  </si>
  <si>
    <t>26年度</t>
    <phoneticPr fontId="27"/>
  </si>
  <si>
    <t>27年度</t>
    <phoneticPr fontId="27"/>
  </si>
  <si>
    <t>30年</t>
    <rPh sb="2" eb="3">
      <t>ネン</t>
    </rPh>
    <phoneticPr fontId="27"/>
  </si>
  <si>
    <t>（233）  那覇市消費者物価中分類指数（平成30年平均）</t>
    <phoneticPr fontId="27"/>
  </si>
  <si>
    <t xml:space="preserve">（233）  那覇市消費者物価中分類指数（つづき）                  </t>
    <phoneticPr fontId="27"/>
  </si>
  <si>
    <t xml:space="preserve">（234）  沖縄県・全国消費者物価中分類指数（平成30年平均）　　     </t>
    <phoneticPr fontId="27"/>
  </si>
  <si>
    <t xml:space="preserve">（234）　沖縄県・全国消費者物価中分類指数（つづき）　　　　　　　　　　　　      </t>
    <phoneticPr fontId="27"/>
  </si>
  <si>
    <t>(235）  那覇市消費者物価指数の推移（大分類）</t>
    <phoneticPr fontId="27"/>
  </si>
  <si>
    <t>（236）　１世帯当り年平均１か月間の消費支出（二人以上の世帯）</t>
    <rPh sb="24" eb="26">
      <t>フタリ</t>
    </rPh>
    <rPh sb="26" eb="28">
      <t>イジョウ</t>
    </rPh>
    <phoneticPr fontId="27"/>
  </si>
  <si>
    <t>（238）市民個人所得</t>
    <phoneticPr fontId="27"/>
  </si>
  <si>
    <t>（239）市民１人当り個人所得</t>
    <phoneticPr fontId="27"/>
  </si>
  <si>
    <t>（240） 経済活動別市内総生産</t>
    <rPh sb="13" eb="16">
      <t>ソウセイサン</t>
    </rPh>
    <phoneticPr fontId="27"/>
  </si>
  <si>
    <t>（241）  市民所得の分配</t>
    <phoneticPr fontId="27"/>
  </si>
  <si>
    <t>（242）  １人当り市民所得と県民所得</t>
    <phoneticPr fontId="27"/>
  </si>
  <si>
    <t>（243）  金融機関状況（各年共３月末現在）</t>
    <phoneticPr fontId="27"/>
  </si>
  <si>
    <t>（244）  普通銀行勘定（各年共３月末現在）</t>
    <phoneticPr fontId="27"/>
  </si>
  <si>
    <t>（245）  労働金庫勘定（各年共３月末現在）</t>
    <phoneticPr fontId="27"/>
  </si>
  <si>
    <t>（246）  農業協同組合勘定（各年共３月末現在）</t>
    <phoneticPr fontId="27"/>
  </si>
  <si>
    <t>（247）  信用金庫勘定（各年共３月末現在）</t>
    <phoneticPr fontId="27"/>
  </si>
  <si>
    <t>（237）  １世帯当り年平均１か月間の収入と支出（二人以上の世帯のうち勤労者世帯）</t>
    <rPh sb="26" eb="28">
      <t>２リ</t>
    </rPh>
    <rPh sb="28" eb="30">
      <t>イジョウ</t>
    </rPh>
    <rPh sb="31" eb="33">
      <t>セタイ</t>
    </rPh>
    <rPh sb="36" eb="39">
      <t>キンロウシャ</t>
    </rPh>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</si>
</sst>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42">
    <numFmt numFmtId="176" formatCode="0.0;&quot;△ &quot;0.0"/>
    <numFmt numFmtId="177" formatCode="#,##0_);[Red]\(#,##0\)"/>
    <numFmt numFmtId="178" formatCode="0.0_);[Red]\(0.0\)"/>
    <numFmt numFmtId="179" formatCode="#,##0.00\ ;&quot;△&quot;#,##0.00\ "/>
    <numFmt numFmtId="180" formatCode="#,##0.0\ ;&quot;△&quot;#,##0.0\ "/>
    <numFmt numFmtId="181" formatCode="#,##0_ "/>
    <numFmt numFmtId="182" formatCode="0.00_ "/>
    <numFmt numFmtId="183" formatCode="_ * #,##0_ ;_ * \-#,##0_ ;_ * \-_ ;_ @_ "/>
    <numFmt numFmtId="184" formatCode="0.0_ "/>
    <numFmt numFmtId="185" formatCode="[$-411]ggge&quot;年&quot;m&quot;月&quot;d&quot;日&quot;;@"/>
    <numFmt numFmtId="186" formatCode="#,##0.0;[Red]#,##0.0"/>
    <numFmt numFmtId="187" formatCode="0.0\ ;&quot;△&quot;0.0\ "/>
    <numFmt numFmtId="188" formatCode="0.00;&quot;△ &quot;0.00"/>
    <numFmt numFmtId="189" formatCode="#,##0.0_);[Red]\(#,##0.0\)"/>
    <numFmt numFmtId="190" formatCode="#,##0\ ;&quot;△&quot;#,##0\ "/>
    <numFmt numFmtId="191" formatCode="#,##0.0\ ;&quot;△ &quot;#,##0.0\ "/>
    <numFmt numFmtId="192" formatCode="#,##0.0\ ;&quot;△&quot;#,##0.0"/>
    <numFmt numFmtId="193" formatCode="#,##0\ "/>
    <numFmt numFmtId="194" formatCode="#,##0.00_);[Red]\(#,##0.00\)"/>
    <numFmt numFmtId="195" formatCode="#,##0_ ;[Red]\-#,##0\ "/>
    <numFmt numFmtId="196" formatCode="#,##0;[Red]#,##0"/>
    <numFmt numFmtId="197" formatCode="_ * #,##0.000_ ;_ * \-#,##0.000_ ;_ * \-???_ ;_ @_ "/>
    <numFmt numFmtId="198" formatCode="#,##0.0_ "/>
    <numFmt numFmtId="199" formatCode="0_ "/>
    <numFmt numFmtId="200" formatCode="0.0%"/>
    <numFmt numFmtId="201" formatCode="#,##0.0_ ;[Red]\-#,##0.0\ "/>
    <numFmt numFmtId="202" formatCode="_ * #,##0.00_ ;_ * \-#,##0.00_ ;_ * \-??_ ;_ @_ "/>
    <numFmt numFmtId="203" formatCode="#,##0.00\ ;&quot;△ &quot;#,##0.00\ "/>
    <numFmt numFmtId="204" formatCode="_ * #,##0.00\ ;_ * &quot;△&quot;#,##0.00\ ;_ * \-_ ;_ @_ "/>
    <numFmt numFmtId="205" formatCode="##0.0\ ;&quot;△&quot;#,##0.0\ "/>
    <numFmt numFmtId="206" formatCode="\(#,##0.0\);&quot;(△&quot;#,##0.0\)\ "/>
    <numFmt numFmtId="207" formatCode="_ * #,##0\ ;_ * &quot;△&quot;#,##0\ ;_ * \-_ ;_ @_ "/>
    <numFmt numFmtId="208" formatCode="#,##0.0;&quot;△ &quot;#,##0.0"/>
    <numFmt numFmtId="209" formatCode="#,##0_);\(#,##0\)"/>
    <numFmt numFmtId="210" formatCode="\(#,##0\);&quot;(△&quot;#,##0\)\ "/>
    <numFmt numFmtId="211" formatCode="#,##0.0_);\(#,##0.0\)"/>
    <numFmt numFmtId="212" formatCode="#,##0.0;&quot;△&quot;#,##0.0"/>
    <numFmt numFmtId="213" formatCode="#,##0.0\ ;&quot;(△&quot;#,##0.0\)\ "/>
    <numFmt numFmtId="214" formatCode="_ * #,##0.00\ ;_ * &quot;△&quot;#,##0.0\ ;_ * \-_ ;_ @_ "/>
    <numFmt numFmtId="215" formatCode="\(#,##0.0\);&quot;(△&quot;#,##0.0\)"/>
    <numFmt numFmtId="216" formatCode="0.0"/>
    <numFmt numFmtId="217" formatCode="0.00_);[Red]\(0.00\)"/>
  </numFmts>
  <fonts count="43" x14ac:knownFonts="1">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6"/>
      <name val="ＭＳ 明朝"/>
      <family val="1"/>
      <charset val="128"/>
    </font>
    <font>
      <sz val="10"/>
      <name val="ＭＳ 明朝"/>
      <family val="1"/>
      <charset val="128"/>
    </font>
    <font>
      <b/>
      <sz val="10"/>
      <name val="ＭＳ 明朝"/>
      <family val="1"/>
      <charset val="128"/>
    </font>
    <font>
      <b/>
      <sz val="11"/>
      <name val="ＭＳ 明朝"/>
      <family val="1"/>
      <charset val="128"/>
    </font>
    <font>
      <sz val="8"/>
      <name val="ＭＳ 明朝"/>
      <family val="1"/>
      <charset val="128"/>
    </font>
    <font>
      <sz val="9"/>
      <name val="ＭＳ 明朝"/>
      <family val="1"/>
      <charset val="128"/>
    </font>
    <font>
      <b/>
      <sz val="14"/>
      <name val="ＭＳ 明朝"/>
      <family val="1"/>
      <charset val="128"/>
    </font>
    <font>
      <sz val="11"/>
      <name val="ＭＳ Ｐ明朝"/>
      <family val="1"/>
      <charset val="128"/>
    </font>
    <font>
      <sz val="6"/>
      <name val="ＭＳ Ｐ明朝"/>
      <family val="1"/>
      <charset val="128"/>
    </font>
    <font>
      <sz val="10"/>
      <color indexed="8"/>
      <name val="ＭＳ 明朝"/>
      <family val="1"/>
      <charset val="128"/>
    </font>
    <font>
      <sz val="10"/>
      <color rgb="FFFF0000"/>
      <name val="ＭＳ 明朝"/>
      <family val="1"/>
      <charset val="128"/>
    </font>
    <font>
      <b/>
      <sz val="10"/>
      <color rgb="FFFF0000"/>
      <name val="ＭＳ 明朝"/>
      <family val="1"/>
      <charset val="128"/>
    </font>
    <font>
      <sz val="11"/>
      <color rgb="FFFF0000"/>
      <name val="ＭＳ 明朝"/>
      <family val="1"/>
      <charset val="128"/>
    </font>
    <font>
      <sz val="10"/>
      <color theme="0"/>
      <name val="ＭＳ 明朝"/>
      <family val="1"/>
      <charset val="128"/>
    </font>
    <font>
      <b/>
      <sz val="10"/>
      <color theme="0"/>
      <name val="ＭＳ 明朝"/>
      <family val="1"/>
      <charset val="128"/>
    </font>
    <font>
      <b/>
      <sz val="10"/>
      <color theme="1"/>
      <name val="ＭＳ 明朝"/>
      <family val="1"/>
      <charset val="128"/>
    </font>
    <font>
      <sz val="10"/>
      <color theme="1"/>
      <name val="ＭＳ 明朝"/>
      <family val="1"/>
      <charset val="128"/>
    </font>
    <font>
      <sz val="11"/>
      <color rgb="FF9F9F9F"/>
      <name val="ＭＳ Ｐ明朝"/>
      <family val="1"/>
      <charset val="128"/>
    </font>
    <font>
      <sz val="10"/>
      <color rgb="FF9F9F9F"/>
      <name val="ＭＳ Ｐ明朝"/>
      <family val="1"/>
      <charset val="128"/>
    </font>
    <font>
      <sz val="10"/>
      <color rgb="FF9F9F9F"/>
      <name val="ＭＳ 明朝"/>
      <family val="1"/>
      <charset val="128"/>
    </font>
    <font>
      <b/>
      <sz val="10"/>
      <color rgb="FF9F9F9F"/>
      <name val="ＭＳ 明朝"/>
      <family val="1"/>
      <charset val="128"/>
    </font>
    <font>
      <sz val="8"/>
      <color rgb="FF9F9F9F"/>
      <name val="ＭＳ 明朝"/>
      <family val="1"/>
      <charset val="128"/>
    </font>
    <font>
      <b/>
      <u/>
      <sz val="10"/>
      <color rgb="FF9F9F9F"/>
      <name val="ＭＳ 明朝"/>
      <family val="1"/>
      <charset val="128"/>
    </font>
    <font>
      <sz val="9"/>
      <color rgb="FF9F9F9F"/>
      <name val="ＭＳ Ｐゴシック"/>
      <family val="3"/>
      <charset val="128"/>
    </font>
  </fonts>
  <fills count="17">
    <fill>
      <patternFill patternType="none"/>
    </fill>
    <fill>
      <patternFill patternType="gray125"/>
    </fill>
    <fill>
      <patternFill patternType="solid">
        <fgColor indexed="9"/>
        <bgColor indexed="26"/>
      </patternFill>
    </fill>
    <fill>
      <patternFill patternType="solid">
        <fgColor indexed="47"/>
        <bgColor indexed="43"/>
      </patternFill>
    </fill>
    <fill>
      <patternFill patternType="solid">
        <fgColor indexed="26"/>
        <bgColor indexed="9"/>
      </patternFill>
    </fill>
    <fill>
      <patternFill patternType="solid">
        <fgColor indexed="27"/>
        <bgColor indexed="41"/>
      </patternFill>
    </fill>
    <fill>
      <patternFill patternType="solid">
        <fgColor indexed="22"/>
        <bgColor indexed="55"/>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s>
  <borders count="1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style="medium">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bottom/>
      <diagonal/>
    </border>
    <border>
      <left/>
      <right style="thin">
        <color indexed="8"/>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thin">
        <color indexed="8"/>
      </left>
      <right style="medium">
        <color indexed="8"/>
      </right>
      <top style="thin">
        <color indexed="8"/>
      </top>
      <bottom style="thin">
        <color indexed="8"/>
      </bottom>
      <diagonal/>
    </border>
    <border>
      <left style="thin">
        <color indexed="64"/>
      </left>
      <right/>
      <top/>
      <bottom/>
      <diagonal/>
    </border>
    <border>
      <left/>
      <right style="medium">
        <color indexed="64"/>
      </right>
      <top style="thin">
        <color indexed="8"/>
      </top>
      <bottom/>
      <diagonal/>
    </border>
    <border>
      <left style="medium">
        <color indexed="64"/>
      </left>
      <right style="thin">
        <color indexed="8"/>
      </right>
      <top/>
      <bottom/>
      <diagonal/>
    </border>
    <border>
      <left style="medium">
        <color indexed="64"/>
      </left>
      <right style="thin">
        <color indexed="64"/>
      </right>
      <top/>
      <bottom/>
      <diagonal/>
    </border>
    <border>
      <left style="medium">
        <color indexed="8"/>
      </left>
      <right style="thin">
        <color indexed="8"/>
      </right>
      <top/>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style="thin">
        <color indexed="8"/>
      </left>
      <right style="medium">
        <color indexed="64"/>
      </right>
      <top style="thin">
        <color indexed="8"/>
      </top>
      <bottom/>
      <diagonal/>
    </border>
    <border>
      <left/>
      <right style="thin">
        <color indexed="64"/>
      </right>
      <top/>
      <bottom style="medium">
        <color indexed="64"/>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style="thin">
        <color indexed="8"/>
      </top>
      <bottom/>
      <diagonal/>
    </border>
    <border>
      <left/>
      <right style="medium">
        <color indexed="64"/>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bottom style="medium">
        <color indexed="8"/>
      </bottom>
      <diagonal/>
    </border>
    <border>
      <left style="medium">
        <color indexed="64"/>
      </left>
      <right style="thin">
        <color indexed="64"/>
      </right>
      <top style="thin">
        <color indexed="8"/>
      </top>
      <bottom/>
      <diagonal/>
    </border>
    <border>
      <left style="medium">
        <color indexed="8"/>
      </left>
      <right style="thin">
        <color indexed="8"/>
      </right>
      <top style="thin">
        <color indexed="8"/>
      </top>
      <bottom/>
      <diagonal/>
    </border>
    <border>
      <left/>
      <right style="medium">
        <color indexed="64"/>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diagonal/>
    </border>
    <border>
      <left style="thin">
        <color indexed="8"/>
      </left>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64"/>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top/>
      <bottom style="medium">
        <color indexed="64"/>
      </bottom>
      <diagonal/>
    </border>
    <border>
      <left style="medium">
        <color indexed="8"/>
      </left>
      <right style="thin">
        <color indexed="64"/>
      </right>
      <top style="thin">
        <color indexed="8"/>
      </top>
      <bottom/>
      <diagonal/>
    </border>
    <border>
      <left style="medium">
        <color indexed="8"/>
      </left>
      <right style="thin">
        <color indexed="64"/>
      </right>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top/>
      <bottom style="thin">
        <color indexed="8"/>
      </bottom>
      <diagonal/>
    </border>
    <border>
      <left style="medium">
        <color indexed="8"/>
      </left>
      <right/>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thin">
        <color indexed="8"/>
      </right>
      <top style="thin">
        <color indexed="8"/>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top style="medium">
        <color indexed="8"/>
      </top>
      <bottom/>
      <diagonal/>
    </border>
    <border>
      <left/>
      <right style="thin">
        <color indexed="8"/>
      </right>
      <top style="thin">
        <color indexed="8"/>
      </top>
      <bottom style="thin">
        <color indexed="8"/>
      </bottom>
      <diagonal/>
    </border>
    <border>
      <left/>
      <right/>
      <top style="medium">
        <color indexed="64"/>
      </top>
      <bottom style="thin">
        <color indexed="8"/>
      </bottom>
      <diagonal/>
    </border>
    <border>
      <left/>
      <right style="medium">
        <color indexed="8"/>
      </right>
      <top style="medium">
        <color indexed="64"/>
      </top>
      <bottom/>
      <diagonal/>
    </border>
    <border>
      <left/>
      <right style="medium">
        <color indexed="8"/>
      </right>
      <top/>
      <bottom style="medium">
        <color indexed="64"/>
      </bottom>
      <diagonal/>
    </border>
    <border>
      <left style="thin">
        <color indexed="8"/>
      </left>
      <right style="medium">
        <color indexed="8"/>
      </right>
      <top style="medium">
        <color indexed="8"/>
      </top>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style="thin">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style="thin">
        <color indexed="64"/>
      </bottom>
      <diagonal/>
    </border>
    <border>
      <left style="medium">
        <color indexed="64"/>
      </left>
      <right style="thin">
        <color indexed="8"/>
      </right>
      <top/>
      <bottom style="thin">
        <color indexed="64"/>
      </bottom>
      <diagonal/>
    </border>
    <border>
      <left style="medium">
        <color indexed="8"/>
      </left>
      <right style="thin">
        <color indexed="8"/>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8"/>
      </right>
      <top/>
      <bottom style="thin">
        <color indexed="64"/>
      </bottom>
      <diagonal/>
    </border>
    <border>
      <left style="thin">
        <color indexed="64"/>
      </left>
      <right style="thin">
        <color indexed="64"/>
      </right>
      <top style="thin">
        <color indexed="8"/>
      </top>
      <bottom style="thin">
        <color indexed="8"/>
      </bottom>
      <diagonal/>
    </border>
    <border>
      <left/>
      <right style="thin">
        <color indexed="64"/>
      </right>
      <top/>
      <bottom style="medium">
        <color indexed="8"/>
      </bottom>
      <diagonal/>
    </border>
    <border>
      <left/>
      <right style="medium">
        <color auto="1"/>
      </right>
      <top/>
      <bottom/>
      <diagonal/>
    </border>
    <border>
      <left/>
      <right/>
      <top style="thin">
        <color indexed="64"/>
      </top>
      <bottom/>
      <diagonal/>
    </border>
    <border>
      <left/>
      <right style="medium">
        <color indexed="8"/>
      </right>
      <top/>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right style="thin">
        <color indexed="64"/>
      </right>
      <top style="medium">
        <color indexed="8"/>
      </top>
      <bottom style="thin">
        <color indexed="8"/>
      </bottom>
      <diagonal/>
    </border>
    <border>
      <left/>
      <right style="medium">
        <color indexed="64"/>
      </right>
      <top/>
      <bottom/>
      <diagonal/>
    </border>
    <border>
      <left style="medium">
        <color indexed="64"/>
      </left>
      <right style="thin">
        <color indexed="8"/>
      </right>
      <top/>
      <bottom style="medium">
        <color indexed="64"/>
      </bottom>
      <diagonal/>
    </border>
    <border>
      <left style="medium">
        <color indexed="8"/>
      </left>
      <right style="thin">
        <color indexed="8"/>
      </right>
      <top/>
      <bottom style="medium">
        <color indexed="64"/>
      </bottom>
      <diagonal/>
    </border>
    <border>
      <left style="dashed">
        <color indexed="8"/>
      </left>
      <right/>
      <top style="dashed">
        <color indexed="8"/>
      </top>
      <bottom style="dashed">
        <color indexed="8"/>
      </bottom>
      <diagonal/>
    </border>
    <border>
      <left/>
      <right/>
      <top style="dashed">
        <color indexed="8"/>
      </top>
      <bottom style="dashed">
        <color indexed="8"/>
      </bottom>
      <diagonal/>
    </border>
    <border>
      <left/>
      <right style="dashed">
        <color indexed="8"/>
      </right>
      <top style="dashed">
        <color indexed="8"/>
      </top>
      <bottom style="dashed">
        <color indexed="8"/>
      </bottom>
      <diagonal/>
    </border>
    <border>
      <left style="medium">
        <color indexed="64"/>
      </left>
      <right/>
      <top/>
      <bottom style="thin">
        <color indexed="64"/>
      </bottom>
      <diagonal/>
    </border>
    <border>
      <left/>
      <right style="thin">
        <color indexed="8"/>
      </right>
      <top/>
      <bottom style="thin">
        <color indexed="64"/>
      </bottom>
      <diagonal/>
    </border>
    <border>
      <left style="thin">
        <color indexed="64"/>
      </left>
      <right/>
      <top style="medium">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medium">
        <color indexed="8"/>
      </right>
      <top style="medium">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medium">
        <color indexed="8"/>
      </right>
      <top style="medium">
        <color indexed="8"/>
      </top>
      <bottom style="thin">
        <color indexed="8"/>
      </bottom>
      <diagonal/>
    </border>
    <border>
      <left style="thin">
        <color indexed="64"/>
      </left>
      <right/>
      <top style="thin">
        <color indexed="8"/>
      </top>
      <bottom style="thin">
        <color indexed="8"/>
      </bottom>
      <diagonal/>
    </border>
    <border>
      <left style="medium">
        <color auto="1"/>
      </left>
      <right style="thin">
        <color indexed="64"/>
      </right>
      <top/>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style="medium">
        <color indexed="8"/>
      </right>
      <top style="thin">
        <color indexed="8"/>
      </top>
      <bottom/>
      <diagonal/>
    </border>
    <border>
      <left style="thin">
        <color indexed="64"/>
      </left>
      <right style="medium">
        <color indexed="64"/>
      </right>
      <top style="thin">
        <color indexed="8"/>
      </top>
      <bottom/>
      <diagonal/>
    </border>
    <border>
      <left style="thin">
        <color indexed="64"/>
      </left>
      <right style="medium">
        <color indexed="64"/>
      </right>
      <top/>
      <bottom style="thin">
        <color indexed="8"/>
      </bottom>
      <diagonal/>
    </border>
    <border>
      <left style="medium">
        <color indexed="64"/>
      </left>
      <right/>
      <top/>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right style="medium">
        <color indexed="8"/>
      </right>
      <top style="medium">
        <color indexed="64"/>
      </top>
      <bottom style="thin">
        <color indexed="8"/>
      </bottom>
      <diagonal/>
    </border>
    <border>
      <left style="thin">
        <color indexed="8"/>
      </left>
      <right style="thin">
        <color indexed="64"/>
      </right>
      <top style="medium">
        <color indexed="64"/>
      </top>
      <bottom style="thin">
        <color indexed="8"/>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4" fillId="0" borderId="0" applyNumberFormat="0" applyFill="0" applyBorder="0" applyAlignment="0" applyProtection="0"/>
    <xf numFmtId="0" fontId="5" fillId="6" borderId="1" applyNumberFormat="0" applyAlignment="0" applyProtection="0"/>
    <xf numFmtId="0" fontId="3" fillId="8" borderId="0" applyNumberFormat="0" applyBorder="0" applyAlignment="0" applyProtection="0"/>
    <xf numFmtId="0" fontId="26" fillId="4" borderId="2" applyNumberFormat="0" applyAlignment="0" applyProtection="0"/>
    <xf numFmtId="0" fontId="6" fillId="0" borderId="3" applyNumberFormat="0" applyFill="0" applyAlignment="0" applyProtection="0"/>
    <xf numFmtId="0" fontId="9" fillId="15" borderId="0" applyNumberFormat="0" applyBorder="0" applyAlignment="0" applyProtection="0"/>
    <xf numFmtId="0" fontId="14" fillId="2" borderId="4" applyNumberFormat="0" applyAlignment="0" applyProtection="0"/>
    <xf numFmtId="0" fontId="16" fillId="0" borderId="0" applyNumberFormat="0" applyFill="0" applyBorder="0" applyAlignment="0" applyProtection="0"/>
    <xf numFmtId="38" fontId="26" fillId="0" borderId="0" applyFill="0" applyBorder="0" applyAlignment="0" applyProtection="0"/>
    <xf numFmtId="38" fontId="26" fillId="0" borderId="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8" applyNumberFormat="0" applyFill="0" applyAlignment="0" applyProtection="0"/>
    <xf numFmtId="0" fontId="8" fillId="2" borderId="9" applyNumberFormat="0" applyAlignment="0" applyProtection="0"/>
    <xf numFmtId="0" fontId="15" fillId="0" borderId="0" applyNumberFormat="0" applyFill="0" applyBorder="0" applyAlignment="0" applyProtection="0"/>
    <xf numFmtId="0" fontId="7" fillId="3" borderId="4" applyNumberFormat="0" applyAlignment="0" applyProtection="0"/>
    <xf numFmtId="0" fontId="26" fillId="0" borderId="0"/>
    <xf numFmtId="0" fontId="26" fillId="0" borderId="0"/>
    <xf numFmtId="0" fontId="10" fillId="16" borderId="0" applyNumberFormat="0" applyBorder="0" applyAlignment="0" applyProtection="0"/>
    <xf numFmtId="9" fontId="26" fillId="0" borderId="0" applyFont="0" applyFill="0" applyBorder="0" applyAlignment="0" applyProtection="0">
      <alignment vertical="center"/>
    </xf>
  </cellStyleXfs>
  <cellXfs count="733">
    <xf numFmtId="0" fontId="0" fillId="0" borderId="0" xfId="0"/>
    <xf numFmtId="0" fontId="18" fillId="0" borderId="0" xfId="0" applyFont="1" applyAlignment="1">
      <alignment vertical="center"/>
    </xf>
    <xf numFmtId="0" fontId="20" fillId="0" borderId="0" xfId="0" applyFont="1" applyAlignment="1">
      <alignment vertical="center"/>
    </xf>
    <xf numFmtId="0" fontId="20" fillId="0" borderId="0" xfId="0" applyFont="1" applyFill="1" applyAlignment="1">
      <alignment horizontal="right" vertical="center"/>
    </xf>
    <xf numFmtId="0" fontId="20" fillId="0" borderId="0" xfId="0" applyFont="1" applyBorder="1" applyAlignment="1">
      <alignment vertical="center"/>
    </xf>
    <xf numFmtId="182" fontId="18" fillId="0" borderId="0" xfId="0" applyNumberFormat="1" applyFont="1" applyAlignment="1">
      <alignment vertical="center"/>
    </xf>
    <xf numFmtId="183" fontId="20" fillId="0" borderId="0" xfId="44" applyNumberFormat="1" applyFont="1" applyFill="1" applyBorder="1" applyAlignment="1">
      <alignment horizontal="right" vertical="center"/>
    </xf>
    <xf numFmtId="185" fontId="18" fillId="0" borderId="0" xfId="0" applyNumberFormat="1" applyFont="1" applyAlignment="1">
      <alignment vertical="center"/>
    </xf>
    <xf numFmtId="0" fontId="0" fillId="0" borderId="0" xfId="0" applyFill="1"/>
    <xf numFmtId="0" fontId="20" fillId="0" borderId="12"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7" xfId="0" applyFont="1" applyFill="1" applyBorder="1" applyAlignment="1">
      <alignment vertical="center"/>
    </xf>
    <xf numFmtId="0" fontId="20" fillId="0" borderId="0" xfId="0" applyFont="1" applyFill="1" applyAlignment="1">
      <alignment vertical="center"/>
    </xf>
    <xf numFmtId="188" fontId="20" fillId="0" borderId="0" xfId="0" applyNumberFormat="1" applyFont="1" applyFill="1" applyAlignment="1">
      <alignment vertical="center"/>
    </xf>
    <xf numFmtId="176" fontId="20" fillId="0" borderId="0" xfId="0" applyNumberFormat="1" applyFont="1" applyFill="1" applyAlignment="1">
      <alignment vertical="center"/>
    </xf>
    <xf numFmtId="38" fontId="20" fillId="0" borderId="0" xfId="33" applyFont="1" applyFill="1" applyBorder="1" applyAlignment="1" applyProtection="1">
      <alignment horizontal="right" vertical="center" shrinkToFit="1"/>
    </xf>
    <xf numFmtId="196" fontId="20" fillId="0" borderId="0" xfId="0" applyNumberFormat="1" applyFont="1" applyFill="1" applyBorder="1" applyAlignment="1">
      <alignment horizontal="right" vertical="center" shrinkToFit="1"/>
    </xf>
    <xf numFmtId="181" fontId="21" fillId="0" borderId="0" xfId="0" applyNumberFormat="1" applyFont="1" applyFill="1" applyBorder="1" applyAlignment="1">
      <alignment vertical="center"/>
    </xf>
    <xf numFmtId="0" fontId="20" fillId="0" borderId="0" xfId="0" applyFont="1" applyFill="1"/>
    <xf numFmtId="0" fontId="21" fillId="0" borderId="13" xfId="0" applyFont="1" applyFill="1" applyBorder="1" applyAlignment="1">
      <alignment horizontal="center" vertical="center"/>
    </xf>
    <xf numFmtId="177" fontId="20" fillId="0" borderId="0" xfId="0" applyNumberFormat="1" applyFont="1" applyFill="1" applyBorder="1" applyAlignment="1">
      <alignment vertical="center"/>
    </xf>
    <xf numFmtId="184" fontId="20" fillId="0" borderId="0" xfId="0" applyNumberFormat="1" applyFont="1" applyFill="1" applyBorder="1" applyAlignment="1">
      <alignment horizontal="right" vertical="center"/>
    </xf>
    <xf numFmtId="0" fontId="20" fillId="0" borderId="21" xfId="0" applyFont="1" applyFill="1" applyBorder="1" applyAlignment="1">
      <alignment horizontal="justify" vertical="center" indent="1"/>
    </xf>
    <xf numFmtId="180" fontId="20" fillId="0" borderId="21" xfId="0" applyNumberFormat="1" applyFont="1" applyFill="1" applyBorder="1" applyAlignment="1">
      <alignment horizontal="right" vertical="center"/>
    </xf>
    <xf numFmtId="0" fontId="20" fillId="0" borderId="18" xfId="0" applyFont="1" applyFill="1" applyBorder="1" applyAlignment="1">
      <alignment horizontal="center" vertical="center"/>
    </xf>
    <xf numFmtId="181" fontId="20" fillId="0" borderId="0" xfId="0" applyNumberFormat="1" applyFont="1" applyFill="1" applyBorder="1" applyAlignment="1">
      <alignment horizontal="right" vertical="center" indent="1"/>
    </xf>
    <xf numFmtId="194" fontId="20" fillId="0" borderId="0" xfId="0" applyNumberFormat="1" applyFont="1" applyFill="1"/>
    <xf numFmtId="190" fontId="20" fillId="0" borderId="0" xfId="0" applyNumberFormat="1" applyFont="1" applyFill="1" applyAlignment="1">
      <alignment vertical="center"/>
    </xf>
    <xf numFmtId="198" fontId="20" fillId="0" borderId="0" xfId="0" applyNumberFormat="1" applyFont="1" applyFill="1" applyAlignment="1">
      <alignment vertical="center"/>
    </xf>
    <xf numFmtId="183" fontId="20" fillId="0" borderId="0" xfId="0" applyNumberFormat="1" applyFont="1" applyFill="1" applyBorder="1" applyAlignment="1">
      <alignment horizontal="right" vertical="center" indent="2"/>
    </xf>
    <xf numFmtId="183" fontId="20" fillId="0" borderId="0" xfId="33" applyNumberFormat="1" applyFont="1" applyFill="1" applyBorder="1" applyAlignment="1" applyProtection="1">
      <alignment vertical="center" shrinkToFit="1"/>
    </xf>
    <xf numFmtId="178"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distributed" vertical="center" shrinkToFit="1"/>
    </xf>
    <xf numFmtId="189" fontId="20" fillId="0" borderId="0" xfId="0" applyNumberFormat="1" applyFont="1" applyFill="1" applyAlignment="1">
      <alignment horizontal="right" vertical="center"/>
    </xf>
    <xf numFmtId="0" fontId="18" fillId="0" borderId="0" xfId="0" applyFont="1" applyFill="1" applyAlignment="1">
      <alignment horizontal="right"/>
    </xf>
    <xf numFmtId="0" fontId="23" fillId="0" borderId="28" xfId="0" applyFont="1" applyFill="1" applyBorder="1" applyAlignment="1">
      <alignment horizontal="distributed" vertical="center"/>
    </xf>
    <xf numFmtId="196" fontId="20" fillId="0" borderId="0" xfId="0" applyNumberFormat="1" applyFont="1" applyFill="1" applyBorder="1" applyAlignment="1">
      <alignment horizontal="right" vertical="center"/>
    </xf>
    <xf numFmtId="181" fontId="21"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0" fillId="0" borderId="32" xfId="0" applyFont="1" applyFill="1" applyBorder="1" applyAlignment="1">
      <alignment horizontal="center" vertical="center"/>
    </xf>
    <xf numFmtId="0" fontId="20" fillId="0" borderId="27" xfId="0" applyFont="1" applyFill="1" applyBorder="1" applyAlignment="1">
      <alignment horizontal="center" vertical="center"/>
    </xf>
    <xf numFmtId="177" fontId="20" fillId="0" borderId="27" xfId="0" applyNumberFormat="1" applyFont="1" applyFill="1" applyBorder="1" applyAlignment="1">
      <alignment horizontal="right" vertical="center"/>
    </xf>
    <xf numFmtId="177" fontId="20" fillId="0" borderId="18" xfId="33" applyNumberFormat="1" applyFont="1" applyFill="1" applyBorder="1" applyAlignment="1" applyProtection="1">
      <alignment horizontal="right" vertical="center"/>
    </xf>
    <xf numFmtId="0" fontId="20" fillId="0" borderId="31" xfId="0" applyFont="1" applyFill="1" applyBorder="1" applyAlignment="1">
      <alignment horizontal="justify" vertical="center"/>
    </xf>
    <xf numFmtId="0" fontId="20" fillId="0" borderId="36" xfId="0" applyFont="1" applyFill="1" applyBorder="1" applyAlignment="1">
      <alignment horizontal="justify" vertical="center" indent="1"/>
    </xf>
    <xf numFmtId="183" fontId="20" fillId="0" borderId="0" xfId="33" applyNumberFormat="1" applyFont="1" applyFill="1" applyBorder="1" applyAlignment="1" applyProtection="1">
      <alignment horizontal="right" vertical="center"/>
    </xf>
    <xf numFmtId="0" fontId="20" fillId="0" borderId="15" xfId="0" applyFont="1" applyFill="1" applyBorder="1" applyAlignment="1">
      <alignment vertical="center"/>
    </xf>
    <xf numFmtId="0" fontId="20" fillId="0" borderId="11" xfId="0" applyFont="1" applyFill="1" applyBorder="1" applyAlignment="1">
      <alignment horizontal="center" vertical="center" shrinkToFit="1"/>
    </xf>
    <xf numFmtId="0" fontId="20" fillId="0" borderId="0" xfId="0" applyFont="1" applyFill="1" applyBorder="1" applyAlignment="1">
      <alignment horizontal="distributed" vertical="center" indent="1"/>
    </xf>
    <xf numFmtId="0" fontId="20" fillId="0" borderId="15" xfId="0" applyFont="1" applyFill="1" applyBorder="1" applyAlignment="1">
      <alignment horizontal="distributed"/>
    </xf>
    <xf numFmtId="177" fontId="20" fillId="0" borderId="18" xfId="0" applyNumberFormat="1" applyFont="1" applyFill="1" applyBorder="1" applyAlignment="1">
      <alignment vertical="center"/>
    </xf>
    <xf numFmtId="177" fontId="20" fillId="0" borderId="27" xfId="0" applyNumberFormat="1" applyFont="1" applyFill="1" applyBorder="1" applyAlignment="1">
      <alignment vertical="center"/>
    </xf>
    <xf numFmtId="177" fontId="21" fillId="0" borderId="0" xfId="0" applyNumberFormat="1" applyFont="1" applyFill="1" applyBorder="1" applyAlignment="1">
      <alignment vertical="center"/>
    </xf>
    <xf numFmtId="177" fontId="21" fillId="0" borderId="27" xfId="0" applyNumberFormat="1" applyFont="1" applyFill="1" applyBorder="1" applyAlignment="1">
      <alignment vertical="center"/>
    </xf>
    <xf numFmtId="201" fontId="20" fillId="0" borderId="0" xfId="33" applyNumberFormat="1" applyFont="1" applyFill="1" applyBorder="1" applyAlignment="1" applyProtection="1">
      <alignment horizontal="right" vertical="center" shrinkToFit="1"/>
    </xf>
    <xf numFmtId="195" fontId="21" fillId="0" borderId="0" xfId="33" applyNumberFormat="1" applyFont="1" applyFill="1" applyBorder="1" applyAlignment="1" applyProtection="1">
      <alignment horizontal="right" vertical="center" shrinkToFit="1"/>
    </xf>
    <xf numFmtId="177" fontId="21" fillId="0" borderId="0" xfId="33" applyNumberFormat="1" applyFont="1" applyFill="1" applyBorder="1" applyAlignment="1" applyProtection="1">
      <alignment horizontal="right" vertical="center" shrinkToFit="1"/>
    </xf>
    <xf numFmtId="181" fontId="20" fillId="0" borderId="18" xfId="33" applyNumberFormat="1" applyFont="1" applyFill="1" applyBorder="1" applyAlignment="1" applyProtection="1">
      <alignment horizontal="right" vertical="center"/>
    </xf>
    <xf numFmtId="181"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right" vertical="center"/>
    </xf>
    <xf numFmtId="180" fontId="20" fillId="0" borderId="21" xfId="0" applyNumberFormat="1" applyFont="1" applyFill="1" applyBorder="1" applyAlignment="1">
      <alignment vertical="center"/>
    </xf>
    <xf numFmtId="188" fontId="20" fillId="0" borderId="0" xfId="0" applyNumberFormat="1" applyFont="1" applyFill="1" applyBorder="1" applyAlignment="1">
      <alignment vertical="center"/>
    </xf>
    <xf numFmtId="176" fontId="20" fillId="0" borderId="0" xfId="0" applyNumberFormat="1" applyFont="1" applyFill="1" applyBorder="1" applyAlignment="1">
      <alignment vertical="center"/>
    </xf>
    <xf numFmtId="0" fontId="20" fillId="0" borderId="16" xfId="0" applyFont="1" applyFill="1" applyBorder="1" applyAlignment="1">
      <alignment vertical="center"/>
    </xf>
    <xf numFmtId="187" fontId="20" fillId="0" borderId="0"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indent="1"/>
    </xf>
    <xf numFmtId="189"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76" fontId="18" fillId="0" borderId="0" xfId="0" applyNumberFormat="1" applyFont="1" applyFill="1" applyAlignment="1">
      <alignment vertical="center"/>
    </xf>
    <xf numFmtId="176" fontId="20" fillId="0" borderId="0" xfId="0" applyNumberFormat="1" applyFont="1" applyFill="1" applyBorder="1" applyAlignment="1">
      <alignment horizontal="right" vertical="center"/>
    </xf>
    <xf numFmtId="180" fontId="21" fillId="0" borderId="0" xfId="44" applyNumberFormat="1" applyFont="1" applyFill="1" applyBorder="1" applyAlignment="1">
      <alignment horizontal="right" vertical="center"/>
    </xf>
    <xf numFmtId="0" fontId="20" fillId="0" borderId="40" xfId="0" applyFont="1" applyFill="1" applyBorder="1" applyAlignment="1">
      <alignment horizontal="center" vertical="center"/>
    </xf>
    <xf numFmtId="180" fontId="20" fillId="0" borderId="29" xfId="0" applyNumberFormat="1" applyFont="1" applyFill="1" applyBorder="1" applyAlignment="1">
      <alignment horizontal="right" vertical="center"/>
    </xf>
    <xf numFmtId="0" fontId="20" fillId="0" borderId="31" xfId="0" applyFont="1" applyFill="1" applyBorder="1" applyAlignment="1">
      <alignment vertical="center"/>
    </xf>
    <xf numFmtId="177" fontId="20" fillId="0" borderId="39" xfId="0" applyNumberFormat="1" applyFont="1" applyFill="1" applyBorder="1" applyAlignment="1">
      <alignment vertical="center"/>
    </xf>
    <xf numFmtId="183" fontId="20" fillId="0" borderId="0" xfId="33" applyNumberFormat="1" applyFont="1" applyFill="1" applyBorder="1" applyAlignment="1" applyProtection="1">
      <alignment vertical="center"/>
    </xf>
    <xf numFmtId="177" fontId="21" fillId="0" borderId="0" xfId="0" applyNumberFormat="1" applyFont="1" applyFill="1" applyBorder="1" applyAlignment="1">
      <alignment horizontal="right" vertical="center"/>
    </xf>
    <xf numFmtId="0" fontId="20" fillId="0" borderId="42" xfId="0" applyFont="1" applyFill="1" applyBorder="1" applyAlignment="1">
      <alignment horizontal="center" vertical="center"/>
    </xf>
    <xf numFmtId="201" fontId="20" fillId="0" borderId="39" xfId="33" applyNumberFormat="1" applyFont="1" applyFill="1" applyBorder="1" applyAlignment="1" applyProtection="1">
      <alignment horizontal="right" vertical="center" shrinkToFit="1"/>
    </xf>
    <xf numFmtId="178" fontId="20" fillId="0" borderId="39" xfId="0" applyNumberFormat="1" applyFont="1" applyFill="1" applyBorder="1" applyAlignment="1">
      <alignment horizontal="right" vertical="center"/>
    </xf>
    <xf numFmtId="181" fontId="20" fillId="0" borderId="39" xfId="0" applyNumberFormat="1" applyFont="1" applyFill="1" applyBorder="1" applyAlignment="1">
      <alignment horizontal="right" vertical="center" indent="1"/>
    </xf>
    <xf numFmtId="183" fontId="20" fillId="0" borderId="39" xfId="33" applyNumberFormat="1" applyFont="1" applyFill="1" applyBorder="1" applyAlignment="1" applyProtection="1">
      <alignment horizontal="right" vertical="center"/>
    </xf>
    <xf numFmtId="183" fontId="20" fillId="0" borderId="18" xfId="33" applyNumberFormat="1" applyFont="1" applyFill="1" applyBorder="1" applyAlignment="1" applyProtection="1">
      <alignment vertical="center" shrinkToFit="1"/>
    </xf>
    <xf numFmtId="177" fontId="20" fillId="0" borderId="0" xfId="33" applyNumberFormat="1" applyFont="1" applyFill="1" applyBorder="1" applyAlignment="1" applyProtection="1">
      <alignment vertical="center"/>
    </xf>
    <xf numFmtId="192" fontId="20" fillId="0" borderId="0" xfId="0" applyNumberFormat="1" applyFont="1" applyFill="1" applyBorder="1" applyAlignment="1">
      <alignment horizontal="right" vertical="center"/>
    </xf>
    <xf numFmtId="192" fontId="21" fillId="0" borderId="0" xfId="0" applyNumberFormat="1" applyFont="1" applyFill="1" applyBorder="1" applyAlignment="1">
      <alignment horizontal="right" vertical="center"/>
    </xf>
    <xf numFmtId="0" fontId="28" fillId="0" borderId="0" xfId="0" applyFont="1" applyFill="1" applyAlignment="1">
      <alignment horizontal="right" vertical="center"/>
    </xf>
    <xf numFmtId="0" fontId="18" fillId="0" borderId="0" xfId="0" applyFont="1" applyFill="1" applyAlignment="1">
      <alignment vertical="center"/>
    </xf>
    <xf numFmtId="177" fontId="18" fillId="0" borderId="0" xfId="0" applyNumberFormat="1" applyFont="1" applyFill="1" applyAlignment="1">
      <alignment vertical="center"/>
    </xf>
    <xf numFmtId="0" fontId="18" fillId="0" borderId="33" xfId="0" applyFont="1" applyFill="1" applyBorder="1" applyAlignment="1">
      <alignment vertical="center"/>
    </xf>
    <xf numFmtId="0" fontId="28" fillId="0" borderId="11" xfId="0" applyFont="1" applyFill="1" applyBorder="1" applyAlignment="1">
      <alignment horizontal="center" vertical="center"/>
    </xf>
    <xf numFmtId="0" fontId="20" fillId="0" borderId="33" xfId="0" applyFont="1" applyFill="1" applyBorder="1" applyAlignment="1">
      <alignment vertical="center"/>
    </xf>
    <xf numFmtId="0" fontId="18" fillId="0" borderId="34" xfId="0" applyFont="1" applyFill="1" applyBorder="1" applyAlignment="1">
      <alignment vertical="center"/>
    </xf>
    <xf numFmtId="0" fontId="20" fillId="0" borderId="46" xfId="0" applyFont="1" applyFill="1" applyBorder="1" applyAlignment="1">
      <alignment vertical="center"/>
    </xf>
    <xf numFmtId="186" fontId="20" fillId="0" borderId="0" xfId="0" applyNumberFormat="1" applyFont="1" applyFill="1" applyBorder="1" applyAlignment="1">
      <alignment horizontal="right" vertical="center"/>
    </xf>
    <xf numFmtId="0" fontId="18" fillId="0" borderId="0" xfId="0" applyFont="1" applyFill="1"/>
    <xf numFmtId="0" fontId="18" fillId="0" borderId="47" xfId="0" applyFont="1" applyFill="1" applyBorder="1"/>
    <xf numFmtId="0" fontId="20" fillId="0" borderId="48" xfId="0" applyFont="1" applyFill="1" applyBorder="1" applyAlignment="1">
      <alignment horizontal="center" vertical="center"/>
    </xf>
    <xf numFmtId="0" fontId="20" fillId="0" borderId="23" xfId="0" applyFont="1" applyFill="1" applyBorder="1" applyAlignment="1">
      <alignment horizontal="center" vertical="center"/>
    </xf>
    <xf numFmtId="0" fontId="28" fillId="0" borderId="12" xfId="0" applyFont="1" applyFill="1" applyBorder="1" applyAlignment="1">
      <alignment horizontal="center" vertical="center"/>
    </xf>
    <xf numFmtId="0" fontId="20" fillId="0" borderId="49"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xf numFmtId="0" fontId="18" fillId="0" borderId="15" xfId="0" applyFont="1" applyFill="1" applyBorder="1"/>
    <xf numFmtId="0" fontId="20" fillId="0" borderId="28" xfId="0" applyFont="1" applyFill="1" applyBorder="1" applyAlignment="1">
      <alignment vertical="center"/>
    </xf>
    <xf numFmtId="0" fontId="18" fillId="0" borderId="16" xfId="0" applyFont="1" applyFill="1" applyBorder="1"/>
    <xf numFmtId="0" fontId="18" fillId="0" borderId="17" xfId="0" applyFont="1" applyFill="1" applyBorder="1"/>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29" xfId="0" applyFont="1" applyFill="1" applyBorder="1" applyAlignment="1">
      <alignment vertical="center"/>
    </xf>
    <xf numFmtId="180" fontId="20" fillId="0" borderId="30" xfId="0" applyNumberFormat="1" applyFont="1" applyFill="1" applyBorder="1" applyAlignment="1">
      <alignment horizontal="right" vertical="center"/>
    </xf>
    <xf numFmtId="0" fontId="20" fillId="0" borderId="34" xfId="0" applyFont="1" applyFill="1" applyBorder="1" applyAlignment="1">
      <alignment vertical="center"/>
    </xf>
    <xf numFmtId="0" fontId="20" fillId="0" borderId="54" xfId="0" applyFont="1" applyFill="1" applyBorder="1" applyAlignment="1">
      <alignment horizontal="justify"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20" fillId="0" borderId="55" xfId="0" applyFont="1" applyFill="1" applyBorder="1" applyAlignment="1">
      <alignment vertical="center"/>
    </xf>
    <xf numFmtId="0" fontId="20" fillId="0" borderId="56" xfId="0" applyFont="1" applyFill="1" applyBorder="1" applyAlignment="1">
      <alignment vertical="center"/>
    </xf>
    <xf numFmtId="0" fontId="20" fillId="0" borderId="57" xfId="0" applyFont="1" applyFill="1" applyBorder="1" applyAlignment="1">
      <alignment vertical="center"/>
    </xf>
    <xf numFmtId="38" fontId="20" fillId="0" borderId="0" xfId="0" applyNumberFormat="1" applyFont="1" applyFill="1" applyAlignment="1">
      <alignment vertical="center"/>
    </xf>
    <xf numFmtId="3" fontId="20" fillId="0" borderId="0" xfId="0" applyNumberFormat="1" applyFont="1" applyFill="1" applyAlignment="1">
      <alignment vertical="center"/>
    </xf>
    <xf numFmtId="196" fontId="20" fillId="0" borderId="0" xfId="0" applyNumberFormat="1" applyFont="1" applyFill="1" applyAlignment="1">
      <alignment vertical="center"/>
    </xf>
    <xf numFmtId="0" fontId="20" fillId="0" borderId="34" xfId="0" applyFont="1" applyFill="1" applyBorder="1" applyAlignment="1">
      <alignment vertical="top"/>
    </xf>
    <xf numFmtId="0" fontId="24" fillId="0" borderId="54" xfId="0" applyFont="1" applyFill="1" applyBorder="1" applyAlignment="1">
      <alignment horizontal="center" vertical="center"/>
    </xf>
    <xf numFmtId="0" fontId="20" fillId="0" borderId="0" xfId="0" applyFont="1" applyFill="1" applyAlignment="1">
      <alignment vertical="top"/>
    </xf>
    <xf numFmtId="190" fontId="20" fillId="0" borderId="0" xfId="0" applyNumberFormat="1" applyFont="1" applyFill="1" applyBorder="1" applyAlignment="1">
      <alignment vertical="center"/>
    </xf>
    <xf numFmtId="0" fontId="20" fillId="0" borderId="31" xfId="0" applyFont="1" applyFill="1" applyBorder="1" applyAlignment="1">
      <alignment horizontal="distributed" vertical="center" shrinkToFit="1"/>
    </xf>
    <xf numFmtId="0" fontId="20" fillId="0" borderId="54" xfId="0" applyFont="1" applyFill="1" applyBorder="1" applyAlignment="1">
      <alignment vertical="center"/>
    </xf>
    <xf numFmtId="208" fontId="20" fillId="0" borderId="0" xfId="0" applyNumberFormat="1" applyFont="1" applyFill="1" applyAlignment="1">
      <alignment vertical="center"/>
    </xf>
    <xf numFmtId="208" fontId="20" fillId="0" borderId="0" xfId="0" applyNumberFormat="1" applyFont="1" applyFill="1" applyAlignment="1">
      <alignment horizontal="right" vertical="center"/>
    </xf>
    <xf numFmtId="0" fontId="20" fillId="0" borderId="0" xfId="0" applyFont="1" applyFill="1" applyAlignment="1">
      <alignment horizontal="left"/>
    </xf>
    <xf numFmtId="0" fontId="20" fillId="0" borderId="41" xfId="0" applyFont="1" applyFill="1" applyBorder="1" applyAlignment="1">
      <alignment horizontal="center" vertical="center" shrinkToFit="1"/>
    </xf>
    <xf numFmtId="0" fontId="20" fillId="0" borderId="0" xfId="0" applyFont="1" applyFill="1" applyBorder="1" applyAlignment="1">
      <alignment horizontal="left" vertical="top" indent="1"/>
    </xf>
    <xf numFmtId="0" fontId="20" fillId="0" borderId="61" xfId="0" applyFont="1" applyFill="1" applyBorder="1" applyAlignment="1">
      <alignment horizontal="center" vertical="center" shrinkToFit="1"/>
    </xf>
    <xf numFmtId="200" fontId="20" fillId="0" borderId="0" xfId="0" applyNumberFormat="1" applyFont="1" applyFill="1" applyBorder="1" applyAlignment="1">
      <alignment horizontal="right" vertical="center"/>
    </xf>
    <xf numFmtId="200" fontId="20" fillId="0" borderId="27" xfId="0" applyNumberFormat="1" applyFont="1" applyFill="1" applyBorder="1" applyAlignment="1">
      <alignment horizontal="right" vertical="center"/>
    </xf>
    <xf numFmtId="0" fontId="20" fillId="0" borderId="0" xfId="0" applyFont="1" applyFill="1" applyAlignment="1">
      <alignment horizontal="center"/>
    </xf>
    <xf numFmtId="0" fontId="20" fillId="0" borderId="0" xfId="0" applyFont="1" applyFill="1" applyBorder="1" applyAlignment="1">
      <alignment vertical="center" wrapText="1"/>
    </xf>
    <xf numFmtId="0" fontId="18" fillId="0" borderId="50" xfId="0" applyFont="1" applyFill="1" applyBorder="1"/>
    <xf numFmtId="0" fontId="18" fillId="0" borderId="33" xfId="0" applyFont="1" applyFill="1" applyBorder="1"/>
    <xf numFmtId="0" fontId="18" fillId="0" borderId="28" xfId="0" applyFont="1" applyFill="1" applyBorder="1"/>
    <xf numFmtId="0" fontId="18" fillId="0" borderId="34" xfId="0" applyFont="1" applyFill="1" applyBorder="1"/>
    <xf numFmtId="0" fontId="20" fillId="0" borderId="0" xfId="0" applyFont="1" applyFill="1" applyAlignment="1">
      <alignment horizontal="right"/>
    </xf>
    <xf numFmtId="38" fontId="18" fillId="0" borderId="0" xfId="0" applyNumberFormat="1" applyFont="1" applyFill="1" applyAlignment="1">
      <alignment vertical="center"/>
    </xf>
    <xf numFmtId="0" fontId="18" fillId="0" borderId="33" xfId="0" applyFont="1" applyFill="1" applyBorder="1" applyAlignment="1">
      <alignment horizontal="distributed" vertical="center"/>
    </xf>
    <xf numFmtId="0" fontId="18" fillId="0" borderId="0" xfId="0" applyFont="1" applyFill="1" applyBorder="1" applyAlignment="1">
      <alignment horizontal="distributed" vertical="center"/>
    </xf>
    <xf numFmtId="190" fontId="18" fillId="0" borderId="0" xfId="0" applyNumberFormat="1" applyFont="1" applyFill="1"/>
    <xf numFmtId="0" fontId="18" fillId="0" borderId="29" xfId="0" applyFont="1" applyFill="1" applyBorder="1"/>
    <xf numFmtId="0" fontId="18" fillId="0" borderId="0" xfId="0" applyFont="1" applyFill="1" applyAlignment="1">
      <alignment horizontal="left"/>
    </xf>
    <xf numFmtId="0" fontId="18" fillId="0" borderId="0" xfId="0" applyFont="1" applyFill="1" applyBorder="1"/>
    <xf numFmtId="181" fontId="18" fillId="0" borderId="0" xfId="0" applyNumberFormat="1" applyFont="1" applyFill="1"/>
    <xf numFmtId="0" fontId="18" fillId="0" borderId="21" xfId="0" applyFont="1" applyFill="1" applyBorder="1"/>
    <xf numFmtId="0" fontId="18" fillId="0" borderId="13" xfId="0" applyFont="1" applyFill="1" applyBorder="1"/>
    <xf numFmtId="0" fontId="18" fillId="0" borderId="0" xfId="0" applyFont="1" applyFill="1" applyAlignment="1">
      <alignment vertical="top"/>
    </xf>
    <xf numFmtId="0" fontId="18" fillId="0" borderId="0" xfId="0" applyFont="1" applyFill="1" applyAlignment="1">
      <alignment horizontal="right" vertical="center"/>
    </xf>
    <xf numFmtId="181" fontId="18" fillId="0" borderId="0" xfId="0" applyNumberFormat="1" applyFont="1" applyFill="1" applyBorder="1" applyAlignment="1">
      <alignment horizontal="right" vertical="center"/>
    </xf>
    <xf numFmtId="198" fontId="18" fillId="0" borderId="0" xfId="0" applyNumberFormat="1" applyFont="1" applyFill="1" applyBorder="1" applyAlignment="1">
      <alignment horizontal="right" vertical="center"/>
    </xf>
    <xf numFmtId="178" fontId="18" fillId="0" borderId="0" xfId="0" applyNumberFormat="1" applyFont="1" applyFill="1" applyBorder="1" applyAlignment="1">
      <alignment horizontal="right" vertical="top"/>
    </xf>
    <xf numFmtId="178" fontId="21" fillId="0" borderId="101" xfId="0" applyNumberFormat="1" applyFont="1" applyFill="1" applyBorder="1" applyAlignment="1">
      <alignment horizontal="right" vertical="center"/>
    </xf>
    <xf numFmtId="178" fontId="21" fillId="0" borderId="101" xfId="33" applyNumberFormat="1" applyFont="1" applyFill="1" applyBorder="1" applyAlignment="1" applyProtection="1">
      <alignment horizontal="right" vertical="center"/>
    </xf>
    <xf numFmtId="189" fontId="21" fillId="0" borderId="101" xfId="0" applyNumberFormat="1" applyFont="1" applyFill="1" applyBorder="1" applyAlignment="1">
      <alignment horizontal="right" vertical="center"/>
    </xf>
    <xf numFmtId="0" fontId="20" fillId="0" borderId="0" xfId="0" applyFont="1" applyFill="1" applyAlignment="1">
      <alignment horizontal="left" vertical="center"/>
    </xf>
    <xf numFmtId="0" fontId="20" fillId="0" borderId="0" xfId="0" applyFont="1" applyFill="1" applyBorder="1" applyAlignment="1">
      <alignment horizontal="left" vertical="center" wrapText="1"/>
    </xf>
    <xf numFmtId="0" fontId="20" fillId="0" borderId="0" xfId="0" applyFont="1" applyFill="1" applyBorder="1" applyAlignment="1">
      <alignment vertical="center"/>
    </xf>
    <xf numFmtId="0" fontId="21" fillId="0" borderId="31"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28" xfId="0" applyFont="1" applyFill="1" applyBorder="1" applyAlignment="1">
      <alignment horizontal="distributed" vertical="center"/>
    </xf>
    <xf numFmtId="189" fontId="20" fillId="0" borderId="10" xfId="0" applyNumberFormat="1" applyFont="1" applyFill="1" applyBorder="1" applyAlignment="1">
      <alignment vertical="center"/>
    </xf>
    <xf numFmtId="0" fontId="24" fillId="0" borderId="52" xfId="0" applyFont="1" applyFill="1" applyBorder="1" applyAlignment="1">
      <alignment vertical="center"/>
    </xf>
    <xf numFmtId="0" fontId="20" fillId="0" borderId="0" xfId="0" applyFont="1" applyFill="1" applyAlignment="1">
      <alignment horizontal="left" vertical="top" indent="1"/>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0" fontId="20" fillId="0" borderId="31"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29" xfId="0" applyFont="1" applyFill="1" applyBorder="1" applyAlignment="1">
      <alignment horizontal="right" vertical="center"/>
    </xf>
    <xf numFmtId="178" fontId="21" fillId="0" borderId="109" xfId="0" applyNumberFormat="1" applyFont="1" applyFill="1" applyBorder="1" applyAlignment="1">
      <alignment horizontal="right" vertical="center"/>
    </xf>
    <xf numFmtId="189" fontId="21" fillId="0" borderId="109" xfId="0" applyNumberFormat="1" applyFont="1" applyFill="1" applyBorder="1" applyAlignment="1">
      <alignment horizontal="right" vertical="center"/>
    </xf>
    <xf numFmtId="189" fontId="20" fillId="0" borderId="27" xfId="0" applyNumberFormat="1" applyFont="1" applyFill="1" applyBorder="1" applyAlignment="1">
      <alignment horizontal="right" vertical="center"/>
    </xf>
    <xf numFmtId="181" fontId="29" fillId="0" borderId="18" xfId="33" applyNumberFormat="1" applyFont="1" applyFill="1" applyBorder="1" applyAlignment="1" applyProtection="1">
      <alignment horizontal="right" vertical="center"/>
    </xf>
    <xf numFmtId="181" fontId="31" fillId="0" borderId="0" xfId="0" applyNumberFormat="1" applyFont="1" applyFill="1" applyBorder="1" applyAlignment="1">
      <alignment horizontal="right" vertical="center"/>
    </xf>
    <xf numFmtId="181" fontId="29" fillId="0" borderId="0" xfId="33" applyNumberFormat="1" applyFont="1" applyFill="1" applyBorder="1" applyAlignment="1" applyProtection="1">
      <alignment horizontal="right" vertical="center"/>
    </xf>
    <xf numFmtId="195" fontId="20" fillId="0" borderId="0" xfId="33" applyNumberFormat="1" applyFont="1" applyFill="1" applyBorder="1" applyAlignment="1" applyProtection="1">
      <alignment horizontal="right" vertical="center"/>
    </xf>
    <xf numFmtId="0" fontId="20" fillId="0" borderId="98" xfId="0" applyFont="1" applyFill="1" applyBorder="1" applyAlignment="1">
      <alignment horizontal="center" vertical="center"/>
    </xf>
    <xf numFmtId="0" fontId="20" fillId="0" borderId="97" xfId="0" applyFont="1" applyFill="1" applyBorder="1" applyAlignment="1">
      <alignment horizontal="center" vertical="center"/>
    </xf>
    <xf numFmtId="0" fontId="20" fillId="0" borderId="28" xfId="0" applyFont="1" applyFill="1" applyBorder="1" applyAlignment="1">
      <alignment horizontal="distributed" vertical="center"/>
    </xf>
    <xf numFmtId="0" fontId="24"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wrapText="1"/>
    </xf>
    <xf numFmtId="177" fontId="20" fillId="0" borderId="0" xfId="0" applyNumberFormat="1" applyFont="1" applyFill="1" applyBorder="1" applyAlignment="1">
      <alignment horizontal="right" vertical="center"/>
    </xf>
    <xf numFmtId="0" fontId="20" fillId="0" borderId="28" xfId="0" applyFont="1" applyFill="1" applyBorder="1" applyAlignment="1">
      <alignment horizontal="distributed" vertical="center"/>
    </xf>
    <xf numFmtId="0" fontId="20" fillId="0" borderId="28"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1" xfId="0" applyFont="1" applyFill="1" applyBorder="1" applyAlignment="1">
      <alignment horizontal="distributed" vertical="center" indent="1"/>
    </xf>
    <xf numFmtId="0" fontId="20" fillId="0" borderId="28" xfId="0" applyFont="1" applyFill="1" applyBorder="1" applyAlignment="1">
      <alignment horizontal="distributed" vertical="center"/>
    </xf>
    <xf numFmtId="0" fontId="20" fillId="0" borderId="37" xfId="0" applyFont="1" applyFill="1" applyBorder="1" applyAlignment="1">
      <alignment vertical="center"/>
    </xf>
    <xf numFmtId="0" fontId="20" fillId="0" borderId="118" xfId="0" applyFont="1" applyFill="1" applyBorder="1" applyAlignment="1">
      <alignment horizontal="center" vertical="center"/>
    </xf>
    <xf numFmtId="0" fontId="20" fillId="0" borderId="117" xfId="0" applyFont="1" applyFill="1" applyBorder="1" applyAlignment="1">
      <alignment horizontal="center" vertical="center"/>
    </xf>
    <xf numFmtId="177" fontId="20" fillId="0" borderId="114" xfId="0" applyNumberFormat="1" applyFont="1" applyFill="1" applyBorder="1" applyAlignment="1">
      <alignment vertical="center"/>
    </xf>
    <xf numFmtId="0" fontId="18" fillId="0" borderId="123" xfId="0" applyFont="1" applyFill="1" applyBorder="1" applyAlignment="1">
      <alignment vertical="center"/>
    </xf>
    <xf numFmtId="0" fontId="18" fillId="0" borderId="124" xfId="0" applyFont="1" applyFill="1" applyBorder="1" applyAlignment="1">
      <alignment vertical="center"/>
    </xf>
    <xf numFmtId="0" fontId="18" fillId="0" borderId="124" xfId="0" applyFont="1" applyFill="1" applyBorder="1" applyAlignment="1">
      <alignment horizontal="left" vertical="center"/>
    </xf>
    <xf numFmtId="189" fontId="30" fillId="0" borderId="0" xfId="0" applyNumberFormat="1" applyFont="1" applyFill="1" applyBorder="1" applyAlignment="1">
      <alignment horizontal="right" vertical="center"/>
    </xf>
    <xf numFmtId="178" fontId="30" fillId="0" borderId="0" xfId="0" applyNumberFormat="1" applyFont="1" applyFill="1" applyBorder="1" applyAlignment="1">
      <alignment horizontal="right" vertical="center"/>
    </xf>
    <xf numFmtId="0" fontId="18" fillId="0" borderId="125" xfId="0" applyFont="1" applyFill="1" applyBorder="1" applyAlignment="1">
      <alignment horizontal="left" vertical="center"/>
    </xf>
    <xf numFmtId="178" fontId="18" fillId="0" borderId="116" xfId="0" applyNumberFormat="1" applyFont="1" applyFill="1" applyBorder="1" applyAlignment="1">
      <alignment horizontal="right" vertical="top"/>
    </xf>
    <xf numFmtId="0" fontId="20" fillId="0" borderId="13" xfId="0" applyFont="1" applyFill="1" applyBorder="1" applyAlignment="1">
      <alignment horizontal="center" vertical="center"/>
    </xf>
    <xf numFmtId="0" fontId="18" fillId="0" borderId="29" xfId="0" applyFont="1" applyFill="1" applyBorder="1" applyAlignment="1">
      <alignment horizontal="right" vertical="center"/>
    </xf>
    <xf numFmtId="177" fontId="20" fillId="0" borderId="29" xfId="0" applyNumberFormat="1" applyFont="1" applyFill="1" applyBorder="1" applyAlignment="1">
      <alignment horizontal="right" vertical="center"/>
    </xf>
    <xf numFmtId="177" fontId="20" fillId="0" borderId="30" xfId="0" applyNumberFormat="1" applyFont="1" applyFill="1" applyBorder="1" applyAlignment="1">
      <alignment horizontal="right" vertical="center" indent="1"/>
    </xf>
    <xf numFmtId="190" fontId="20" fillId="0" borderId="21" xfId="0" applyNumberFormat="1" applyFont="1" applyFill="1" applyBorder="1" applyAlignment="1">
      <alignment vertical="center"/>
    </xf>
    <xf numFmtId="190" fontId="20" fillId="0" borderId="22" xfId="0" applyNumberFormat="1" applyFont="1" applyFill="1" applyBorder="1" applyAlignment="1">
      <alignment horizontal="right" vertical="center"/>
    </xf>
    <xf numFmtId="0" fontId="31" fillId="0" borderId="22" xfId="0" applyFont="1" applyFill="1" applyBorder="1"/>
    <xf numFmtId="0" fontId="20" fillId="0" borderId="13" xfId="0" applyFont="1" applyFill="1" applyBorder="1" applyAlignment="1">
      <alignment horizontal="center" vertical="center"/>
    </xf>
    <xf numFmtId="0" fontId="20" fillId="0" borderId="11" xfId="0" applyFont="1" applyFill="1" applyBorder="1" applyAlignment="1">
      <alignment horizontal="center" vertical="center"/>
    </xf>
    <xf numFmtId="180" fontId="29" fillId="0" borderId="21" xfId="0" applyNumberFormat="1" applyFont="1" applyFill="1" applyBorder="1" applyAlignment="1">
      <alignment horizontal="right" vertical="center"/>
    </xf>
    <xf numFmtId="198" fontId="20" fillId="0" borderId="0" xfId="33" applyNumberFormat="1" applyFont="1" applyFill="1" applyBorder="1" applyAlignment="1" applyProtection="1">
      <alignment horizontal="right" vertical="center"/>
    </xf>
    <xf numFmtId="0" fontId="20" fillId="0" borderId="129" xfId="0" applyFont="1" applyFill="1" applyBorder="1" applyAlignment="1">
      <alignment horizontal="center" vertical="center"/>
    </xf>
    <xf numFmtId="180" fontId="30" fillId="0" borderId="21" xfId="0" applyNumberFormat="1" applyFont="1" applyFill="1" applyBorder="1" applyAlignment="1">
      <alignment horizontal="right" vertical="center"/>
    </xf>
    <xf numFmtId="180" fontId="30" fillId="0" borderId="22" xfId="0" applyNumberFormat="1" applyFont="1" applyFill="1" applyBorder="1" applyAlignment="1">
      <alignment horizontal="right" vertical="center"/>
    </xf>
    <xf numFmtId="0" fontId="30" fillId="0" borderId="34" xfId="0" applyFont="1" applyFill="1" applyBorder="1" applyAlignment="1">
      <alignment horizontal="center" vertical="center"/>
    </xf>
    <xf numFmtId="0" fontId="30" fillId="0" borderId="29" xfId="0" applyFont="1" applyFill="1" applyBorder="1" applyAlignment="1">
      <alignment horizontal="center" vertical="center"/>
    </xf>
    <xf numFmtId="0" fontId="31" fillId="0" borderId="29" xfId="0" applyFont="1" applyFill="1" applyBorder="1" applyAlignment="1">
      <alignment horizontal="center"/>
    </xf>
    <xf numFmtId="177" fontId="30" fillId="0" borderId="35" xfId="0" applyNumberFormat="1" applyFont="1" applyFill="1" applyBorder="1" applyAlignment="1">
      <alignment horizontal="right" vertical="center"/>
    </xf>
    <xf numFmtId="177" fontId="31" fillId="0" borderId="29" xfId="0" applyNumberFormat="1" applyFont="1" applyFill="1" applyBorder="1" applyAlignment="1">
      <alignment horizontal="right"/>
    </xf>
    <xf numFmtId="177" fontId="30" fillId="0" borderId="30" xfId="0" applyNumberFormat="1" applyFont="1" applyFill="1" applyBorder="1" applyAlignment="1">
      <alignment horizontal="right" vertical="center"/>
    </xf>
    <xf numFmtId="0" fontId="30" fillId="0" borderId="122" xfId="0" applyFont="1" applyFill="1" applyBorder="1" applyAlignment="1">
      <alignment horizontal="center" vertical="center"/>
    </xf>
    <xf numFmtId="0" fontId="20" fillId="0" borderId="134" xfId="0" applyFont="1" applyFill="1" applyBorder="1" applyAlignment="1">
      <alignment horizontal="center" vertical="center" shrinkToFit="1"/>
    </xf>
    <xf numFmtId="177" fontId="20" fillId="0" borderId="120" xfId="0" applyNumberFormat="1" applyFont="1" applyFill="1" applyBorder="1" applyAlignment="1">
      <alignment vertical="center"/>
    </xf>
    <xf numFmtId="0" fontId="30" fillId="0" borderId="121" xfId="0" applyFont="1" applyFill="1" applyBorder="1" applyAlignment="1">
      <alignment horizontal="center" vertical="center" shrinkToFit="1"/>
    </xf>
    <xf numFmtId="0" fontId="20" fillId="0" borderId="45"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1" xfId="0" applyFont="1" applyFill="1" applyBorder="1" applyAlignment="1">
      <alignment horizontal="center" vertical="center"/>
    </xf>
    <xf numFmtId="0" fontId="21" fillId="0" borderId="133"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14" xfId="0" applyFont="1" applyFill="1" applyBorder="1" applyAlignment="1">
      <alignment horizontal="center" vertical="center"/>
    </xf>
    <xf numFmtId="0" fontId="20" fillId="0" borderId="19" xfId="0" applyFont="1" applyFill="1" applyBorder="1" applyAlignment="1">
      <alignment horizontal="center" vertical="center" shrinkToFit="1"/>
    </xf>
    <xf numFmtId="0" fontId="20" fillId="0" borderId="58" xfId="0" applyFont="1" applyFill="1" applyBorder="1" applyAlignment="1">
      <alignment horizontal="center" vertical="center" shrinkToFit="1"/>
    </xf>
    <xf numFmtId="208" fontId="21" fillId="0" borderId="0" xfId="0" applyNumberFormat="1" applyFont="1" applyFill="1" applyBorder="1" applyAlignment="1">
      <alignment horizontal="right" vertical="center"/>
    </xf>
    <xf numFmtId="208" fontId="21" fillId="0" borderId="13" xfId="0" applyNumberFormat="1" applyFont="1" applyFill="1" applyBorder="1" applyAlignment="1">
      <alignment horizontal="right" vertical="center"/>
    </xf>
    <xf numFmtId="208" fontId="21" fillId="0" borderId="14" xfId="46" applyNumberFormat="1" applyFont="1" applyFill="1" applyBorder="1" applyAlignment="1">
      <alignment horizontal="right" vertical="center"/>
    </xf>
    <xf numFmtId="212" fontId="20" fillId="0" borderId="0" xfId="0" applyNumberFormat="1" applyFont="1" applyFill="1" applyBorder="1" applyAlignment="1">
      <alignment horizontal="right" vertical="center"/>
    </xf>
    <xf numFmtId="208" fontId="20" fillId="0" borderId="0" xfId="0" applyNumberFormat="1" applyFont="1" applyFill="1" applyBorder="1" applyAlignment="1">
      <alignment horizontal="right" vertical="center"/>
    </xf>
    <xf numFmtId="208" fontId="20" fillId="0" borderId="0" xfId="46" applyNumberFormat="1" applyFont="1" applyFill="1" applyBorder="1" applyAlignment="1">
      <alignment horizontal="right" vertical="center"/>
    </xf>
    <xf numFmtId="208" fontId="20" fillId="0" borderId="116" xfId="46" applyNumberFormat="1" applyFont="1" applyFill="1" applyBorder="1" applyAlignment="1">
      <alignment horizontal="right" vertical="center"/>
    </xf>
    <xf numFmtId="208" fontId="21" fillId="0" borderId="10" xfId="0" applyNumberFormat="1" applyFont="1" applyFill="1" applyBorder="1" applyAlignment="1">
      <alignment horizontal="right" vertical="center"/>
    </xf>
    <xf numFmtId="208" fontId="20" fillId="0" borderId="10" xfId="0" applyNumberFormat="1" applyFont="1" applyFill="1" applyBorder="1" applyAlignment="1">
      <alignment horizontal="right" vertical="center"/>
    </xf>
    <xf numFmtId="208" fontId="21" fillId="0" borderId="114" xfId="0" applyNumberFormat="1" applyFont="1" applyFill="1" applyBorder="1" applyAlignment="1">
      <alignment horizontal="right" vertical="center"/>
    </xf>
    <xf numFmtId="208" fontId="20" fillId="0" borderId="27" xfId="0" applyNumberFormat="1" applyFont="1" applyFill="1" applyBorder="1" applyAlignment="1">
      <alignment horizontal="right" vertical="center"/>
    </xf>
    <xf numFmtId="190" fontId="20" fillId="0" borderId="11" xfId="0" applyNumberFormat="1" applyFont="1" applyFill="1" applyBorder="1" applyAlignment="1">
      <alignment horizontal="center" vertical="center"/>
    </xf>
    <xf numFmtId="208" fontId="20" fillId="0" borderId="11" xfId="0" applyNumberFormat="1" applyFont="1" applyFill="1" applyBorder="1" applyAlignment="1">
      <alignment horizontal="center" vertical="center"/>
    </xf>
    <xf numFmtId="208" fontId="20" fillId="0" borderId="19" xfId="0" applyNumberFormat="1" applyFont="1" applyFill="1" applyBorder="1" applyAlignment="1">
      <alignment horizontal="center" vertical="center"/>
    </xf>
    <xf numFmtId="208" fontId="20" fillId="0" borderId="98" xfId="0" applyNumberFormat="1" applyFont="1" applyFill="1" applyBorder="1" applyAlignment="1">
      <alignment horizontal="center" vertical="center"/>
    </xf>
    <xf numFmtId="208" fontId="20" fillId="0" borderId="14" xfId="0" applyNumberFormat="1" applyFont="1" applyFill="1" applyBorder="1" applyAlignment="1">
      <alignment horizontal="center" vertical="center"/>
    </xf>
    <xf numFmtId="191" fontId="20" fillId="0" borderId="13" xfId="0" applyNumberFormat="1" applyFont="1" applyFill="1" applyBorder="1" applyAlignment="1">
      <alignment horizontal="right" vertical="center"/>
    </xf>
    <xf numFmtId="191" fontId="20" fillId="0" borderId="13" xfId="0" applyNumberFormat="1" applyFont="1" applyFill="1" applyBorder="1" applyAlignment="1">
      <alignment vertical="center"/>
    </xf>
    <xf numFmtId="191" fontId="20" fillId="0" borderId="14" xfId="0" applyNumberFormat="1" applyFont="1" applyFill="1" applyBorder="1" applyAlignment="1">
      <alignment vertical="center"/>
    </xf>
    <xf numFmtId="207" fontId="20" fillId="0" borderId="0" xfId="0" applyNumberFormat="1" applyFont="1" applyFill="1" applyBorder="1" applyAlignment="1">
      <alignment vertical="center"/>
    </xf>
    <xf numFmtId="191" fontId="20" fillId="0" borderId="0" xfId="0" applyNumberFormat="1" applyFont="1" applyFill="1" applyBorder="1" applyAlignment="1">
      <alignment horizontal="right" vertical="center"/>
    </xf>
    <xf numFmtId="191" fontId="20" fillId="0" borderId="0" xfId="0" applyNumberFormat="1" applyFont="1" applyFill="1" applyBorder="1" applyAlignment="1">
      <alignment vertical="center"/>
    </xf>
    <xf numFmtId="191" fontId="20" fillId="0" borderId="10" xfId="0" applyNumberFormat="1" applyFont="1" applyFill="1" applyBorder="1" applyAlignment="1">
      <alignment vertical="center"/>
    </xf>
    <xf numFmtId="215" fontId="20" fillId="0" borderId="0" xfId="0" applyNumberFormat="1" applyFont="1" applyFill="1" applyBorder="1" applyAlignment="1">
      <alignment horizontal="right" vertical="center"/>
    </xf>
    <xf numFmtId="206" fontId="20" fillId="0" borderId="0" xfId="0" applyNumberFormat="1" applyFont="1" applyFill="1" applyBorder="1" applyAlignment="1">
      <alignment vertical="center"/>
    </xf>
    <xf numFmtId="206" fontId="20" fillId="0" borderId="10" xfId="0" applyNumberFormat="1" applyFont="1" applyFill="1" applyBorder="1" applyAlignment="1">
      <alignment vertical="center"/>
    </xf>
    <xf numFmtId="215" fontId="20" fillId="0" borderId="0" xfId="0" applyNumberFormat="1" applyFont="1" applyFill="1" applyBorder="1" applyAlignment="1">
      <alignment vertical="center"/>
    </xf>
    <xf numFmtId="207" fontId="21" fillId="0" borderId="21" xfId="0" applyNumberFormat="1" applyFont="1" applyFill="1" applyBorder="1" applyAlignment="1">
      <alignment horizontal="right" vertical="center"/>
    </xf>
    <xf numFmtId="208" fontId="21" fillId="0" borderId="21" xfId="0" applyNumberFormat="1" applyFont="1" applyFill="1" applyBorder="1" applyAlignment="1">
      <alignment horizontal="right" vertical="center"/>
    </xf>
    <xf numFmtId="208" fontId="21" fillId="0" borderId="21" xfId="0" applyNumberFormat="1" applyFont="1" applyFill="1" applyBorder="1" applyAlignment="1">
      <alignment vertical="center"/>
    </xf>
    <xf numFmtId="208" fontId="21" fillId="0" borderId="22" xfId="0" applyNumberFormat="1" applyFont="1" applyFill="1" applyBorder="1" applyAlignment="1">
      <alignment vertical="center"/>
    </xf>
    <xf numFmtId="0" fontId="20" fillId="0" borderId="24" xfId="0" applyFont="1" applyFill="1" applyBorder="1" applyAlignment="1">
      <alignment vertical="center"/>
    </xf>
    <xf numFmtId="0" fontId="20" fillId="0" borderId="26" xfId="0" applyFont="1" applyFill="1" applyBorder="1" applyAlignment="1">
      <alignment vertical="center"/>
    </xf>
    <xf numFmtId="0" fontId="20" fillId="0" borderId="112" xfId="0" applyFont="1" applyFill="1" applyBorder="1" applyAlignment="1">
      <alignment horizontal="center" vertical="center"/>
    </xf>
    <xf numFmtId="198" fontId="20" fillId="0" borderId="11" xfId="0" applyNumberFormat="1" applyFont="1" applyFill="1" applyBorder="1" applyAlignment="1">
      <alignment horizontal="center" vertical="center"/>
    </xf>
    <xf numFmtId="0" fontId="20" fillId="0" borderId="59" xfId="0" applyFont="1" applyFill="1" applyBorder="1" applyAlignment="1">
      <alignment horizontal="center" vertical="center"/>
    </xf>
    <xf numFmtId="176" fontId="20" fillId="0" borderId="14" xfId="0" applyNumberFormat="1" applyFont="1" applyFill="1" applyBorder="1" applyAlignment="1">
      <alignment vertical="center"/>
    </xf>
    <xf numFmtId="176" fontId="20" fillId="0" borderId="10" xfId="0" applyNumberFormat="1" applyFont="1" applyFill="1" applyBorder="1" applyAlignment="1">
      <alignment vertical="center"/>
    </xf>
    <xf numFmtId="211" fontId="20" fillId="0" borderId="21" xfId="0" applyNumberFormat="1" applyFont="1" applyFill="1" applyBorder="1" applyAlignment="1">
      <alignment vertical="center"/>
    </xf>
    <xf numFmtId="208" fontId="20" fillId="0" borderId="21" xfId="0" applyNumberFormat="1" applyFont="1" applyFill="1" applyBorder="1" applyAlignment="1">
      <alignment vertical="center"/>
    </xf>
    <xf numFmtId="208" fontId="20" fillId="0" borderId="22" xfId="0" applyNumberFormat="1" applyFont="1" applyFill="1" applyBorder="1" applyAlignment="1">
      <alignment vertical="center"/>
    </xf>
    <xf numFmtId="0" fontId="19" fillId="0" borderId="0" xfId="0" applyFont="1" applyFill="1" applyBorder="1" applyAlignment="1">
      <alignment vertical="center"/>
    </xf>
    <xf numFmtId="0" fontId="20" fillId="0" borderId="19" xfId="0" applyFont="1" applyFill="1" applyBorder="1" applyAlignment="1">
      <alignment horizontal="centerContinuous" vertical="center" shrinkToFit="1"/>
    </xf>
    <xf numFmtId="176" fontId="20" fillId="0" borderId="11" xfId="0" applyNumberFormat="1" applyFont="1" applyFill="1" applyBorder="1" applyAlignment="1">
      <alignment horizontal="center" vertical="center"/>
    </xf>
    <xf numFmtId="176" fontId="20" fillId="0" borderId="13" xfId="0" applyNumberFormat="1" applyFont="1" applyFill="1" applyBorder="1" applyAlignment="1">
      <alignment horizontal="center" vertical="center"/>
    </xf>
    <xf numFmtId="188" fontId="20" fillId="0" borderId="13" xfId="0" applyNumberFormat="1" applyFont="1" applyFill="1" applyBorder="1" applyAlignment="1">
      <alignment horizontal="center" vertical="center"/>
    </xf>
    <xf numFmtId="0" fontId="20" fillId="0" borderId="136" xfId="0" applyFont="1" applyFill="1" applyBorder="1" applyAlignment="1">
      <alignment horizontal="center" vertical="center"/>
    </xf>
    <xf numFmtId="0" fontId="31" fillId="0" borderId="21" xfId="0" applyFont="1" applyFill="1" applyBorder="1"/>
    <xf numFmtId="0" fontId="28" fillId="0" borderId="137" xfId="0" applyFont="1" applyFill="1" applyBorder="1" applyAlignment="1">
      <alignment horizontal="center" vertical="center"/>
    </xf>
    <xf numFmtId="0" fontId="28" fillId="0" borderId="138" xfId="0" applyFont="1" applyFill="1" applyBorder="1" applyAlignment="1">
      <alignment horizontal="center" vertical="center"/>
    </xf>
    <xf numFmtId="0" fontId="20" fillId="0" borderId="139" xfId="0" applyFont="1" applyFill="1" applyBorder="1" applyAlignment="1">
      <alignment horizontal="center" vertical="center"/>
    </xf>
    <xf numFmtId="0" fontId="22" fillId="0" borderId="0" xfId="0" applyFont="1" applyFill="1" applyAlignment="1">
      <alignment vertical="center"/>
    </xf>
    <xf numFmtId="0" fontId="20" fillId="0" borderId="53" xfId="0" applyFont="1" applyFill="1" applyBorder="1" applyAlignment="1">
      <alignment horizontal="center" vertical="center"/>
    </xf>
    <xf numFmtId="0" fontId="21" fillId="0" borderId="40" xfId="0" applyFont="1" applyFill="1" applyBorder="1" applyAlignment="1">
      <alignment horizontal="center" vertical="center"/>
    </xf>
    <xf numFmtId="180" fontId="21" fillId="0" borderId="101" xfId="44" applyNumberFormat="1" applyFont="1" applyFill="1" applyBorder="1" applyAlignment="1">
      <alignment horizontal="right" vertical="center"/>
    </xf>
    <xf numFmtId="187" fontId="20" fillId="0" borderId="29" xfId="0" applyNumberFormat="1" applyFont="1" applyFill="1" applyBorder="1" applyAlignment="1">
      <alignment horizontal="right" vertical="center"/>
    </xf>
    <xf numFmtId="176" fontId="20" fillId="0" borderId="29" xfId="0" applyNumberFormat="1" applyFont="1" applyFill="1" applyBorder="1" applyAlignment="1">
      <alignment horizontal="right" vertical="center"/>
    </xf>
    <xf numFmtId="188" fontId="20" fillId="0" borderId="21" xfId="0" applyNumberFormat="1" applyFont="1" applyFill="1" applyBorder="1" applyAlignment="1">
      <alignment vertical="center"/>
    </xf>
    <xf numFmtId="191" fontId="21" fillId="0" borderId="109" xfId="44" applyNumberFormat="1" applyFont="1" applyFill="1" applyBorder="1" applyAlignment="1">
      <alignment horizontal="right" vertical="center"/>
    </xf>
    <xf numFmtId="180" fontId="29" fillId="0" borderId="29" xfId="0" applyNumberFormat="1" applyFont="1" applyFill="1" applyBorder="1" applyAlignment="1">
      <alignment horizontal="right" vertical="center"/>
    </xf>
    <xf numFmtId="191" fontId="21" fillId="0" borderId="0" xfId="44" applyNumberFormat="1" applyFont="1" applyFill="1" applyBorder="1" applyAlignment="1">
      <alignment horizontal="right" vertical="center"/>
    </xf>
    <xf numFmtId="205" fontId="20" fillId="0" borderId="21" xfId="0"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11" xfId="0" applyFont="1" applyFill="1" applyBorder="1" applyAlignment="1">
      <alignment horizontal="center" vertical="center"/>
    </xf>
    <xf numFmtId="180" fontId="20" fillId="0" borderId="0" xfId="44" applyNumberFormat="1" applyFont="1" applyFill="1" applyBorder="1" applyAlignment="1">
      <alignment horizontal="right" vertical="center"/>
    </xf>
    <xf numFmtId="191" fontId="20" fillId="0" borderId="0" xfId="44" applyNumberFormat="1" applyFont="1" applyFill="1" applyBorder="1" applyAlignment="1">
      <alignment horizontal="right" vertical="center"/>
    </xf>
    <xf numFmtId="178" fontId="20" fillId="0" borderId="0" xfId="0" applyNumberFormat="1" applyFont="1" applyFill="1" applyBorder="1" applyAlignment="1">
      <alignment horizontal="right" vertical="center"/>
    </xf>
    <xf numFmtId="0" fontId="20" fillId="0" borderId="32" xfId="0" applyFont="1" applyFill="1" applyBorder="1" applyAlignment="1">
      <alignment horizontal="center" vertical="center" shrinkToFit="1"/>
    </xf>
    <xf numFmtId="0" fontId="20" fillId="0" borderId="13" xfId="0" applyFont="1" applyFill="1" applyBorder="1" applyAlignment="1">
      <alignment vertical="center" shrinkToFit="1"/>
    </xf>
    <xf numFmtId="0" fontId="20" fillId="0" borderId="40" xfId="0" applyFont="1" applyFill="1" applyBorder="1" applyAlignment="1">
      <alignment vertical="center" shrinkToFit="1"/>
    </xf>
    <xf numFmtId="183" fontId="20" fillId="0" borderId="0" xfId="0" applyNumberFormat="1" applyFont="1" applyFill="1" applyBorder="1" applyAlignment="1">
      <alignment horizontal="right" vertical="center" shrinkToFit="1"/>
    </xf>
    <xf numFmtId="183" fontId="20" fillId="0" borderId="27" xfId="0" applyNumberFormat="1" applyFont="1" applyFill="1" applyBorder="1" applyAlignment="1">
      <alignment horizontal="right" vertical="center" shrinkToFit="1"/>
    </xf>
    <xf numFmtId="190" fontId="20" fillId="0" borderId="0" xfId="0" applyNumberFormat="1" applyFont="1" applyFill="1" applyBorder="1" applyAlignment="1">
      <alignment horizontal="right" vertical="center" shrinkToFit="1"/>
    </xf>
    <xf numFmtId="190" fontId="20" fillId="0" borderId="27" xfId="0" applyNumberFormat="1" applyFont="1" applyFill="1" applyBorder="1" applyAlignment="1">
      <alignment horizontal="right" vertical="center" shrinkToFit="1"/>
    </xf>
    <xf numFmtId="180" fontId="21" fillId="0" borderId="0" xfId="0" applyNumberFormat="1" applyFont="1" applyFill="1" applyBorder="1" applyAlignment="1">
      <alignment horizontal="right" vertical="center" shrinkToFit="1"/>
    </xf>
    <xf numFmtId="180" fontId="21" fillId="0" borderId="27" xfId="0" applyNumberFormat="1" applyFont="1" applyFill="1" applyBorder="1" applyAlignment="1">
      <alignment horizontal="right" vertical="center" shrinkToFit="1"/>
    </xf>
    <xf numFmtId="180" fontId="20" fillId="0" borderId="0" xfId="0" applyNumberFormat="1" applyFont="1" applyFill="1" applyBorder="1" applyAlignment="1">
      <alignment horizontal="right" vertical="center" shrinkToFit="1"/>
    </xf>
    <xf numFmtId="180" fontId="20" fillId="0" borderId="27" xfId="0" applyNumberFormat="1" applyFont="1" applyFill="1" applyBorder="1" applyAlignment="1">
      <alignment horizontal="right" vertical="center" shrinkToFit="1"/>
    </xf>
    <xf numFmtId="180" fontId="20" fillId="0" borderId="29" xfId="0" applyNumberFormat="1" applyFont="1" applyFill="1" applyBorder="1" applyAlignment="1">
      <alignment horizontal="right" vertical="center" shrinkToFit="1"/>
    </xf>
    <xf numFmtId="180" fontId="20" fillId="0" borderId="30"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xf>
    <xf numFmtId="197" fontId="20" fillId="0" borderId="27"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180" fontId="20" fillId="0" borderId="27" xfId="0" applyNumberFormat="1" applyFont="1" applyFill="1" applyBorder="1" applyAlignment="1">
      <alignment horizontal="right" vertical="center"/>
    </xf>
    <xf numFmtId="180" fontId="21" fillId="0" borderId="0" xfId="0" applyNumberFormat="1" applyFont="1" applyFill="1" applyBorder="1" applyAlignment="1">
      <alignment horizontal="right" vertical="center"/>
    </xf>
    <xf numFmtId="180" fontId="21" fillId="0" borderId="27" xfId="0" applyNumberFormat="1" applyFont="1" applyFill="1" applyBorder="1" applyAlignment="1">
      <alignment horizontal="right" vertical="center"/>
    </xf>
    <xf numFmtId="180" fontId="20" fillId="0" borderId="30" xfId="0" applyNumberFormat="1" applyFont="1" applyFill="1" applyBorder="1" applyAlignment="1">
      <alignment horizontal="right" vertical="center" indent="1"/>
    </xf>
    <xf numFmtId="207" fontId="21" fillId="0" borderId="13" xfId="0" applyNumberFormat="1" applyFont="1" applyFill="1" applyBorder="1" applyAlignment="1">
      <alignment horizontal="right" vertical="center" shrinkToFit="1"/>
    </xf>
    <xf numFmtId="207" fontId="21" fillId="0" borderId="0" xfId="0" applyNumberFormat="1" applyFont="1" applyFill="1" applyBorder="1" applyAlignment="1">
      <alignment horizontal="right" vertical="center" shrinkToFit="1"/>
    </xf>
    <xf numFmtId="207" fontId="21" fillId="0" borderId="29" xfId="0" applyNumberFormat="1" applyFont="1" applyFill="1" applyBorder="1" applyAlignment="1">
      <alignment horizontal="right" vertical="center" shrinkToFit="1"/>
    </xf>
    <xf numFmtId="207" fontId="29" fillId="0" borderId="13" xfId="0" applyNumberFormat="1" applyFont="1" applyFill="1" applyBorder="1" applyAlignment="1">
      <alignment vertical="center"/>
    </xf>
    <xf numFmtId="207" fontId="29" fillId="0" borderId="0" xfId="0" applyNumberFormat="1" applyFont="1" applyFill="1" applyBorder="1" applyAlignment="1">
      <alignment vertical="center"/>
    </xf>
    <xf numFmtId="210" fontId="29" fillId="0" borderId="0" xfId="0" applyNumberFormat="1" applyFont="1" applyFill="1" applyBorder="1" applyAlignment="1">
      <alignment vertical="center"/>
    </xf>
    <xf numFmtId="207" fontId="35" fillId="0" borderId="0" xfId="0" applyNumberFormat="1" applyFont="1" applyFill="1" applyBorder="1" applyAlignment="1">
      <alignment vertical="center"/>
    </xf>
    <xf numFmtId="207" fontId="29" fillId="0" borderId="0" xfId="0" applyNumberFormat="1" applyFont="1" applyFill="1" applyBorder="1" applyAlignment="1">
      <alignment horizontal="right" vertical="center" shrinkToFit="1"/>
    </xf>
    <xf numFmtId="209" fontId="29" fillId="0" borderId="0" xfId="0" applyNumberFormat="1" applyFont="1" applyFill="1" applyBorder="1" applyAlignment="1">
      <alignment vertical="center"/>
    </xf>
    <xf numFmtId="211" fontId="35" fillId="0" borderId="21" xfId="0" applyNumberFormat="1" applyFont="1" applyFill="1" applyBorder="1" applyAlignment="1">
      <alignment vertical="center"/>
    </xf>
    <xf numFmtId="216" fontId="20" fillId="0" borderId="0" xfId="0" applyNumberFormat="1" applyFont="1" applyFill="1" applyBorder="1"/>
    <xf numFmtId="180" fontId="20" fillId="0" borderId="0" xfId="44" applyNumberFormat="1" applyFont="1" applyFill="1" applyBorder="1" applyAlignment="1">
      <alignment horizontal="right" vertical="center"/>
    </xf>
    <xf numFmtId="191" fontId="20" fillId="0" borderId="0" xfId="44" applyNumberFormat="1" applyFont="1" applyFill="1" applyBorder="1" applyAlignment="1">
      <alignment horizontal="right" vertical="center"/>
    </xf>
    <xf numFmtId="178" fontId="30" fillId="0" borderId="109" xfId="0" applyNumberFormat="1" applyFont="1" applyFill="1" applyBorder="1" applyAlignment="1">
      <alignment horizontal="right" vertical="center"/>
    </xf>
    <xf numFmtId="178" fontId="29" fillId="0" borderId="0" xfId="0" applyNumberFormat="1" applyFont="1" applyFill="1" applyBorder="1" applyAlignment="1">
      <alignment horizontal="right" vertical="center"/>
    </xf>
    <xf numFmtId="178" fontId="30" fillId="0" borderId="101" xfId="0" applyNumberFormat="1" applyFont="1" applyFill="1" applyBorder="1" applyAlignment="1">
      <alignment horizontal="right" vertical="center"/>
    </xf>
    <xf numFmtId="178" fontId="29" fillId="0" borderId="0" xfId="0" applyNumberFormat="1" applyFont="1" applyFill="1" applyAlignment="1">
      <alignment vertical="center"/>
    </xf>
    <xf numFmtId="184" fontId="29" fillId="0" borderId="0" xfId="0" applyNumberFormat="1" applyFont="1" applyFill="1" applyBorder="1" applyAlignment="1">
      <alignment horizontal="right" vertical="center"/>
    </xf>
    <xf numFmtId="178" fontId="29" fillId="0" borderId="0" xfId="33" applyNumberFormat="1" applyFont="1" applyFill="1" applyBorder="1" applyAlignment="1" applyProtection="1">
      <alignment horizontal="right" vertical="center"/>
    </xf>
    <xf numFmtId="178" fontId="30" fillId="0" borderId="101" xfId="33" applyNumberFormat="1" applyFont="1" applyFill="1" applyBorder="1" applyAlignment="1" applyProtection="1">
      <alignment horizontal="right" vertical="center"/>
    </xf>
    <xf numFmtId="214" fontId="30" fillId="0" borderId="109" xfId="0" applyNumberFormat="1" applyFont="1" applyFill="1" applyBorder="1" applyAlignment="1">
      <alignment horizontal="right" vertical="center"/>
    </xf>
    <xf numFmtId="177" fontId="30" fillId="0" borderId="109" xfId="44" applyNumberFormat="1" applyFont="1" applyFill="1" applyBorder="1" applyAlignment="1">
      <alignment horizontal="right" vertical="center"/>
    </xf>
    <xf numFmtId="181" fontId="30" fillId="0" borderId="110" xfId="44" applyNumberFormat="1" applyFont="1" applyFill="1" applyBorder="1" applyAlignment="1">
      <alignment horizontal="right" vertical="center"/>
    </xf>
    <xf numFmtId="204" fontId="29" fillId="0" borderId="0" xfId="44" applyNumberFormat="1" applyFont="1" applyFill="1" applyBorder="1" applyAlignment="1">
      <alignment horizontal="right" vertical="center"/>
    </xf>
    <xf numFmtId="181" fontId="29" fillId="0" borderId="0" xfId="44" applyNumberFormat="1" applyFont="1" applyFill="1" applyBorder="1" applyAlignment="1">
      <alignment horizontal="right" vertical="center"/>
    </xf>
    <xf numFmtId="181" fontId="29" fillId="0" borderId="27" xfId="44" applyNumberFormat="1" applyFont="1" applyFill="1" applyBorder="1" applyAlignment="1">
      <alignment horizontal="right" vertical="center"/>
    </xf>
    <xf numFmtId="179" fontId="30" fillId="0" borderId="101" xfId="44" applyNumberFormat="1" applyFont="1" applyFill="1" applyBorder="1" applyAlignment="1">
      <alignment horizontal="right" vertical="center"/>
    </xf>
    <xf numFmtId="177" fontId="30" fillId="0" borderId="101" xfId="44" applyNumberFormat="1" applyFont="1" applyFill="1" applyBorder="1" applyAlignment="1">
      <alignment horizontal="right" vertical="center"/>
    </xf>
    <xf numFmtId="181" fontId="30" fillId="0" borderId="102" xfId="44" applyNumberFormat="1" applyFont="1" applyFill="1" applyBorder="1" applyAlignment="1">
      <alignment horizontal="right" vertical="center"/>
    </xf>
    <xf numFmtId="179" fontId="29" fillId="0" borderId="0" xfId="44" applyNumberFormat="1" applyFont="1" applyFill="1" applyBorder="1" applyAlignment="1">
      <alignment horizontal="right" vertical="center"/>
    </xf>
    <xf numFmtId="177" fontId="29" fillId="0" borderId="0" xfId="44" applyNumberFormat="1" applyFont="1" applyFill="1" applyBorder="1" applyAlignment="1">
      <alignment horizontal="right" vertical="center"/>
    </xf>
    <xf numFmtId="179" fontId="29" fillId="0" borderId="0" xfId="0" applyNumberFormat="1" applyFont="1" applyFill="1" applyBorder="1" applyAlignment="1">
      <alignment horizontal="right" vertical="center"/>
    </xf>
    <xf numFmtId="203" fontId="29" fillId="0" borderId="0" xfId="0" applyNumberFormat="1" applyFont="1" applyFill="1" applyBorder="1" applyAlignment="1">
      <alignment horizontal="right" vertical="center"/>
    </xf>
    <xf numFmtId="203" fontId="30" fillId="0" borderId="101" xfId="0" applyNumberFormat="1" applyFont="1" applyFill="1" applyBorder="1" applyAlignment="1">
      <alignment horizontal="right" vertical="center"/>
    </xf>
    <xf numFmtId="177" fontId="30" fillId="0" borderId="102" xfId="44" applyNumberFormat="1" applyFont="1" applyFill="1" applyBorder="1" applyAlignment="1">
      <alignment horizontal="right" vertical="center"/>
    </xf>
    <xf numFmtId="177" fontId="29" fillId="0" borderId="27" xfId="44" applyNumberFormat="1" applyFont="1" applyFill="1" applyBorder="1" applyAlignment="1">
      <alignment horizontal="right" vertical="center"/>
    </xf>
    <xf numFmtId="179" fontId="30" fillId="0" borderId="101" xfId="0" applyNumberFormat="1" applyFont="1" applyFill="1" applyBorder="1" applyAlignment="1">
      <alignment horizontal="right" vertical="center"/>
    </xf>
    <xf numFmtId="189" fontId="29" fillId="0" borderId="0" xfId="0" applyNumberFormat="1" applyFont="1" applyFill="1" applyAlignment="1">
      <alignment horizontal="right" vertical="center"/>
    </xf>
    <xf numFmtId="189" fontId="30" fillId="0" borderId="101" xfId="0" applyNumberFormat="1" applyFont="1" applyFill="1" applyBorder="1" applyAlignment="1">
      <alignment horizontal="right" vertical="center"/>
    </xf>
    <xf numFmtId="183" fontId="29" fillId="0" borderId="0" xfId="44" applyNumberFormat="1" applyFont="1" applyFill="1" applyBorder="1" applyAlignment="1">
      <alignment horizontal="right" vertical="center"/>
    </xf>
    <xf numFmtId="182" fontId="29" fillId="0" borderId="0" xfId="44" applyNumberFormat="1" applyFont="1" applyFill="1" applyBorder="1" applyAlignment="1">
      <alignment horizontal="right" vertical="center"/>
    </xf>
    <xf numFmtId="177" fontId="29" fillId="0" borderId="10" xfId="44" applyNumberFormat="1" applyFont="1" applyFill="1" applyBorder="1" applyAlignment="1">
      <alignment horizontal="right" vertical="center"/>
    </xf>
    <xf numFmtId="177" fontId="30" fillId="0" borderId="105" xfId="44" applyNumberFormat="1" applyFont="1" applyFill="1" applyBorder="1" applyAlignment="1">
      <alignment horizontal="right" vertical="center"/>
    </xf>
    <xf numFmtId="183" fontId="29" fillId="0" borderId="10" xfId="44" applyNumberFormat="1" applyFont="1" applyFill="1" applyBorder="1" applyAlignment="1">
      <alignment horizontal="right" vertical="center"/>
    </xf>
    <xf numFmtId="0" fontId="31" fillId="0" borderId="0" xfId="0" applyFont="1" applyFill="1" applyAlignment="1">
      <alignment horizontal="right"/>
    </xf>
    <xf numFmtId="189" fontId="29" fillId="0" borderId="116" xfId="0" applyNumberFormat="1" applyFont="1" applyFill="1" applyBorder="1" applyAlignment="1">
      <alignment horizontal="right" vertical="center"/>
    </xf>
    <xf numFmtId="189" fontId="30" fillId="0" borderId="109" xfId="0" applyNumberFormat="1" applyFont="1" applyFill="1" applyBorder="1" applyAlignment="1">
      <alignment horizontal="right" vertical="center"/>
    </xf>
    <xf numFmtId="189" fontId="30" fillId="0" borderId="111" xfId="0" applyNumberFormat="1" applyFont="1" applyFill="1" applyBorder="1" applyAlignment="1">
      <alignment horizontal="right" vertical="center"/>
    </xf>
    <xf numFmtId="191" fontId="20" fillId="0" borderId="115" xfId="44" applyNumberFormat="1" applyFont="1" applyFill="1" applyBorder="1" applyAlignment="1">
      <alignment horizontal="right" vertical="center"/>
    </xf>
    <xf numFmtId="205" fontId="21" fillId="0" borderId="101" xfId="44" applyNumberFormat="1" applyFont="1" applyFill="1" applyBorder="1" applyAlignment="1">
      <alignment horizontal="right" vertical="center"/>
    </xf>
    <xf numFmtId="189" fontId="30" fillId="0" borderId="105" xfId="0" applyNumberFormat="1" applyFont="1" applyFill="1" applyBorder="1" applyAlignment="1">
      <alignment horizontal="right" vertical="center"/>
    </xf>
    <xf numFmtId="205" fontId="20" fillId="0" borderId="0" xfId="44" applyNumberFormat="1" applyFont="1" applyFill="1" applyBorder="1" applyAlignment="1">
      <alignment horizontal="right" vertical="center"/>
    </xf>
    <xf numFmtId="187" fontId="20" fillId="0" borderId="0" xfId="44" applyNumberFormat="1" applyFont="1" applyFill="1" applyBorder="1" applyAlignment="1">
      <alignment horizontal="right" vertical="center"/>
    </xf>
    <xf numFmtId="187" fontId="21" fillId="0" borderId="101" xfId="44" applyNumberFormat="1" applyFont="1" applyFill="1" applyBorder="1" applyAlignment="1">
      <alignment horizontal="right" vertical="center"/>
    </xf>
    <xf numFmtId="189" fontId="29" fillId="0" borderId="0" xfId="0" applyNumberFormat="1" applyFont="1" applyFill="1" applyBorder="1" applyAlignment="1">
      <alignment horizontal="right" vertical="center"/>
    </xf>
    <xf numFmtId="189" fontId="30" fillId="0" borderId="110" xfId="0" applyNumberFormat="1" applyFont="1" applyFill="1" applyBorder="1" applyAlignment="1">
      <alignment horizontal="right" vertical="center"/>
    </xf>
    <xf numFmtId="189" fontId="30" fillId="0" borderId="102" xfId="0" applyNumberFormat="1" applyFont="1" applyFill="1" applyBorder="1" applyAlignment="1">
      <alignment horizontal="right" vertical="center"/>
    </xf>
    <xf numFmtId="192" fontId="30" fillId="0" borderId="0" xfId="0" applyNumberFormat="1" applyFont="1" applyFill="1" applyBorder="1" applyAlignment="1">
      <alignment horizontal="right" vertical="center"/>
    </xf>
    <xf numFmtId="180" fontId="30" fillId="0" borderId="120" xfId="44" applyNumberFormat="1" applyFont="1" applyFill="1" applyBorder="1" applyAlignment="1">
      <alignment horizontal="right" vertical="center"/>
    </xf>
    <xf numFmtId="180" fontId="30" fillId="0" borderId="109" xfId="44" applyNumberFormat="1" applyFont="1" applyFill="1" applyBorder="1" applyAlignment="1">
      <alignment horizontal="right" vertical="center"/>
    </xf>
    <xf numFmtId="180" fontId="29" fillId="0" borderId="0" xfId="44" applyNumberFormat="1" applyFont="1" applyFill="1" applyBorder="1" applyAlignment="1">
      <alignment horizontal="right" vertical="center"/>
    </xf>
    <xf numFmtId="180" fontId="30" fillId="0" borderId="101" xfId="44" applyNumberFormat="1" applyFont="1" applyFill="1" applyBorder="1" applyAlignment="1">
      <alignment horizontal="right" vertical="center"/>
    </xf>
    <xf numFmtId="189" fontId="29" fillId="0" borderId="0" xfId="0" applyNumberFormat="1" applyFont="1" applyFill="1" applyBorder="1" applyAlignment="1">
      <alignment horizontal="right" vertical="center"/>
    </xf>
    <xf numFmtId="38" fontId="29" fillId="0" borderId="0" xfId="33" applyFont="1" applyFill="1" applyBorder="1" applyAlignment="1" applyProtection="1">
      <alignment horizontal="right" vertical="center" shrinkToFit="1"/>
    </xf>
    <xf numFmtId="196" fontId="29" fillId="0" borderId="0" xfId="0" applyNumberFormat="1" applyFont="1" applyFill="1" applyBorder="1" applyAlignment="1">
      <alignment horizontal="right" vertical="center" shrinkToFit="1"/>
    </xf>
    <xf numFmtId="181" fontId="30" fillId="0" borderId="0" xfId="0" applyNumberFormat="1" applyFont="1" applyFill="1" applyBorder="1" applyAlignment="1">
      <alignment horizontal="right" vertical="center"/>
    </xf>
    <xf numFmtId="181" fontId="29" fillId="0" borderId="0" xfId="0" applyNumberFormat="1" applyFont="1" applyFill="1" applyBorder="1" applyAlignment="1">
      <alignment horizontal="right" vertical="center"/>
    </xf>
    <xf numFmtId="0" fontId="20" fillId="0" borderId="33" xfId="0" applyFont="1" applyFill="1" applyBorder="1" applyAlignment="1">
      <alignment horizontal="center" vertical="center"/>
    </xf>
    <xf numFmtId="0" fontId="20" fillId="0" borderId="43" xfId="0" applyFont="1" applyFill="1" applyBorder="1" applyAlignment="1">
      <alignment horizontal="center" vertical="center"/>
    </xf>
    <xf numFmtId="178" fontId="29" fillId="0" borderId="0" xfId="0" applyNumberFormat="1" applyFont="1" applyFill="1" applyBorder="1" applyAlignment="1">
      <alignment vertical="center"/>
    </xf>
    <xf numFmtId="189" fontId="20" fillId="0" borderId="0" xfId="0" applyNumberFormat="1" applyFont="1" applyFill="1" applyBorder="1" applyAlignment="1">
      <alignment horizontal="right" vertical="center"/>
    </xf>
    <xf numFmtId="189" fontId="20" fillId="0" borderId="116" xfId="0" applyNumberFormat="1" applyFont="1" applyFill="1" applyBorder="1" applyAlignment="1">
      <alignment vertical="center"/>
    </xf>
    <xf numFmtId="181" fontId="20" fillId="0" borderId="12" xfId="33" applyNumberFormat="1" applyFont="1" applyFill="1" applyBorder="1" applyAlignment="1" applyProtection="1">
      <alignment horizontal="right" vertical="center"/>
    </xf>
    <xf numFmtId="181" fontId="20" fillId="0" borderId="13" xfId="33" applyNumberFormat="1" applyFont="1" applyFill="1" applyBorder="1" applyAlignment="1" applyProtection="1">
      <alignment horizontal="right" vertical="center"/>
    </xf>
    <xf numFmtId="198" fontId="29" fillId="0" borderId="13" xfId="0" applyNumberFormat="1" applyFont="1" applyFill="1" applyBorder="1" applyAlignment="1">
      <alignment horizontal="right" vertical="center"/>
    </xf>
    <xf numFmtId="189" fontId="29" fillId="0" borderId="0" xfId="0" applyNumberFormat="1" applyFont="1" applyFill="1" applyBorder="1" applyAlignment="1">
      <alignment vertical="center"/>
    </xf>
    <xf numFmtId="180" fontId="20" fillId="0" borderId="0" xfId="44"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0" fontId="20" fillId="0" borderId="13" xfId="0" applyFont="1" applyFill="1" applyBorder="1" applyAlignment="1">
      <alignment horizontal="center" vertical="center"/>
    </xf>
    <xf numFmtId="0" fontId="20" fillId="0" borderId="44" xfId="0" applyFont="1" applyFill="1" applyBorder="1" applyAlignment="1">
      <alignment horizontal="center" vertical="center"/>
    </xf>
    <xf numFmtId="207" fontId="29" fillId="0" borderId="0" xfId="0" applyNumberFormat="1" applyFont="1" applyFill="1" applyBorder="1" applyAlignment="1">
      <alignment horizontal="right" vertical="center" shrinkToFit="1"/>
    </xf>
    <xf numFmtId="0" fontId="20" fillId="0" borderId="11" xfId="0" applyFont="1" applyFill="1" applyBorder="1" applyAlignment="1">
      <alignment horizontal="center" vertical="center"/>
    </xf>
    <xf numFmtId="0" fontId="20" fillId="0" borderId="135" xfId="0" applyFont="1" applyFill="1" applyBorder="1" applyAlignment="1">
      <alignment horizontal="center" vertical="center"/>
    </xf>
    <xf numFmtId="189" fontId="29" fillId="0" borderId="114" xfId="0" applyNumberFormat="1" applyFont="1" applyFill="1" applyBorder="1" applyAlignment="1">
      <alignment horizontal="right" vertical="center"/>
    </xf>
    <xf numFmtId="181" fontId="30" fillId="0" borderId="60" xfId="33" applyNumberFormat="1" applyFont="1" applyFill="1" applyBorder="1" applyAlignment="1" applyProtection="1">
      <alignment horizontal="right" vertical="center"/>
    </xf>
    <xf numFmtId="181" fontId="30" fillId="0" borderId="21" xfId="33" applyNumberFormat="1" applyFont="1" applyFill="1" applyBorder="1" applyAlignment="1" applyProtection="1">
      <alignment horizontal="right" vertical="center"/>
    </xf>
    <xf numFmtId="198" fontId="34" fillId="0" borderId="21" xfId="33" applyNumberFormat="1" applyFont="1" applyFill="1" applyBorder="1" applyAlignment="1" applyProtection="1">
      <alignment horizontal="right" vertical="center"/>
    </xf>
    <xf numFmtId="177" fontId="30" fillId="0" borderId="29" xfId="0" applyNumberFormat="1" applyFont="1" applyFill="1" applyBorder="1" applyAlignment="1">
      <alignment vertical="center"/>
    </xf>
    <xf numFmtId="0" fontId="20" fillId="0" borderId="0" xfId="0" applyFont="1" applyFill="1" applyBorder="1" applyAlignment="1">
      <alignment horizontal="distributed" vertical="center"/>
    </xf>
    <xf numFmtId="207" fontId="29" fillId="0" borderId="0" xfId="0" applyNumberFormat="1" applyFont="1" applyFill="1" applyBorder="1" applyAlignment="1">
      <alignment horizontal="right" vertical="center" shrinkToFit="1"/>
    </xf>
    <xf numFmtId="208" fontId="20" fillId="0" borderId="27" xfId="0" applyNumberFormat="1" applyFont="1" applyFill="1" applyBorder="1" applyAlignment="1">
      <alignment horizontal="right" vertical="center"/>
    </xf>
    <xf numFmtId="207" fontId="29" fillId="0" borderId="0" xfId="0" applyNumberFormat="1" applyFont="1" applyFill="1" applyBorder="1" applyAlignment="1">
      <alignment vertical="center" shrinkToFit="1"/>
    </xf>
    <xf numFmtId="212" fontId="20" fillId="0" borderId="0" xfId="0" applyNumberFormat="1" applyFont="1" applyFill="1" applyBorder="1" applyAlignment="1">
      <alignment vertical="center"/>
    </xf>
    <xf numFmtId="208" fontId="20" fillId="0" borderId="0" xfId="0" applyNumberFormat="1" applyFont="1" applyFill="1" applyBorder="1" applyAlignment="1">
      <alignment vertical="center"/>
    </xf>
    <xf numFmtId="0" fontId="20" fillId="0" borderId="140" xfId="0" applyFont="1" applyFill="1" applyBorder="1" applyAlignment="1">
      <alignment horizontal="distributed" vertical="center"/>
    </xf>
    <xf numFmtId="189" fontId="20" fillId="0" borderId="0" xfId="0" applyNumberFormat="1" applyFont="1" applyFill="1" applyBorder="1" applyAlignment="1">
      <alignment horizontal="right" vertical="center"/>
    </xf>
    <xf numFmtId="0" fontId="20" fillId="0" borderId="0" xfId="0" applyFont="1" applyFill="1" applyBorder="1" applyAlignment="1">
      <alignment vertical="center"/>
    </xf>
    <xf numFmtId="0" fontId="20" fillId="0" borderId="0" xfId="0" applyFont="1" applyFill="1" applyBorder="1" applyAlignment="1">
      <alignment horizontal="right" vertical="center"/>
    </xf>
    <xf numFmtId="0" fontId="20" fillId="0" borderId="19" xfId="0" applyFont="1" applyFill="1" applyBorder="1" applyAlignment="1">
      <alignment horizontal="center" vertical="center"/>
    </xf>
    <xf numFmtId="0" fontId="20" fillId="0" borderId="31" xfId="0" applyFont="1" applyFill="1" applyBorder="1" applyAlignment="1">
      <alignment horizontal="distributed" vertical="center"/>
    </xf>
    <xf numFmtId="0" fontId="20" fillId="0" borderId="0" xfId="0" applyFont="1" applyFill="1" applyBorder="1" applyAlignment="1">
      <alignment horizontal="center" vertical="center"/>
    </xf>
    <xf numFmtId="177" fontId="20" fillId="0" borderId="0" xfId="0" applyNumberFormat="1" applyFont="1" applyFill="1" applyBorder="1" applyAlignment="1">
      <alignment horizontal="right" vertical="center"/>
    </xf>
    <xf numFmtId="177" fontId="20" fillId="0" borderId="0" xfId="33" applyNumberFormat="1" applyFont="1" applyFill="1" applyBorder="1" applyAlignment="1" applyProtection="1">
      <alignment horizontal="right" vertical="center"/>
    </xf>
    <xf numFmtId="0" fontId="20" fillId="0" borderId="2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189" fontId="20" fillId="0" borderId="116" xfId="0" applyNumberFormat="1" applyFont="1" applyFill="1" applyBorder="1" applyAlignment="1">
      <alignment horizontal="right" vertical="center"/>
    </xf>
    <xf numFmtId="178" fontId="20" fillId="0" borderId="116" xfId="0" applyNumberFormat="1" applyFont="1" applyFill="1" applyBorder="1" applyAlignment="1">
      <alignment horizontal="right" vertical="center"/>
    </xf>
    <xf numFmtId="0" fontId="20" fillId="0" borderId="11" xfId="0" applyFont="1" applyFill="1" applyBorder="1" applyAlignment="1">
      <alignment horizontal="center" vertical="center"/>
    </xf>
    <xf numFmtId="178" fontId="20" fillId="0" borderId="0" xfId="0" applyNumberFormat="1" applyFont="1" applyFill="1" applyBorder="1" applyAlignment="1">
      <alignment horizontal="right" vertical="center"/>
    </xf>
    <xf numFmtId="177" fontId="30" fillId="0" borderId="29" xfId="0" applyNumberFormat="1" applyFont="1" applyFill="1" applyBorder="1" applyAlignment="1">
      <alignment horizontal="right" vertical="center"/>
    </xf>
    <xf numFmtId="198" fontId="20" fillId="0" borderId="0" xfId="0" applyNumberFormat="1" applyFont="1" applyFill="1" applyBorder="1" applyAlignment="1">
      <alignment horizontal="right" vertical="center"/>
    </xf>
    <xf numFmtId="195" fontId="21" fillId="0" borderId="0" xfId="33" applyNumberFormat="1" applyFont="1" applyFill="1" applyBorder="1" applyAlignment="1" applyProtection="1">
      <alignment horizontal="right" vertical="center"/>
    </xf>
    <xf numFmtId="177" fontId="21" fillId="0" borderId="116" xfId="0" applyNumberFormat="1" applyFont="1" applyFill="1" applyBorder="1" applyAlignment="1">
      <alignment horizontal="right" vertical="center"/>
    </xf>
    <xf numFmtId="195" fontId="30" fillId="0" borderId="0" xfId="33" applyNumberFormat="1" applyFont="1" applyFill="1" applyBorder="1" applyAlignment="1" applyProtection="1">
      <alignment horizontal="right" vertical="center"/>
    </xf>
    <xf numFmtId="177" fontId="30" fillId="0" borderId="116" xfId="0" applyNumberFormat="1" applyFont="1" applyFill="1" applyBorder="1" applyAlignment="1">
      <alignment horizontal="right" vertical="center"/>
    </xf>
    <xf numFmtId="181" fontId="30" fillId="0" borderId="0" xfId="33" applyNumberFormat="1" applyFont="1" applyFill="1" applyBorder="1" applyAlignment="1" applyProtection="1">
      <alignment horizontal="right" vertical="center"/>
    </xf>
    <xf numFmtId="181" fontId="21" fillId="0" borderId="116" xfId="0" applyNumberFormat="1" applyFont="1" applyFill="1" applyBorder="1" applyAlignment="1">
      <alignment horizontal="right" vertical="center"/>
    </xf>
    <xf numFmtId="0" fontId="20" fillId="0" borderId="116" xfId="0" applyFont="1" applyFill="1" applyBorder="1" applyAlignment="1">
      <alignment horizontal="right" vertical="center"/>
    </xf>
    <xf numFmtId="198" fontId="21" fillId="0" borderId="0" xfId="0" applyNumberFormat="1" applyFont="1" applyFill="1" applyBorder="1" applyAlignment="1">
      <alignment horizontal="right" vertical="center"/>
    </xf>
    <xf numFmtId="198" fontId="21" fillId="0" borderId="120" xfId="0" applyNumberFormat="1" applyFont="1" applyFill="1" applyBorder="1" applyAlignment="1">
      <alignment horizontal="right" vertical="center"/>
    </xf>
    <xf numFmtId="198" fontId="30" fillId="0" borderId="0" xfId="0" applyNumberFormat="1" applyFont="1" applyFill="1" applyBorder="1" applyAlignment="1">
      <alignment horizontal="right" vertical="center"/>
    </xf>
    <xf numFmtId="198" fontId="30" fillId="0" borderId="116" xfId="0" applyNumberFormat="1" applyFont="1" applyFill="1" applyBorder="1" applyAlignment="1">
      <alignment horizontal="right" vertical="center"/>
    </xf>
    <xf numFmtId="198" fontId="21" fillId="0" borderId="116" xfId="0" applyNumberFormat="1" applyFont="1" applyFill="1" applyBorder="1" applyAlignment="1">
      <alignment horizontal="right" vertical="center"/>
    </xf>
    <xf numFmtId="187" fontId="21" fillId="0" borderId="0" xfId="0" applyNumberFormat="1" applyFont="1" applyFill="1" applyBorder="1" applyAlignment="1">
      <alignment horizontal="right" vertical="center"/>
    </xf>
    <xf numFmtId="187" fontId="21" fillId="0" borderId="116" xfId="0" applyNumberFormat="1" applyFont="1" applyFill="1" applyBorder="1" applyAlignment="1">
      <alignment horizontal="right" vertical="center"/>
    </xf>
    <xf numFmtId="177" fontId="30" fillId="0" borderId="18" xfId="33" applyNumberFormat="1" applyFont="1" applyFill="1" applyBorder="1" applyAlignment="1" applyProtection="1">
      <alignment horizontal="right" vertical="center"/>
    </xf>
    <xf numFmtId="177" fontId="30" fillId="0" borderId="0"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177" fontId="21" fillId="0" borderId="27" xfId="0" applyNumberFormat="1" applyFont="1" applyFill="1" applyBorder="1" applyAlignment="1">
      <alignment horizontal="right" vertical="center"/>
    </xf>
    <xf numFmtId="177" fontId="34" fillId="0" borderId="35" xfId="0" applyNumberFormat="1" applyFont="1" applyFill="1" applyBorder="1" applyAlignment="1">
      <alignment vertical="center"/>
    </xf>
    <xf numFmtId="177" fontId="34" fillId="0" borderId="29" xfId="0" applyNumberFormat="1" applyFont="1" applyFill="1" applyBorder="1" applyAlignment="1">
      <alignment vertical="center"/>
    </xf>
    <xf numFmtId="177" fontId="30" fillId="0" borderId="30" xfId="0" applyNumberFormat="1" applyFont="1" applyFill="1" applyBorder="1" applyAlignment="1">
      <alignment vertical="center"/>
    </xf>
    <xf numFmtId="183" fontId="30" fillId="0" borderId="29" xfId="33" applyNumberFormat="1" applyFont="1" applyFill="1" applyBorder="1" applyAlignment="1" applyProtection="1">
      <alignment horizontal="right" vertical="center"/>
    </xf>
    <xf numFmtId="178" fontId="34" fillId="0" borderId="29" xfId="0" applyNumberFormat="1" applyFont="1" applyFill="1" applyBorder="1" applyAlignment="1">
      <alignment horizontal="right" vertical="center"/>
    </xf>
    <xf numFmtId="178" fontId="34" fillId="0" borderId="29" xfId="33" applyNumberFormat="1" applyFont="1" applyFill="1" applyBorder="1" applyAlignment="1" applyProtection="1">
      <alignment horizontal="right" vertical="center"/>
    </xf>
    <xf numFmtId="195" fontId="30" fillId="0" borderId="29" xfId="33" applyNumberFormat="1" applyFont="1" applyFill="1" applyBorder="1" applyAlignment="1" applyProtection="1">
      <alignment horizontal="right" vertical="center"/>
    </xf>
    <xf numFmtId="183" fontId="30" fillId="0" borderId="60" xfId="33" applyNumberFormat="1" applyFont="1" applyFill="1" applyBorder="1" applyAlignment="1" applyProtection="1">
      <alignment vertical="center" shrinkToFit="1"/>
    </xf>
    <xf numFmtId="183" fontId="30" fillId="0" borderId="21" xfId="33" applyNumberFormat="1" applyFont="1" applyFill="1" applyBorder="1" applyAlignment="1" applyProtection="1">
      <alignment vertical="center" shrinkToFit="1"/>
    </xf>
    <xf numFmtId="183" fontId="30" fillId="0" borderId="21" xfId="33" applyNumberFormat="1" applyFont="1" applyFill="1" applyBorder="1" applyAlignment="1" applyProtection="1">
      <alignment vertical="center"/>
    </xf>
    <xf numFmtId="178" fontId="34" fillId="0" borderId="21" xfId="0" applyNumberFormat="1" applyFont="1" applyFill="1" applyBorder="1" applyAlignment="1">
      <alignment vertical="center"/>
    </xf>
    <xf numFmtId="189" fontId="34" fillId="0" borderId="21" xfId="0" applyNumberFormat="1" applyFont="1" applyFill="1" applyBorder="1" applyAlignment="1">
      <alignment vertical="center"/>
    </xf>
    <xf numFmtId="189" fontId="20" fillId="0" borderId="0"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xf>
    <xf numFmtId="193" fontId="20" fillId="0" borderId="0" xfId="0" applyNumberFormat="1" applyFont="1" applyFill="1" applyBorder="1" applyAlignment="1">
      <alignment horizontal="right" vertical="center"/>
    </xf>
    <xf numFmtId="177" fontId="20" fillId="0" borderId="0" xfId="0" applyNumberFormat="1" applyFont="1" applyFill="1" applyBorder="1" applyAlignment="1">
      <alignment vertical="center" shrinkToFit="1"/>
    </xf>
    <xf numFmtId="177" fontId="29" fillId="0" borderId="0" xfId="0" applyNumberFormat="1" applyFont="1" applyFill="1" applyBorder="1" applyAlignment="1">
      <alignment vertical="center" shrinkToFit="1"/>
    </xf>
    <xf numFmtId="217" fontId="20" fillId="0" borderId="0" xfId="0" applyNumberFormat="1" applyFont="1" applyFill="1" applyBorder="1" applyAlignment="1">
      <alignment vertical="center" shrinkToFit="1"/>
    </xf>
    <xf numFmtId="217" fontId="29" fillId="0" borderId="0" xfId="0" applyNumberFormat="1" applyFont="1" applyFill="1" applyBorder="1" applyAlignment="1">
      <alignment vertical="center" shrinkToFit="1"/>
    </xf>
    <xf numFmtId="178" fontId="20" fillId="0" borderId="0" xfId="0" applyNumberFormat="1" applyFont="1" applyFill="1" applyBorder="1" applyAlignment="1">
      <alignment vertical="center" shrinkToFit="1"/>
    </xf>
    <xf numFmtId="178" fontId="29" fillId="0" borderId="0" xfId="0" applyNumberFormat="1" applyFont="1" applyFill="1" applyBorder="1" applyAlignment="1">
      <alignment vertical="center" shrinkToFit="1"/>
    </xf>
    <xf numFmtId="0" fontId="20" fillId="0" borderId="0" xfId="0" applyFont="1" applyFill="1" applyBorder="1" applyAlignment="1">
      <alignment vertical="center"/>
    </xf>
    <xf numFmtId="0" fontId="20" fillId="0" borderId="82"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68" xfId="0" applyFont="1" applyFill="1" applyBorder="1" applyAlignment="1">
      <alignment horizontal="distributed" vertical="center" justifyLastLine="1"/>
    </xf>
    <xf numFmtId="0" fontId="20" fillId="0" borderId="76" xfId="0" applyFont="1" applyFill="1" applyBorder="1" applyAlignment="1">
      <alignment horizontal="distributed" vertical="center" justifyLastLine="1"/>
    </xf>
    <xf numFmtId="0" fontId="19" fillId="0" borderId="0" xfId="0" applyFont="1" applyFill="1" applyBorder="1" applyAlignment="1">
      <alignment horizontal="center" vertical="center"/>
    </xf>
    <xf numFmtId="0" fontId="21" fillId="0" borderId="103" xfId="0" applyFont="1" applyFill="1" applyBorder="1" applyAlignment="1">
      <alignment vertical="center"/>
    </xf>
    <xf numFmtId="0" fontId="21" fillId="0" borderId="104" xfId="0" applyFont="1" applyFill="1" applyBorder="1" applyAlignment="1">
      <alignment vertical="center"/>
    </xf>
    <xf numFmtId="0" fontId="20" fillId="0" borderId="0" xfId="0" applyFont="1" applyFill="1" applyBorder="1" applyAlignment="1">
      <alignment horizontal="left" vertical="center"/>
    </xf>
    <xf numFmtId="0" fontId="20" fillId="0" borderId="0" xfId="0" applyFont="1" applyFill="1" applyAlignment="1">
      <alignment horizontal="left" vertical="center"/>
    </xf>
    <xf numFmtId="0" fontId="20" fillId="0" borderId="70" xfId="0" applyFont="1" applyFill="1" applyBorder="1" applyAlignment="1">
      <alignment horizontal="center" vertical="center"/>
    </xf>
    <xf numFmtId="0" fontId="20" fillId="0" borderId="71" xfId="0" applyFont="1" applyFill="1" applyBorder="1" applyAlignment="1">
      <alignment horizontal="center" vertical="center"/>
    </xf>
    <xf numFmtId="0" fontId="18" fillId="0" borderId="57" xfId="0" applyFont="1" applyFill="1" applyBorder="1" applyAlignment="1">
      <alignment vertical="center"/>
    </xf>
    <xf numFmtId="0" fontId="18" fillId="0" borderId="88" xfId="0" applyFont="1" applyFill="1" applyBorder="1" applyAlignment="1">
      <alignment vertical="center"/>
    </xf>
    <xf numFmtId="0" fontId="21" fillId="0" borderId="126" xfId="0" applyFont="1" applyFill="1" applyBorder="1" applyAlignment="1">
      <alignment horizontal="center" vertical="center"/>
    </xf>
    <xf numFmtId="0" fontId="21" fillId="0" borderId="127" xfId="0" applyFont="1" applyFill="1" applyBorder="1" applyAlignment="1">
      <alignment horizontal="center" vertical="center"/>
    </xf>
    <xf numFmtId="0" fontId="21" fillId="0" borderId="103" xfId="0" applyFont="1" applyFill="1" applyBorder="1" applyAlignment="1">
      <alignment horizontal="left" vertical="center"/>
    </xf>
    <xf numFmtId="0" fontId="21" fillId="0" borderId="104" xfId="0" applyFont="1" applyFill="1" applyBorder="1" applyAlignment="1">
      <alignment horizontal="left" vertical="center"/>
    </xf>
    <xf numFmtId="0" fontId="20" fillId="0" borderId="72" xfId="0" applyFont="1" applyFill="1" applyBorder="1" applyAlignment="1">
      <alignment horizontal="center" vertical="center"/>
    </xf>
    <xf numFmtId="0" fontId="20" fillId="0" borderId="73"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75" xfId="0" applyFont="1" applyFill="1" applyBorder="1" applyAlignment="1">
      <alignment horizontal="center" vertical="center"/>
    </xf>
    <xf numFmtId="0" fontId="20" fillId="0" borderId="68" xfId="0" applyFont="1" applyFill="1" applyBorder="1" applyAlignment="1">
      <alignment horizontal="center" vertical="center"/>
    </xf>
    <xf numFmtId="0" fontId="20" fillId="0" borderId="76" xfId="0" applyFont="1" applyFill="1" applyBorder="1" applyAlignment="1">
      <alignment horizontal="center" vertical="center"/>
    </xf>
    <xf numFmtId="0" fontId="20" fillId="0" borderId="69" xfId="0" applyFont="1" applyFill="1" applyBorder="1" applyAlignment="1">
      <alignment horizontal="center" vertical="center"/>
    </xf>
    <xf numFmtId="0" fontId="21" fillId="0" borderId="100" xfId="0" applyFont="1" applyFill="1" applyBorder="1" applyAlignment="1">
      <alignment vertical="center"/>
    </xf>
    <xf numFmtId="0" fontId="20" fillId="0" borderId="77" xfId="0" applyFont="1" applyFill="1" applyBorder="1" applyAlignment="1">
      <alignment horizontal="center" vertical="center"/>
    </xf>
    <xf numFmtId="0" fontId="20" fillId="0" borderId="0" xfId="0" applyFont="1" applyFill="1" applyBorder="1" applyAlignment="1">
      <alignment vertical="center"/>
    </xf>
    <xf numFmtId="0" fontId="20" fillId="0" borderId="47" xfId="0" applyFont="1" applyFill="1" applyBorder="1" applyAlignment="1">
      <alignment horizontal="center" vertical="center"/>
    </xf>
    <xf numFmtId="0" fontId="20" fillId="0" borderId="62" xfId="0" applyFont="1" applyFill="1" applyBorder="1" applyAlignment="1">
      <alignment vertical="center"/>
    </xf>
    <xf numFmtId="180" fontId="20" fillId="0" borderId="0" xfId="44" applyNumberFormat="1" applyFont="1" applyFill="1" applyBorder="1" applyAlignment="1">
      <alignment horizontal="right" vertical="center"/>
    </xf>
    <xf numFmtId="189" fontId="29" fillId="0" borderId="0" xfId="0" applyNumberFormat="1" applyFont="1" applyFill="1" applyBorder="1" applyAlignment="1">
      <alignment horizontal="right" vertical="center"/>
    </xf>
    <xf numFmtId="0" fontId="21" fillId="0" borderId="43" xfId="0" applyFont="1" applyFill="1" applyBorder="1" applyAlignment="1">
      <alignment vertical="center"/>
    </xf>
    <xf numFmtId="0" fontId="20" fillId="0" borderId="0" xfId="0" applyFont="1" applyFill="1" applyAlignment="1">
      <alignment horizontal="center" vertical="center"/>
    </xf>
    <xf numFmtId="176" fontId="20" fillId="0" borderId="0" xfId="0" applyNumberFormat="1" applyFont="1" applyFill="1" applyAlignment="1">
      <alignment horizontal="left" vertical="center"/>
    </xf>
    <xf numFmtId="177" fontId="29" fillId="0" borderId="10" xfId="44"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177" fontId="29" fillId="0" borderId="0" xfId="44" applyNumberFormat="1" applyFont="1" applyFill="1" applyBorder="1" applyAlignment="1">
      <alignment horizontal="right" vertical="center"/>
    </xf>
    <xf numFmtId="179" fontId="29" fillId="0" borderId="0" xfId="44"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18" fillId="0" borderId="24" xfId="0" applyFont="1" applyFill="1" applyBorder="1" applyAlignment="1">
      <alignment horizontal="distributed" vertical="center" justifyLastLine="1"/>
    </xf>
    <xf numFmtId="0" fontId="18" fillId="0" borderId="66" xfId="0" applyFont="1" applyFill="1" applyBorder="1" applyAlignment="1">
      <alignment horizontal="distributed" vertical="center" justifyLastLine="1"/>
    </xf>
    <xf numFmtId="0" fontId="18" fillId="0" borderId="43" xfId="0" applyFont="1" applyFill="1" applyBorder="1" applyAlignment="1"/>
    <xf numFmtId="0" fontId="21" fillId="0" borderId="108" xfId="0" applyFont="1" applyFill="1" applyBorder="1" applyAlignment="1">
      <alignment horizontal="center" vertical="center"/>
    </xf>
    <xf numFmtId="0" fontId="21" fillId="0" borderId="106" xfId="0" applyFont="1" applyFill="1" applyBorder="1" applyAlignment="1">
      <alignment horizontal="left" vertical="center"/>
    </xf>
    <xf numFmtId="0" fontId="18" fillId="0" borderId="67" xfId="0" applyFont="1" applyFill="1" applyBorder="1" applyAlignment="1"/>
    <xf numFmtId="0" fontId="18" fillId="0" borderId="62" xfId="0" applyFont="1" applyFill="1" applyBorder="1" applyAlignment="1"/>
    <xf numFmtId="0" fontId="18" fillId="0" borderId="68" xfId="0" applyFont="1" applyFill="1" applyBorder="1" applyAlignment="1">
      <alignment horizontal="distributed" vertical="center" justifyLastLine="1"/>
    </xf>
    <xf numFmtId="0" fontId="18" fillId="0" borderId="63" xfId="0" applyFont="1" applyFill="1" applyBorder="1" applyAlignment="1">
      <alignment horizontal="distributed" vertical="center" justifyLastLine="1"/>
    </xf>
    <xf numFmtId="0" fontId="21" fillId="0" borderId="107" xfId="0" applyFont="1" applyFill="1" applyBorder="1" applyAlignment="1">
      <alignment vertical="center"/>
    </xf>
    <xf numFmtId="0" fontId="21" fillId="0" borderId="108" xfId="0" applyFont="1" applyFill="1" applyBorder="1" applyAlignment="1">
      <alignment vertical="center"/>
    </xf>
    <xf numFmtId="0" fontId="21" fillId="0" borderId="99" xfId="0" applyFont="1" applyFill="1" applyBorder="1" applyAlignment="1">
      <alignment vertical="center"/>
    </xf>
    <xf numFmtId="189" fontId="29" fillId="0" borderId="114" xfId="0" applyNumberFormat="1" applyFont="1" applyFill="1" applyBorder="1" applyAlignment="1">
      <alignment horizontal="right" vertical="center"/>
    </xf>
    <xf numFmtId="0" fontId="21" fillId="0" borderId="41" xfId="0" applyFont="1" applyFill="1" applyBorder="1" applyAlignment="1">
      <alignment vertical="center"/>
    </xf>
    <xf numFmtId="191" fontId="20" fillId="0" borderId="0" xfId="44" applyNumberFormat="1" applyFont="1" applyFill="1" applyBorder="1" applyAlignment="1">
      <alignment horizontal="right" vertical="center"/>
    </xf>
    <xf numFmtId="0" fontId="20" fillId="0" borderId="19" xfId="0" applyFont="1" applyFill="1" applyBorder="1" applyAlignment="1">
      <alignment horizontal="center" vertical="center"/>
    </xf>
    <xf numFmtId="0" fontId="28" fillId="0" borderId="19" xfId="0" applyFont="1" applyFill="1" applyBorder="1" applyAlignment="1">
      <alignment horizontal="center" vertical="center"/>
    </xf>
    <xf numFmtId="0" fontId="20" fillId="0" borderId="83" xfId="0" applyFont="1" applyFill="1" applyBorder="1" applyAlignment="1">
      <alignment horizontal="center" vertical="center"/>
    </xf>
    <xf numFmtId="0" fontId="21" fillId="0" borderId="33" xfId="0" applyFont="1" applyFill="1" applyBorder="1" applyAlignment="1">
      <alignment horizontal="distributed" vertical="center"/>
    </xf>
    <xf numFmtId="0" fontId="21" fillId="0" borderId="31" xfId="0" applyFont="1" applyFill="1" applyBorder="1" applyAlignment="1">
      <alignment horizontal="distributed" vertical="center"/>
    </xf>
    <xf numFmtId="0" fontId="28" fillId="0" borderId="68" xfId="0" applyFont="1" applyFill="1" applyBorder="1" applyAlignment="1">
      <alignment horizontal="center" vertical="center"/>
    </xf>
    <xf numFmtId="0" fontId="28" fillId="0" borderId="76" xfId="0" applyFont="1" applyFill="1" applyBorder="1" applyAlignment="1">
      <alignment horizontal="center" vertical="center"/>
    </xf>
    <xf numFmtId="193" fontId="29" fillId="0" borderId="0" xfId="0" applyNumberFormat="1" applyFont="1" applyFill="1" applyBorder="1" applyAlignment="1">
      <alignment horizontal="right" vertical="center" shrinkToFit="1"/>
    </xf>
    <xf numFmtId="0" fontId="20" fillId="0" borderId="141" xfId="0" applyFont="1" applyFill="1" applyBorder="1" applyAlignment="1">
      <alignment horizontal="center" vertical="center"/>
    </xf>
    <xf numFmtId="0" fontId="20" fillId="0" borderId="142" xfId="0" applyFont="1" applyFill="1" applyBorder="1" applyAlignment="1">
      <alignment horizontal="center" vertical="center"/>
    </xf>
    <xf numFmtId="0" fontId="20" fillId="0" borderId="131" xfId="0" applyFont="1" applyFill="1" applyBorder="1" applyAlignment="1">
      <alignment horizontal="center" vertical="center"/>
    </xf>
    <xf numFmtId="0" fontId="28" fillId="0" borderId="130" xfId="0" applyFont="1" applyFill="1" applyBorder="1" applyAlignment="1">
      <alignment horizontal="center" vertical="center"/>
    </xf>
    <xf numFmtId="0" fontId="28" fillId="0" borderId="144" xfId="0" applyFont="1" applyFill="1" applyBorder="1" applyAlignment="1">
      <alignment horizontal="center" vertical="center"/>
    </xf>
    <xf numFmtId="194" fontId="20" fillId="0" borderId="0" xfId="0" applyNumberFormat="1" applyFont="1" applyFill="1" applyBorder="1" applyAlignment="1">
      <alignment horizontal="right" vertical="center"/>
    </xf>
    <xf numFmtId="194" fontId="20" fillId="0" borderId="18" xfId="0" applyNumberFormat="1" applyFont="1" applyFill="1" applyBorder="1" applyAlignment="1">
      <alignment horizontal="right" vertical="center"/>
    </xf>
    <xf numFmtId="194" fontId="29" fillId="0" borderId="0" xfId="0" applyNumberFormat="1" applyFont="1" applyFill="1" applyBorder="1" applyAlignment="1">
      <alignment horizontal="right" vertical="center"/>
    </xf>
    <xf numFmtId="194" fontId="29" fillId="0" borderId="18"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shrinkToFit="1"/>
    </xf>
    <xf numFmtId="194" fontId="29" fillId="0" borderId="0" xfId="0" applyNumberFormat="1" applyFont="1" applyFill="1" applyBorder="1" applyAlignment="1">
      <alignment horizontal="right" vertical="center" shrinkToFit="1"/>
    </xf>
    <xf numFmtId="193" fontId="20" fillId="0" borderId="0" xfId="0" applyNumberFormat="1" applyFont="1" applyFill="1" applyBorder="1" applyAlignment="1">
      <alignment horizontal="right" vertical="center"/>
    </xf>
    <xf numFmtId="193" fontId="20" fillId="0" borderId="18" xfId="0" applyNumberFormat="1" applyFont="1" applyFill="1" applyBorder="1" applyAlignment="1">
      <alignment horizontal="right" vertical="center"/>
    </xf>
    <xf numFmtId="193" fontId="29" fillId="0" borderId="0" xfId="0" applyNumberFormat="1" applyFont="1" applyFill="1" applyBorder="1" applyAlignment="1">
      <alignment horizontal="right" vertical="center"/>
    </xf>
    <xf numFmtId="193" fontId="29" fillId="0" borderId="18" xfId="0" applyNumberFormat="1" applyFont="1" applyFill="1" applyBorder="1" applyAlignment="1">
      <alignment horizontal="right" vertical="center"/>
    </xf>
    <xf numFmtId="193" fontId="20" fillId="0" borderId="0" xfId="0" applyNumberFormat="1" applyFont="1" applyFill="1" applyBorder="1" applyAlignment="1">
      <alignment horizontal="right" vertical="center" shrinkToFit="1"/>
    </xf>
    <xf numFmtId="0" fontId="28" fillId="0" borderId="93" xfId="0" applyFont="1" applyFill="1" applyBorder="1" applyAlignment="1">
      <alignment horizontal="center" vertical="center"/>
    </xf>
    <xf numFmtId="0" fontId="28" fillId="0" borderId="29" xfId="0" applyFont="1" applyFill="1" applyBorder="1" applyAlignment="1">
      <alignment horizontal="right" vertical="center"/>
    </xf>
    <xf numFmtId="0" fontId="28" fillId="0" borderId="143" xfId="0" applyFont="1" applyFill="1" applyBorder="1" applyAlignment="1">
      <alignment horizontal="center" vertical="center"/>
    </xf>
    <xf numFmtId="0" fontId="28" fillId="0" borderId="65" xfId="0" applyFont="1" applyFill="1" applyBorder="1" applyAlignment="1">
      <alignment horizontal="center" vertical="center"/>
    </xf>
    <xf numFmtId="0" fontId="20" fillId="0" borderId="0" xfId="0" applyFont="1" applyFill="1" applyBorder="1" applyAlignment="1">
      <alignment horizontal="right" vertical="center"/>
    </xf>
    <xf numFmtId="0" fontId="20" fillId="0" borderId="18" xfId="0" applyFont="1" applyFill="1" applyBorder="1" applyAlignment="1">
      <alignment horizontal="right" vertical="center"/>
    </xf>
    <xf numFmtId="0" fontId="20" fillId="0" borderId="0" xfId="0" applyFont="1" applyFill="1" applyBorder="1" applyAlignment="1">
      <alignment horizontal="right" vertical="center" shrinkToFit="1"/>
    </xf>
    <xf numFmtId="195" fontId="30" fillId="0" borderId="0" xfId="0" applyNumberFormat="1" applyFont="1" applyFill="1" applyBorder="1" applyAlignment="1">
      <alignment horizontal="right" vertical="center" shrinkToFit="1"/>
    </xf>
    <xf numFmtId="195" fontId="21" fillId="0" borderId="0" xfId="0" applyNumberFormat="1" applyFont="1" applyFill="1" applyBorder="1" applyAlignment="1">
      <alignment horizontal="right" vertical="center" shrinkToFit="1"/>
    </xf>
    <xf numFmtId="195" fontId="21" fillId="0" borderId="18" xfId="0" applyNumberFormat="1" applyFont="1" applyFill="1" applyBorder="1" applyAlignment="1">
      <alignment horizontal="right" vertical="center" shrinkToFit="1"/>
    </xf>
    <xf numFmtId="195" fontId="30" fillId="0" borderId="18" xfId="0" applyNumberFormat="1" applyFont="1" applyFill="1" applyBorder="1" applyAlignment="1">
      <alignment horizontal="right" vertical="center" shrinkToFit="1"/>
    </xf>
    <xf numFmtId="189" fontId="29" fillId="0" borderId="0" xfId="0" applyNumberFormat="1" applyFont="1" applyFill="1" applyBorder="1" applyAlignment="1">
      <alignment horizontal="right" vertical="center" shrinkToFit="1"/>
    </xf>
    <xf numFmtId="189" fontId="20" fillId="0" borderId="18" xfId="0" applyNumberFormat="1" applyFont="1" applyFill="1" applyBorder="1" applyAlignment="1">
      <alignment horizontal="right" vertical="center"/>
    </xf>
    <xf numFmtId="189" fontId="29" fillId="0" borderId="18" xfId="0" applyNumberFormat="1" applyFont="1" applyFill="1" applyBorder="1" applyAlignment="1">
      <alignment horizontal="right" vertical="center"/>
    </xf>
    <xf numFmtId="189" fontId="20" fillId="0" borderId="0" xfId="0" applyNumberFormat="1" applyFont="1" applyFill="1" applyBorder="1" applyAlignment="1">
      <alignment horizontal="right" vertical="center" shrinkToFit="1"/>
    </xf>
    <xf numFmtId="195" fontId="20" fillId="0" borderId="0" xfId="33" applyNumberFormat="1" applyFont="1" applyFill="1" applyBorder="1" applyAlignment="1" applyProtection="1">
      <alignment horizontal="right" vertical="center" shrinkToFit="1"/>
    </xf>
    <xf numFmtId="195" fontId="29" fillId="0" borderId="0" xfId="33" applyNumberFormat="1" applyFont="1" applyFill="1" applyBorder="1" applyAlignment="1" applyProtection="1">
      <alignment horizontal="right" vertical="center" shrinkToFit="1"/>
    </xf>
    <xf numFmtId="195" fontId="29" fillId="0" borderId="18" xfId="33" applyNumberFormat="1" applyFont="1" applyFill="1" applyBorder="1" applyAlignment="1" applyProtection="1">
      <alignment horizontal="right" vertical="center" shrinkToFit="1"/>
    </xf>
    <xf numFmtId="195" fontId="20" fillId="0" borderId="18" xfId="33" applyNumberFormat="1" applyFont="1" applyFill="1" applyBorder="1" applyAlignment="1" applyProtection="1">
      <alignment horizontal="right" vertical="center" shrinkToFit="1"/>
    </xf>
    <xf numFmtId="189" fontId="29" fillId="0" borderId="29" xfId="0" applyNumberFormat="1" applyFont="1" applyFill="1" applyBorder="1" applyAlignment="1">
      <alignment horizontal="right" vertical="center" shrinkToFit="1"/>
    </xf>
    <xf numFmtId="189" fontId="20" fillId="0" borderId="29" xfId="33" applyNumberFormat="1" applyFont="1" applyFill="1" applyBorder="1" applyAlignment="1" applyProtection="1">
      <alignment horizontal="right" vertical="center" shrinkToFit="1"/>
    </xf>
    <xf numFmtId="189" fontId="20" fillId="0" borderId="35" xfId="33" applyNumberFormat="1" applyFont="1" applyFill="1" applyBorder="1" applyAlignment="1" applyProtection="1">
      <alignment horizontal="right" vertical="center" shrinkToFit="1"/>
    </xf>
    <xf numFmtId="189" fontId="29" fillId="0" borderId="29" xfId="33" applyNumberFormat="1" applyFont="1" applyFill="1" applyBorder="1" applyAlignment="1" applyProtection="1">
      <alignment horizontal="right" vertical="center" shrinkToFit="1"/>
    </xf>
    <xf numFmtId="189" fontId="29" fillId="0" borderId="35" xfId="33" applyNumberFormat="1" applyFont="1" applyFill="1" applyBorder="1" applyAlignment="1" applyProtection="1">
      <alignment horizontal="right" vertical="center" shrinkToFit="1"/>
    </xf>
    <xf numFmtId="189" fontId="20" fillId="0" borderId="29" xfId="0" applyNumberFormat="1" applyFont="1" applyFill="1" applyBorder="1" applyAlignment="1">
      <alignment horizontal="right" vertical="center" shrinkToFit="1"/>
    </xf>
    <xf numFmtId="0" fontId="20" fillId="0" borderId="52" xfId="0" applyFont="1" applyFill="1" applyBorder="1" applyAlignment="1">
      <alignment horizontal="left" vertical="center"/>
    </xf>
    <xf numFmtId="0" fontId="18" fillId="0" borderId="79" xfId="0" applyFont="1" applyFill="1" applyBorder="1" applyAlignment="1"/>
    <xf numFmtId="0" fontId="20" fillId="0" borderId="0" xfId="0" applyNumberFormat="1" applyFont="1" applyFill="1" applyBorder="1" applyAlignment="1" applyProtection="1">
      <alignment vertical="center"/>
    </xf>
    <xf numFmtId="0" fontId="20" fillId="0" borderId="50" xfId="0" applyFont="1" applyFill="1" applyBorder="1" applyAlignment="1">
      <alignment horizontal="center" vertical="center"/>
    </xf>
    <xf numFmtId="0" fontId="20" fillId="0" borderId="64"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15" xfId="0" applyFont="1" applyFill="1" applyBorder="1" applyAlignment="1">
      <alignment horizontal="distributed" vertical="center"/>
    </xf>
    <xf numFmtId="0" fontId="20" fillId="0" borderId="80" xfId="0" applyFont="1" applyFill="1" applyBorder="1" applyAlignment="1">
      <alignment horizontal="distributed" vertical="center"/>
    </xf>
    <xf numFmtId="0" fontId="20" fillId="0" borderId="33" xfId="0" applyFont="1" applyFill="1" applyBorder="1" applyAlignment="1">
      <alignment horizontal="distributed" vertical="center" shrinkToFit="1"/>
    </xf>
    <xf numFmtId="0" fontId="20" fillId="0" borderId="15" xfId="0" applyFont="1" applyFill="1" applyBorder="1" applyAlignment="1">
      <alignment horizontal="distributed" vertical="center" shrinkToFit="1"/>
    </xf>
    <xf numFmtId="0" fontId="20" fillId="0" borderId="80" xfId="0" applyFont="1" applyFill="1" applyBorder="1" applyAlignment="1">
      <alignment horizontal="distributed" vertical="center" shrinkToFit="1"/>
    </xf>
    <xf numFmtId="0" fontId="21" fillId="0" borderId="15" xfId="0" applyFont="1" applyFill="1" applyBorder="1" applyAlignment="1">
      <alignment horizontal="distributed" vertical="center"/>
    </xf>
    <xf numFmtId="0" fontId="21" fillId="0" borderId="80" xfId="0" applyFont="1" applyFill="1" applyBorder="1" applyAlignment="1">
      <alignment horizontal="distributed" vertical="center"/>
    </xf>
    <xf numFmtId="0" fontId="24" fillId="0" borderId="33" xfId="0" applyFont="1" applyFill="1" applyBorder="1" applyAlignment="1">
      <alignment horizontal="distributed" vertical="center"/>
    </xf>
    <xf numFmtId="0" fontId="24" fillId="0" borderId="15" xfId="0" applyFont="1" applyFill="1" applyBorder="1" applyAlignment="1">
      <alignment horizontal="distributed" vertical="center"/>
    </xf>
    <xf numFmtId="0" fontId="24" fillId="0" borderId="80" xfId="0" applyFont="1" applyFill="1" applyBorder="1" applyAlignment="1">
      <alignment horizontal="distributed" vertical="center"/>
    </xf>
    <xf numFmtId="0" fontId="20" fillId="0" borderId="128" xfId="0" applyFont="1" applyFill="1" applyBorder="1" applyAlignment="1">
      <alignment horizontal="center" vertical="center"/>
    </xf>
    <xf numFmtId="0" fontId="20" fillId="0" borderId="119" xfId="0" applyFont="1" applyFill="1" applyBorder="1" applyAlignment="1">
      <alignment horizontal="center" vertical="center"/>
    </xf>
    <xf numFmtId="0" fontId="20" fillId="0" borderId="20" xfId="0" applyFont="1" applyFill="1" applyBorder="1" applyAlignment="1">
      <alignment horizontal="center" vertical="center"/>
    </xf>
    <xf numFmtId="0" fontId="18" fillId="0" borderId="13" xfId="0" applyFont="1" applyFill="1" applyBorder="1" applyAlignment="1">
      <alignment horizontal="center"/>
    </xf>
    <xf numFmtId="0" fontId="18" fillId="0" borderId="37" xfId="0" applyFont="1" applyFill="1" applyBorder="1" applyAlignment="1">
      <alignment horizontal="center"/>
    </xf>
    <xf numFmtId="0" fontId="20" fillId="0" borderId="66"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81" xfId="0" applyFont="1" applyFill="1" applyBorder="1" applyAlignment="1">
      <alignment horizontal="center" vertical="center"/>
    </xf>
    <xf numFmtId="0" fontId="21" fillId="0" borderId="132" xfId="0" applyFont="1" applyFill="1" applyBorder="1" applyAlignment="1">
      <alignment horizontal="center" vertical="center"/>
    </xf>
    <xf numFmtId="0" fontId="21" fillId="0" borderId="66" xfId="0" applyFont="1" applyFill="1" applyBorder="1" applyAlignment="1">
      <alignment horizontal="center" vertical="center"/>
    </xf>
    <xf numFmtId="0" fontId="20" fillId="0" borderId="23"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14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8"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0" fontId="30" fillId="0" borderId="41" xfId="0" applyFont="1" applyFill="1" applyBorder="1" applyAlignment="1">
      <alignment horizontal="center" vertical="center"/>
    </xf>
    <xf numFmtId="0" fontId="30" fillId="0" borderId="43" xfId="0" applyFont="1" applyFill="1" applyBorder="1" applyAlignment="1">
      <alignment horizontal="center" vertical="center"/>
    </xf>
    <xf numFmtId="177" fontId="20" fillId="0" borderId="0" xfId="0" applyNumberFormat="1" applyFont="1" applyFill="1" applyBorder="1" applyAlignment="1">
      <alignment horizontal="right" vertical="center"/>
    </xf>
    <xf numFmtId="0" fontId="21" fillId="0" borderId="0" xfId="0" applyFont="1" applyFill="1" applyBorder="1" applyAlignment="1">
      <alignment horizontal="distributed" vertical="center"/>
    </xf>
    <xf numFmtId="0" fontId="20" fillId="0" borderId="84" xfId="0" applyFont="1" applyFill="1" applyBorder="1" applyAlignment="1">
      <alignment vertical="center"/>
    </xf>
    <xf numFmtId="0" fontId="20" fillId="0" borderId="85" xfId="0" applyFont="1" applyFill="1" applyBorder="1" applyAlignment="1">
      <alignment vertical="center"/>
    </xf>
    <xf numFmtId="0" fontId="20" fillId="0" borderId="86" xfId="0" applyFont="1" applyFill="1" applyBorder="1" applyAlignment="1">
      <alignment vertical="center"/>
    </xf>
    <xf numFmtId="0" fontId="20" fillId="0" borderId="87" xfId="0" applyFont="1" applyFill="1" applyBorder="1" applyAlignment="1">
      <alignment vertical="center"/>
    </xf>
    <xf numFmtId="0" fontId="21" fillId="0" borderId="57" xfId="0" applyFont="1" applyFill="1" applyBorder="1" applyAlignment="1">
      <alignment horizontal="distributed" vertical="center"/>
    </xf>
    <xf numFmtId="0" fontId="21" fillId="0" borderId="13" xfId="0" applyFont="1" applyFill="1" applyBorder="1" applyAlignment="1">
      <alignment horizontal="distributed" vertical="center"/>
    </xf>
    <xf numFmtId="0" fontId="21" fillId="0" borderId="37" xfId="0" applyFont="1" applyFill="1" applyBorder="1" applyAlignment="1">
      <alignment horizontal="distributed" vertical="center"/>
    </xf>
    <xf numFmtId="0" fontId="21" fillId="0" borderId="14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0" fillId="0" borderId="91" xfId="0" applyFont="1" applyFill="1" applyBorder="1" applyAlignment="1">
      <alignment horizontal="right" vertical="center"/>
    </xf>
    <xf numFmtId="0" fontId="20" fillId="0" borderId="28" xfId="0" applyFont="1" applyFill="1" applyBorder="1" applyAlignment="1">
      <alignment horizontal="distributed" vertical="center"/>
    </xf>
    <xf numFmtId="0" fontId="21" fillId="0" borderId="34" xfId="0" applyFont="1" applyFill="1" applyBorder="1" applyAlignment="1">
      <alignment horizontal="distributed" vertical="center"/>
    </xf>
    <xf numFmtId="0" fontId="21" fillId="0" borderId="29" xfId="0" applyFont="1" applyFill="1" applyBorder="1" applyAlignment="1">
      <alignment horizontal="distributed" vertical="center"/>
    </xf>
    <xf numFmtId="0" fontId="21" fillId="0" borderId="54"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13" xfId="0" applyFont="1" applyFill="1" applyBorder="1" applyAlignment="1">
      <alignment horizontal="distributed" vertical="center"/>
    </xf>
    <xf numFmtId="0" fontId="20" fillId="0" borderId="88" xfId="0" applyFont="1" applyFill="1" applyBorder="1" applyAlignment="1">
      <alignment horizontal="distributed" vertical="center"/>
    </xf>
    <xf numFmtId="208" fontId="20" fillId="0" borderId="77" xfId="0" applyNumberFormat="1" applyFont="1" applyFill="1" applyBorder="1" applyAlignment="1">
      <alignment horizontal="center" vertical="center"/>
    </xf>
    <xf numFmtId="208" fontId="20" fillId="0" borderId="47" xfId="0" applyNumberFormat="1" applyFont="1" applyFill="1" applyBorder="1" applyAlignment="1">
      <alignment horizontal="center" vertical="center"/>
    </xf>
    <xf numFmtId="190" fontId="20" fillId="0" borderId="47" xfId="0" applyNumberFormat="1" applyFont="1" applyFill="1" applyBorder="1" applyAlignment="1">
      <alignment horizontal="center" vertical="center"/>
    </xf>
    <xf numFmtId="0" fontId="20" fillId="0" borderId="89" xfId="0" applyFont="1" applyFill="1" applyBorder="1" applyAlignment="1">
      <alignment vertical="center"/>
    </xf>
    <xf numFmtId="0" fontId="21" fillId="0" borderId="16" xfId="0" applyFont="1" applyFill="1" applyBorder="1" applyAlignment="1">
      <alignment horizontal="distributed" vertical="center"/>
    </xf>
    <xf numFmtId="0" fontId="21" fillId="0" borderId="21" xfId="0" applyFont="1" applyFill="1" applyBorder="1" applyAlignment="1">
      <alignment horizontal="distributed" vertical="center"/>
    </xf>
    <xf numFmtId="0" fontId="21" fillId="0" borderId="17" xfId="0" applyFont="1" applyFill="1" applyBorder="1" applyAlignment="1">
      <alignment horizontal="distributed" vertical="center"/>
    </xf>
    <xf numFmtId="0" fontId="20" fillId="0" borderId="23" xfId="0" applyFont="1" applyFill="1" applyBorder="1" applyAlignment="1">
      <alignment horizontal="right" vertical="center"/>
    </xf>
    <xf numFmtId="198" fontId="20" fillId="0" borderId="77" xfId="0" applyNumberFormat="1" applyFont="1" applyFill="1" applyBorder="1" applyAlignment="1">
      <alignment horizontal="center" vertical="center"/>
    </xf>
    <xf numFmtId="0" fontId="20" fillId="0" borderId="90" xfId="0" applyFont="1" applyFill="1" applyBorder="1" applyAlignment="1">
      <alignment vertical="center"/>
    </xf>
    <xf numFmtId="0" fontId="20" fillId="0" borderId="16" xfId="0" applyFont="1" applyFill="1" applyBorder="1" applyAlignment="1">
      <alignment horizontal="distributed" vertical="center"/>
    </xf>
    <xf numFmtId="0" fontId="20" fillId="0" borderId="21" xfId="0" applyFont="1" applyFill="1" applyBorder="1" applyAlignment="1">
      <alignment horizontal="distributed" vertical="center"/>
    </xf>
    <xf numFmtId="0" fontId="20" fillId="0" borderId="113"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44"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92" xfId="0" applyFont="1" applyFill="1" applyBorder="1" applyAlignment="1">
      <alignment horizontal="center" vertical="center"/>
    </xf>
    <xf numFmtId="177" fontId="30" fillId="0" borderId="29" xfId="0" applyNumberFormat="1" applyFont="1" applyFill="1" applyBorder="1" applyAlignment="1">
      <alignment horizontal="right" vertical="center"/>
    </xf>
    <xf numFmtId="183" fontId="20" fillId="0" borderId="18" xfId="33" applyNumberFormat="1" applyFont="1" applyFill="1" applyBorder="1" applyAlignment="1" applyProtection="1">
      <alignment horizontal="center" vertical="center"/>
    </xf>
    <xf numFmtId="183" fontId="20" fillId="0" borderId="0" xfId="33" applyNumberFormat="1" applyFont="1" applyFill="1" applyBorder="1" applyAlignment="1" applyProtection="1">
      <alignment horizontal="center" vertical="center"/>
    </xf>
    <xf numFmtId="178" fontId="20" fillId="0" borderId="0" xfId="0" applyNumberFormat="1" applyFont="1" applyFill="1" applyBorder="1" applyAlignment="1">
      <alignment horizontal="right" vertical="center"/>
    </xf>
    <xf numFmtId="178" fontId="20" fillId="0" borderId="114" xfId="0" applyNumberFormat="1" applyFont="1" applyFill="1" applyBorder="1" applyAlignment="1">
      <alignment horizontal="right" vertical="center"/>
    </xf>
    <xf numFmtId="178" fontId="20" fillId="0" borderId="10" xfId="0"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0" fontId="20" fillId="0" borderId="93" xfId="0" applyFont="1" applyFill="1" applyBorder="1" applyAlignment="1">
      <alignment horizontal="center" vertical="center"/>
    </xf>
    <xf numFmtId="0" fontId="20" fillId="0" borderId="94" xfId="0" applyFont="1" applyFill="1" applyBorder="1" applyAlignment="1">
      <alignment horizontal="center" vertical="center"/>
    </xf>
    <xf numFmtId="0" fontId="20" fillId="0" borderId="56" xfId="0" applyFont="1" applyFill="1" applyBorder="1" applyAlignment="1">
      <alignment horizontal="center" vertical="center"/>
    </xf>
    <xf numFmtId="178" fontId="20" fillId="0" borderId="116" xfId="0" applyNumberFormat="1" applyFont="1" applyFill="1" applyBorder="1" applyAlignment="1">
      <alignment horizontal="right" vertical="center"/>
    </xf>
    <xf numFmtId="178" fontId="20" fillId="0" borderId="120" xfId="0" applyNumberFormat="1" applyFont="1" applyFill="1" applyBorder="1" applyAlignment="1">
      <alignment horizontal="right" vertical="center"/>
    </xf>
    <xf numFmtId="178" fontId="34" fillId="0" borderId="95" xfId="0" applyNumberFormat="1" applyFont="1" applyFill="1" applyBorder="1" applyAlignment="1">
      <alignment horizontal="right" vertical="center"/>
    </xf>
    <xf numFmtId="178" fontId="34" fillId="0" borderId="30" xfId="0" applyNumberFormat="1" applyFont="1" applyFill="1" applyBorder="1" applyAlignment="1">
      <alignment horizontal="right" vertical="center"/>
    </xf>
    <xf numFmtId="183" fontId="30" fillId="0" borderId="78" xfId="33" applyNumberFormat="1" applyFont="1" applyFill="1" applyBorder="1" applyAlignment="1" applyProtection="1">
      <alignment horizontal="center" vertical="center"/>
    </xf>
    <xf numFmtId="183" fontId="30" fillId="0" borderId="29" xfId="33" applyNumberFormat="1" applyFont="1" applyFill="1" applyBorder="1" applyAlignment="1" applyProtection="1">
      <alignment horizontal="center" vertical="center"/>
    </xf>
    <xf numFmtId="177" fontId="30" fillId="0" borderId="29" xfId="33" applyNumberFormat="1" applyFont="1" applyFill="1" applyBorder="1" applyAlignment="1" applyProtection="1">
      <alignment horizontal="right" vertical="center"/>
    </xf>
    <xf numFmtId="213" fontId="20" fillId="0" borderId="10" xfId="0" applyNumberFormat="1" applyFont="1" applyFill="1" applyBorder="1" applyAlignment="1">
      <alignment horizontal="right" vertical="center"/>
    </xf>
    <xf numFmtId="213" fontId="20" fillId="0" borderId="27" xfId="0" applyNumberFormat="1" applyFont="1" applyFill="1" applyBorder="1" applyAlignment="1">
      <alignment horizontal="right" vertical="center"/>
    </xf>
    <xf numFmtId="195" fontId="20" fillId="0" borderId="39" xfId="33" applyNumberFormat="1" applyFont="1" applyFill="1" applyBorder="1" applyAlignment="1" applyProtection="1">
      <alignment horizontal="center" vertical="center"/>
    </xf>
    <xf numFmtId="195" fontId="20" fillId="0" borderId="0" xfId="33" applyNumberFormat="1" applyFont="1" applyFill="1" applyBorder="1" applyAlignment="1" applyProtection="1">
      <alignment horizontal="center" vertical="center"/>
    </xf>
    <xf numFmtId="177" fontId="20" fillId="0" borderId="0" xfId="33" applyNumberFormat="1" applyFont="1" applyFill="1" applyBorder="1" applyAlignment="1" applyProtection="1">
      <alignment horizontal="center" vertical="center"/>
    </xf>
    <xf numFmtId="189" fontId="20" fillId="0" borderId="116" xfId="0" applyNumberFormat="1" applyFont="1" applyFill="1" applyBorder="1" applyAlignment="1">
      <alignment horizontal="right" vertical="center"/>
    </xf>
    <xf numFmtId="189" fontId="20" fillId="0" borderId="120" xfId="0" applyNumberFormat="1" applyFont="1" applyFill="1" applyBorder="1" applyAlignment="1">
      <alignment horizontal="right" vertical="center"/>
    </xf>
    <xf numFmtId="177" fontId="30" fillId="0" borderId="29" xfId="33" applyNumberFormat="1" applyFont="1" applyFill="1" applyBorder="1" applyAlignment="1" applyProtection="1">
      <alignment horizontal="center" vertical="center"/>
    </xf>
    <xf numFmtId="195" fontId="30" fillId="0" borderId="35" xfId="33" applyNumberFormat="1" applyFont="1" applyFill="1" applyBorder="1" applyAlignment="1" applyProtection="1">
      <alignment horizontal="center" vertical="center"/>
    </xf>
    <xf numFmtId="195" fontId="30" fillId="0" borderId="29" xfId="33" applyNumberFormat="1" applyFont="1" applyFill="1" applyBorder="1" applyAlignment="1" applyProtection="1">
      <alignment horizontal="center" vertical="center"/>
    </xf>
    <xf numFmtId="189" fontId="34" fillId="0" borderId="29" xfId="0" applyNumberFormat="1" applyFont="1" applyFill="1" applyBorder="1" applyAlignment="1">
      <alignment horizontal="right" vertical="center"/>
    </xf>
    <xf numFmtId="189" fontId="34" fillId="0" borderId="30" xfId="0" applyNumberFormat="1" applyFont="1" applyFill="1" applyBorder="1" applyAlignment="1">
      <alignment horizontal="right" vertical="center"/>
    </xf>
    <xf numFmtId="195" fontId="20" fillId="0" borderId="18" xfId="33" applyNumberFormat="1" applyFont="1" applyFill="1" applyBorder="1" applyAlignment="1" applyProtection="1">
      <alignment horizontal="center" vertical="center"/>
    </xf>
    <xf numFmtId="0" fontId="20" fillId="0" borderId="21" xfId="0" applyFont="1" applyFill="1" applyBorder="1" applyAlignment="1">
      <alignment horizontal="left" vertical="center"/>
    </xf>
    <xf numFmtId="198" fontId="20" fillId="0" borderId="0" xfId="0" applyNumberFormat="1" applyFont="1" applyFill="1" applyBorder="1" applyAlignment="1">
      <alignment horizontal="right" vertical="center"/>
    </xf>
    <xf numFmtId="198" fontId="20" fillId="0" borderId="116" xfId="0" applyNumberFormat="1" applyFont="1" applyFill="1" applyBorder="1" applyAlignment="1">
      <alignment horizontal="right" vertical="center"/>
    </xf>
    <xf numFmtId="189" fontId="20" fillId="0" borderId="13" xfId="0" applyNumberFormat="1" applyFont="1" applyFill="1" applyBorder="1" applyAlignment="1">
      <alignment horizontal="right" vertical="center"/>
    </xf>
    <xf numFmtId="189" fontId="20" fillId="0" borderId="14" xfId="0" applyNumberFormat="1" applyFont="1" applyFill="1" applyBorder="1" applyAlignment="1">
      <alignment horizontal="right" vertical="center"/>
    </xf>
    <xf numFmtId="189" fontId="34" fillId="0" borderId="21" xfId="0" applyNumberFormat="1" applyFont="1" applyFill="1" applyBorder="1" applyAlignment="1">
      <alignment horizontal="right" vertical="center"/>
    </xf>
    <xf numFmtId="189" fontId="34" fillId="0" borderId="22" xfId="0" applyNumberFormat="1" applyFont="1" applyFill="1" applyBorder="1" applyAlignment="1">
      <alignment horizontal="right" vertical="center"/>
    </xf>
    <xf numFmtId="0" fontId="20" fillId="0" borderId="96" xfId="0" applyFont="1" applyFill="1" applyBorder="1" applyAlignment="1">
      <alignment horizontal="center" vertical="center"/>
    </xf>
    <xf numFmtId="198" fontId="20" fillId="0" borderId="13" xfId="0" applyNumberFormat="1" applyFont="1" applyFill="1" applyBorder="1" applyAlignment="1">
      <alignment horizontal="right" vertical="center"/>
    </xf>
    <xf numFmtId="198" fontId="20" fillId="0" borderId="14" xfId="0" applyNumberFormat="1" applyFont="1" applyFill="1" applyBorder="1" applyAlignment="1">
      <alignment horizontal="right" vertical="center"/>
    </xf>
    <xf numFmtId="198" fontId="34" fillId="0" borderId="22" xfId="0" applyNumberFormat="1" applyFont="1" applyFill="1" applyBorder="1" applyAlignment="1">
      <alignment horizontal="right" vertical="center"/>
    </xf>
    <xf numFmtId="0" fontId="25" fillId="0" borderId="0" xfId="0" applyFont="1" applyFill="1" applyBorder="1" applyAlignment="1">
      <alignment horizontal="center" vertical="center"/>
    </xf>
    <xf numFmtId="0" fontId="20" fillId="0" borderId="0" xfId="0" applyFont="1" applyFill="1" applyBorder="1"/>
    <xf numFmtId="181" fontId="39" fillId="0" borderId="0" xfId="0" applyNumberFormat="1" applyFont="1" applyFill="1" applyBorder="1" applyAlignment="1">
      <alignment vertical="center"/>
    </xf>
    <xf numFmtId="202" fontId="38" fillId="0" borderId="0" xfId="0" applyNumberFormat="1" applyFont="1" applyFill="1" applyBorder="1" applyAlignment="1">
      <alignment horizontal="right" vertical="center"/>
    </xf>
    <xf numFmtId="196" fontId="41" fillId="0" borderId="0" xfId="0" applyNumberFormat="1" applyFont="1" applyFill="1" applyBorder="1" applyAlignment="1">
      <alignment vertical="center"/>
    </xf>
    <xf numFmtId="0" fontId="36" fillId="0" borderId="0" xfId="0" applyFont="1" applyFill="1" applyBorder="1"/>
    <xf numFmtId="202" fontId="39" fillId="0" borderId="0" xfId="0" applyNumberFormat="1" applyFont="1" applyFill="1" applyBorder="1" applyAlignment="1">
      <alignment vertical="center"/>
    </xf>
    <xf numFmtId="0" fontId="42" fillId="0" borderId="0" xfId="0" applyFont="1" applyFill="1" applyBorder="1"/>
    <xf numFmtId="49" fontId="36" fillId="0" borderId="0" xfId="0" applyNumberFormat="1" applyFont="1" applyFill="1" applyBorder="1"/>
    <xf numFmtId="0" fontId="37" fillId="0" borderId="0" xfId="43" applyFont="1" applyFill="1" applyBorder="1"/>
    <xf numFmtId="0" fontId="37" fillId="0" borderId="0" xfId="43" applyFont="1" applyFill="1" applyBorder="1" applyAlignment="1">
      <alignment horizontal="center"/>
    </xf>
    <xf numFmtId="0" fontId="38" fillId="0" borderId="0" xfId="43" applyFont="1" applyFill="1" applyBorder="1" applyAlignment="1">
      <alignment horizontal="right" vertical="center"/>
    </xf>
    <xf numFmtId="178" fontId="38" fillId="0" borderId="0" xfId="43" applyNumberFormat="1" applyFont="1" applyFill="1" applyBorder="1" applyAlignment="1">
      <alignment vertical="center"/>
    </xf>
    <xf numFmtId="0" fontId="37" fillId="0" borderId="0" xfId="43" applyFont="1" applyFill="1" applyBorder="1" applyAlignment="1">
      <alignment horizontal="right"/>
    </xf>
    <xf numFmtId="178" fontId="38" fillId="0" borderId="0" xfId="43" applyNumberFormat="1" applyFont="1" applyFill="1" applyBorder="1" applyAlignment="1">
      <alignment vertical="top"/>
    </xf>
    <xf numFmtId="0" fontId="37" fillId="0" borderId="0" xfId="0" applyFont="1" applyFill="1" applyBorder="1" applyAlignment="1">
      <alignment horizontal="right" vertical="center"/>
    </xf>
    <xf numFmtId="178" fontId="38" fillId="0" borderId="0" xfId="0" applyNumberFormat="1" applyFont="1" applyFill="1" applyBorder="1" applyAlignment="1">
      <alignment horizontal="right" vertical="center"/>
    </xf>
    <xf numFmtId="196" fontId="38" fillId="0" borderId="0" xfId="43" applyNumberFormat="1" applyFont="1" applyFill="1" applyBorder="1" applyAlignment="1">
      <alignment vertical="center"/>
    </xf>
    <xf numFmtId="181" fontId="38" fillId="0" borderId="0" xfId="43" applyNumberFormat="1" applyFont="1" applyFill="1" applyBorder="1" applyAlignment="1">
      <alignment vertical="center" shrinkToFit="1"/>
    </xf>
    <xf numFmtId="181" fontId="38" fillId="0" borderId="0" xfId="43" applyNumberFormat="1" applyFont="1" applyFill="1" applyBorder="1" applyAlignment="1">
      <alignment vertical="center"/>
    </xf>
    <xf numFmtId="0" fontId="40" fillId="0" borderId="0" xfId="43" applyFont="1" applyFill="1" applyBorder="1" applyAlignment="1">
      <alignment horizontal="right" vertical="center"/>
    </xf>
    <xf numFmtId="196" fontId="38" fillId="0" borderId="0" xfId="43" applyNumberFormat="1" applyFont="1" applyFill="1" applyBorder="1" applyAlignment="1">
      <alignment horizontal="center"/>
    </xf>
    <xf numFmtId="196" fontId="38" fillId="0" borderId="0" xfId="43" applyNumberFormat="1" applyFont="1" applyFill="1" applyBorder="1" applyAlignment="1">
      <alignment horizontal="right"/>
    </xf>
    <xf numFmtId="38" fontId="38" fillId="0" borderId="0" xfId="34" applyFont="1" applyFill="1" applyBorder="1" applyAlignment="1" applyProtection="1"/>
    <xf numFmtId="0" fontId="37" fillId="0" borderId="0" xfId="0" applyFont="1" applyFill="1" applyBorder="1"/>
    <xf numFmtId="181" fontId="36" fillId="0" borderId="0" xfId="0" applyNumberFormat="1" applyFont="1" applyFill="1" applyBorder="1"/>
    <xf numFmtId="0" fontId="36" fillId="0" borderId="0" xfId="43" applyFont="1" applyFill="1" applyBorder="1"/>
    <xf numFmtId="0" fontId="38" fillId="0" borderId="0" xfId="43" applyFont="1" applyFill="1" applyBorder="1" applyAlignment="1">
      <alignment horizontal="center" vertical="center"/>
    </xf>
    <xf numFmtId="0" fontId="38" fillId="0" borderId="0" xfId="43" applyFont="1" applyFill="1" applyBorder="1" applyAlignment="1">
      <alignment vertical="center"/>
    </xf>
    <xf numFmtId="196" fontId="38" fillId="0" borderId="0" xfId="43" applyNumberFormat="1" applyFont="1" applyFill="1" applyBorder="1" applyAlignment="1">
      <alignment horizontal="right" vertical="center"/>
    </xf>
    <xf numFmtId="199" fontId="38" fillId="0" borderId="0" xfId="0" applyNumberFormat="1" applyFont="1" applyFill="1" applyBorder="1"/>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_Sheet1"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Sheet1" xfId="43"/>
    <cellStyle name="標準_XIV．物価・消費及び金融"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83898489736608"/>
          <c:y val="0.10583164508770616"/>
          <c:w val="0.78763647628023215"/>
          <c:h val="0.69978475527382278"/>
        </c:manualLayout>
      </c:layout>
      <c:barChart>
        <c:barDir val="col"/>
        <c:grouping val="clustered"/>
        <c:varyColors val="0"/>
        <c:ser>
          <c:idx val="1"/>
          <c:order val="0"/>
          <c:tx>
            <c:strRef>
              <c:f>グラフ!$H$5</c:f>
              <c:strCache>
                <c:ptCount val="1"/>
                <c:pt idx="0">
                  <c:v>食料</c:v>
                </c:pt>
              </c:strCache>
            </c:strRef>
          </c:tx>
          <c:spPr>
            <a:pattFill prst="pct10">
              <a:fgClr>
                <a:srgbClr val="000000"/>
              </a:fgClr>
              <a:bgClr>
                <a:srgbClr val="FFFFFF"/>
              </a:bgClr>
            </a:pattFill>
            <a:ln w="12700">
              <a:solidFill>
                <a:srgbClr val="000000"/>
              </a:solidFill>
              <a:prstDash val="solid"/>
            </a:ln>
          </c:spPr>
          <c:invertIfNegative val="0"/>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平成26年</c:v>
                </c:pt>
                <c:pt idx="1">
                  <c:v>28年</c:v>
                </c:pt>
                <c:pt idx="2">
                  <c:v>29年</c:v>
                </c:pt>
                <c:pt idx="3">
                  <c:v>30年</c:v>
                </c:pt>
              </c:strCache>
            </c:strRef>
          </c:cat>
          <c:val>
            <c:numRef>
              <c:f>グラフ!$I$5:$L$5</c:f>
              <c:numCache>
                <c:formatCode>0.0_);[Red]\(0.0\)</c:formatCode>
                <c:ptCount val="4"/>
                <c:pt idx="0">
                  <c:v>97.1</c:v>
                </c:pt>
                <c:pt idx="1">
                  <c:v>102</c:v>
                </c:pt>
                <c:pt idx="2">
                  <c:v>101.8</c:v>
                </c:pt>
                <c:pt idx="3">
                  <c:v>103.8</c:v>
                </c:pt>
              </c:numCache>
            </c:numRef>
          </c:val>
        </c:ser>
        <c:ser>
          <c:idx val="0"/>
          <c:order val="1"/>
          <c:tx>
            <c:strRef>
              <c:f>グラフ!$H$6</c:f>
              <c:strCache>
                <c:ptCount val="1"/>
                <c:pt idx="0">
                  <c:v>住居</c:v>
                </c:pt>
              </c:strCache>
            </c:strRef>
          </c:tx>
          <c:spPr>
            <a:solidFill>
              <a:srgbClr val="000000"/>
            </a:solidFill>
            <a:ln w="12700">
              <a:solidFill>
                <a:srgbClr val="000000"/>
              </a:solidFill>
              <a:prstDash val="solid"/>
            </a:ln>
          </c:spPr>
          <c:invertIfNegative val="0"/>
          <c:dLbls>
            <c:dLbl>
              <c:idx val="3"/>
              <c:spPr>
                <a:noFill/>
                <a:ln w="25400">
                  <a:noFill/>
                </a:ln>
              </c:spPr>
              <c:txPr>
                <a:bodyPr/>
                <a:lstStyle/>
                <a:p>
                  <a:pPr>
                    <a:defRPr sz="5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平成26年</c:v>
                </c:pt>
                <c:pt idx="1">
                  <c:v>28年</c:v>
                </c:pt>
                <c:pt idx="2">
                  <c:v>29年</c:v>
                </c:pt>
                <c:pt idx="3">
                  <c:v>30年</c:v>
                </c:pt>
              </c:strCache>
            </c:strRef>
          </c:cat>
          <c:val>
            <c:numRef>
              <c:f>グラフ!$I$6:$L$6</c:f>
              <c:numCache>
                <c:formatCode>0.0_);[Red]\(0.0\)</c:formatCode>
                <c:ptCount val="4"/>
                <c:pt idx="0">
                  <c:v>99.9</c:v>
                </c:pt>
                <c:pt idx="1">
                  <c:v>100.1</c:v>
                </c:pt>
                <c:pt idx="2">
                  <c:v>100</c:v>
                </c:pt>
                <c:pt idx="3">
                  <c:v>100</c:v>
                </c:pt>
              </c:numCache>
            </c:numRef>
          </c:val>
        </c:ser>
        <c:ser>
          <c:idx val="4"/>
          <c:order val="2"/>
          <c:tx>
            <c:strRef>
              <c:f>グラフ!$H$7</c:f>
              <c:strCache>
                <c:ptCount val="1"/>
                <c:pt idx="0">
                  <c:v>水道光熱</c:v>
                </c:pt>
              </c:strCache>
            </c:strRef>
          </c:tx>
          <c:spPr>
            <a:pattFill prst="ltDnDiag">
              <a:fgClr>
                <a:srgbClr val="000000"/>
              </a:fgClr>
              <a:bgClr>
                <a:srgbClr val="FFFFFF"/>
              </a:bgClr>
            </a:pattFill>
            <a:ln w="12700">
              <a:solidFill>
                <a:srgbClr val="000000"/>
              </a:solidFill>
              <a:prstDash val="solid"/>
            </a:ln>
          </c:spPr>
          <c:invertIfNegative val="0"/>
          <c:dLbls>
            <c:dLbl>
              <c:idx val="2"/>
              <c:layout>
                <c:manualLayout>
                  <c:x val="0"/>
                  <c:y val="8.639308855291577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グラフ!$I$4:$L$4</c:f>
              <c:strCache>
                <c:ptCount val="4"/>
                <c:pt idx="0">
                  <c:v>平成26年</c:v>
                </c:pt>
                <c:pt idx="1">
                  <c:v>28年</c:v>
                </c:pt>
                <c:pt idx="2">
                  <c:v>29年</c:v>
                </c:pt>
                <c:pt idx="3">
                  <c:v>30年</c:v>
                </c:pt>
              </c:strCache>
            </c:strRef>
          </c:cat>
          <c:val>
            <c:numRef>
              <c:f>グラフ!$I$7:$L$7</c:f>
              <c:numCache>
                <c:formatCode>0.0_);[Red]\(0.0\)</c:formatCode>
                <c:ptCount val="4"/>
                <c:pt idx="0">
                  <c:v>102.9</c:v>
                </c:pt>
                <c:pt idx="1">
                  <c:v>95.8</c:v>
                </c:pt>
                <c:pt idx="2">
                  <c:v>99.2</c:v>
                </c:pt>
                <c:pt idx="3">
                  <c:v>103.9</c:v>
                </c:pt>
              </c:numCache>
            </c:numRef>
          </c:val>
        </c:ser>
        <c:dLbls>
          <c:showLegendKey val="0"/>
          <c:showVal val="0"/>
          <c:showCatName val="0"/>
          <c:showSerName val="0"/>
          <c:showPercent val="0"/>
          <c:showBubbleSize val="0"/>
        </c:dLbls>
        <c:gapWidth val="150"/>
        <c:axId val="248672720"/>
        <c:axId val="248676248"/>
      </c:barChart>
      <c:lineChart>
        <c:grouping val="standard"/>
        <c:varyColors val="0"/>
        <c:ser>
          <c:idx val="2"/>
          <c:order val="3"/>
          <c:tx>
            <c:strRef>
              <c:f>グラフ!$H$8</c:f>
              <c:strCache>
                <c:ptCount val="1"/>
                <c:pt idx="0">
                  <c:v>保健・医療</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dLbls>
            <c:dLbl>
              <c:idx val="0"/>
              <c:layout>
                <c:manualLayout>
                  <c:x val="-9.6612623779809295E-2"/>
                  <c:y val="-1.464624558069607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7898102629836744E-2"/>
                  <c:y val="1.743152360678117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7.16020998020512E-3"/>
                  <c:y val="8.7091746011209465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2214161959629825E-2"/>
                  <c:y val="-2.6323977202510836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平成26年</c:v>
                </c:pt>
                <c:pt idx="1">
                  <c:v>28年</c:v>
                </c:pt>
                <c:pt idx="2">
                  <c:v>29年</c:v>
                </c:pt>
                <c:pt idx="3">
                  <c:v>30年</c:v>
                </c:pt>
              </c:strCache>
            </c:strRef>
          </c:cat>
          <c:val>
            <c:numRef>
              <c:f>グラフ!$I$8:$L$8</c:f>
              <c:numCache>
                <c:formatCode>0.0_);[Red]\(0.0\)</c:formatCode>
                <c:ptCount val="4"/>
                <c:pt idx="0">
                  <c:v>98.8</c:v>
                </c:pt>
                <c:pt idx="1">
                  <c:v>101</c:v>
                </c:pt>
                <c:pt idx="2">
                  <c:v>102.2</c:v>
                </c:pt>
                <c:pt idx="3">
                  <c:v>102.3</c:v>
                </c:pt>
              </c:numCache>
            </c:numRef>
          </c:val>
          <c:smooth val="0"/>
        </c:ser>
        <c:ser>
          <c:idx val="3"/>
          <c:order val="4"/>
          <c:tx>
            <c:strRef>
              <c:f>グラフ!$H$9</c:f>
              <c:strCache>
                <c:ptCount val="1"/>
                <c:pt idx="0">
                  <c:v>交通・通信</c:v>
                </c:pt>
              </c:strCache>
            </c:strRef>
          </c:tx>
          <c:spPr>
            <a:ln w="12700">
              <a:solidFill>
                <a:srgbClr val="000000"/>
              </a:solidFill>
              <a:prstDash val="solid"/>
            </a:ln>
          </c:spPr>
          <c:marker>
            <c:symbol val="diamond"/>
            <c:size val="8"/>
            <c:spPr>
              <a:solidFill>
                <a:srgbClr val="808080"/>
              </a:solidFill>
              <a:ln>
                <a:solidFill>
                  <a:srgbClr val="000000"/>
                </a:solidFill>
                <a:prstDash val="solid"/>
              </a:ln>
            </c:spPr>
          </c:marker>
          <c:dLbls>
            <c:dLbl>
              <c:idx val="0"/>
              <c:layout>
                <c:manualLayout>
                  <c:x val="-0.10102601664952884"/>
                  <c:y val="-8.7353942247616039E-3"/>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9409660107334527E-2"/>
                  <c:y val="2.624544751702681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4454382826475918E-2"/>
                  <c:y val="3.49939300227024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8740720916146661E-2"/>
                  <c:y val="1.163846677907280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平成26年</c:v>
                </c:pt>
                <c:pt idx="1">
                  <c:v>28年</c:v>
                </c:pt>
                <c:pt idx="2">
                  <c:v>29年</c:v>
                </c:pt>
                <c:pt idx="3">
                  <c:v>30年</c:v>
                </c:pt>
              </c:strCache>
            </c:strRef>
          </c:cat>
          <c:val>
            <c:numRef>
              <c:f>グラフ!$I$9:$L$9</c:f>
              <c:numCache>
                <c:formatCode>0.0_);[Red]\(0.0\)</c:formatCode>
                <c:ptCount val="4"/>
                <c:pt idx="0">
                  <c:v>102.3</c:v>
                </c:pt>
                <c:pt idx="1">
                  <c:v>99.1</c:v>
                </c:pt>
                <c:pt idx="2">
                  <c:v>99.3</c:v>
                </c:pt>
                <c:pt idx="3">
                  <c:v>100.3</c:v>
                </c:pt>
              </c:numCache>
            </c:numRef>
          </c:val>
          <c:smooth val="0"/>
        </c:ser>
        <c:ser>
          <c:idx val="5"/>
          <c:order val="5"/>
          <c:tx>
            <c:strRef>
              <c:f>グラフ!$H$10</c:f>
              <c:strCache>
                <c:ptCount val="1"/>
                <c:pt idx="0">
                  <c:v>教育</c:v>
                </c:pt>
              </c:strCache>
            </c:strRef>
          </c:tx>
          <c:spPr>
            <a:ln w="12700">
              <a:solidFill>
                <a:srgbClr val="000000"/>
              </a:solidFill>
              <a:prstDash val="solid"/>
            </a:ln>
          </c:spPr>
          <c:marker>
            <c:symbol val="circle"/>
            <c:size val="8"/>
            <c:spPr>
              <a:solidFill>
                <a:srgbClr val="FFFFFF"/>
              </a:solidFill>
              <a:ln>
                <a:solidFill>
                  <a:srgbClr val="000000"/>
                </a:solidFill>
                <a:prstDash val="solid"/>
              </a:ln>
            </c:spPr>
          </c:marker>
          <c:dLbls>
            <c:dLbl>
              <c:idx val="0"/>
              <c:layout>
                <c:manualLayout>
                  <c:x val="-6.479427549194991E-2"/>
                  <c:y val="2.449575101589169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9427549194991054E-2"/>
                  <c:y val="-3.38274656886123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4157706093190032E-2"/>
                  <c:y val="2.7069834413246941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2926344850900794E-2"/>
                  <c:y val="1.5728898993143808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グラフ!$I$4:$L$4</c:f>
              <c:strCache>
                <c:ptCount val="4"/>
                <c:pt idx="0">
                  <c:v>平成26年</c:v>
                </c:pt>
                <c:pt idx="1">
                  <c:v>28年</c:v>
                </c:pt>
                <c:pt idx="2">
                  <c:v>29年</c:v>
                </c:pt>
                <c:pt idx="3">
                  <c:v>30年</c:v>
                </c:pt>
              </c:strCache>
            </c:strRef>
          </c:cat>
          <c:val>
            <c:numRef>
              <c:f>グラフ!$I$10:$L$10</c:f>
              <c:numCache>
                <c:formatCode>0.0_);[Red]\(0.0\)</c:formatCode>
                <c:ptCount val="4"/>
                <c:pt idx="0">
                  <c:v>98.6</c:v>
                </c:pt>
                <c:pt idx="1">
                  <c:v>101.5</c:v>
                </c:pt>
                <c:pt idx="2">
                  <c:v>102.4</c:v>
                </c:pt>
                <c:pt idx="3">
                  <c:v>102.1</c:v>
                </c:pt>
              </c:numCache>
            </c:numRef>
          </c:val>
          <c:smooth val="0"/>
        </c:ser>
        <c:dLbls>
          <c:showLegendKey val="0"/>
          <c:showVal val="0"/>
          <c:showCatName val="0"/>
          <c:showSerName val="0"/>
          <c:showPercent val="0"/>
          <c:showBubbleSize val="0"/>
        </c:dLbls>
        <c:marker val="1"/>
        <c:smooth val="0"/>
        <c:axId val="248673504"/>
        <c:axId val="248675464"/>
      </c:lineChart>
      <c:catAx>
        <c:axId val="2486727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8676248"/>
        <c:crossesAt val="100"/>
        <c:auto val="0"/>
        <c:lblAlgn val="ctr"/>
        <c:lblOffset val="100"/>
        <c:tickLblSkip val="1"/>
        <c:tickMarkSkip val="1"/>
        <c:noMultiLvlLbl val="0"/>
      </c:catAx>
      <c:valAx>
        <c:axId val="248676248"/>
        <c:scaling>
          <c:orientation val="minMax"/>
          <c:max val="110"/>
          <c:min val="90"/>
        </c:scaling>
        <c:delete val="0"/>
        <c:axPos val="l"/>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0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棒グラフ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9.6774475771174984E-2"/>
              <c:y val="1.583873290136789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8672720"/>
        <c:crosses val="autoZero"/>
        <c:crossBetween val="between"/>
        <c:majorUnit val="5"/>
      </c:valAx>
      <c:catAx>
        <c:axId val="248673504"/>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27</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100</a:t>
                </a:r>
              </a:p>
            </c:rich>
          </c:tx>
          <c:layout>
            <c:manualLayout>
              <c:xMode val="edge"/>
              <c:yMode val="edge"/>
              <c:x val="0.37365676064686315"/>
              <c:y val="1.0799136069114475E-2"/>
            </c:manualLayout>
          </c:layout>
          <c:overlay val="0"/>
          <c:spPr>
            <a:solidFill>
              <a:srgbClr val="FFFFFF"/>
            </a:solidFill>
            <a:ln w="12700">
              <a:solidFill>
                <a:srgbClr val="000000"/>
              </a:solidFill>
              <a:prstDash val="solid"/>
            </a:ln>
          </c:spPr>
        </c:title>
        <c:numFmt formatCode="General" sourceLinked="1"/>
        <c:majorTickMark val="out"/>
        <c:minorTickMark val="none"/>
        <c:tickLblPos val="none"/>
        <c:crossAx val="248675464"/>
        <c:crossesAt val="80"/>
        <c:auto val="0"/>
        <c:lblAlgn val="ctr"/>
        <c:lblOffset val="100"/>
        <c:noMultiLvlLbl val="0"/>
      </c:catAx>
      <c:valAx>
        <c:axId val="248675464"/>
        <c:scaling>
          <c:orientation val="minMax"/>
          <c:max val="105"/>
          <c:min val="80"/>
        </c:scaling>
        <c:delete val="0"/>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線グラフ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0.76881917986058723"/>
              <c:y val="1.511879049676026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8673504"/>
        <c:crosses val="max"/>
        <c:crossBetween val="between"/>
        <c:majorUnit val="5"/>
      </c:valAx>
      <c:spPr>
        <a:solidFill>
          <a:srgbClr val="FFFFFF"/>
        </a:solidFill>
        <a:ln w="12700">
          <a:solidFill>
            <a:schemeClr val="tx1"/>
          </a:solidFill>
          <a:prstDash val="solid"/>
        </a:ln>
      </c:spPr>
    </c:plotArea>
    <c:legend>
      <c:legendPos val="r"/>
      <c:layout>
        <c:manualLayout>
          <c:xMode val="edge"/>
          <c:yMode val="edge"/>
          <c:x val="0.12365623859689652"/>
          <c:y val="0.86465173494782355"/>
          <c:w val="0.74193743158139125"/>
          <c:h val="0.1094312455003601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111116943715369"/>
          <c:y val="0.10764662212323853"/>
          <c:w val="0.77777988764077632"/>
          <c:h val="0.72605790645881341"/>
        </c:manualLayout>
      </c:layout>
      <c:barChart>
        <c:barDir val="col"/>
        <c:grouping val="stacked"/>
        <c:varyColors val="0"/>
        <c:ser>
          <c:idx val="0"/>
          <c:order val="0"/>
          <c:tx>
            <c:strRef>
              <c:f>グラフ!$H$14</c:f>
              <c:strCache>
                <c:ptCount val="1"/>
                <c:pt idx="0">
                  <c:v>給与所得</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グラフ!$I$13:$K$13</c:f>
              <c:strCache>
                <c:ptCount val="3"/>
                <c:pt idx="0">
                  <c:v>平成27年度</c:v>
                </c:pt>
                <c:pt idx="1">
                  <c:v>28年度</c:v>
                </c:pt>
                <c:pt idx="2">
                  <c:v>29年度</c:v>
                </c:pt>
              </c:strCache>
            </c:strRef>
          </c:cat>
          <c:val>
            <c:numRef>
              <c:f>グラフ!$I$14:$K$14</c:f>
              <c:numCache>
                <c:formatCode>#,##0_ </c:formatCode>
                <c:ptCount val="3"/>
                <c:pt idx="0">
                  <c:v>93180243</c:v>
                </c:pt>
                <c:pt idx="1">
                  <c:v>96569795</c:v>
                </c:pt>
                <c:pt idx="2">
                  <c:v>100229860</c:v>
                </c:pt>
              </c:numCache>
            </c:numRef>
          </c:val>
        </c:ser>
        <c:ser>
          <c:idx val="1"/>
          <c:order val="1"/>
          <c:tx>
            <c:strRef>
              <c:f>グラフ!$H$15</c:f>
              <c:strCache>
                <c:ptCount val="1"/>
                <c:pt idx="0">
                  <c:v>営業所得</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グラフ!$I$13:$K$13</c:f>
              <c:strCache>
                <c:ptCount val="3"/>
                <c:pt idx="0">
                  <c:v>平成27年度</c:v>
                </c:pt>
                <c:pt idx="1">
                  <c:v>28年度</c:v>
                </c:pt>
                <c:pt idx="2">
                  <c:v>29年度</c:v>
                </c:pt>
              </c:strCache>
            </c:strRef>
          </c:cat>
          <c:val>
            <c:numRef>
              <c:f>グラフ!$I$15:$K$15</c:f>
              <c:numCache>
                <c:formatCode>#,##0_ </c:formatCode>
                <c:ptCount val="3"/>
                <c:pt idx="0">
                  <c:v>3982732</c:v>
                </c:pt>
                <c:pt idx="1">
                  <c:v>4477776</c:v>
                </c:pt>
                <c:pt idx="2">
                  <c:v>4659031</c:v>
                </c:pt>
              </c:numCache>
            </c:numRef>
          </c:val>
        </c:ser>
        <c:ser>
          <c:idx val="2"/>
          <c:order val="2"/>
          <c:tx>
            <c:strRef>
              <c:f>グラフ!$H$16</c:f>
              <c:strCache>
                <c:ptCount val="1"/>
                <c:pt idx="0">
                  <c:v>農業・譲渡・その他の所得</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1.222737608724268E-3"/>
                  <c:y val="-1.0367183792801041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グラフ!$I$13:$K$13</c:f>
              <c:strCache>
                <c:ptCount val="3"/>
                <c:pt idx="0">
                  <c:v>平成27年度</c:v>
                </c:pt>
                <c:pt idx="1">
                  <c:v>28年度</c:v>
                </c:pt>
                <c:pt idx="2">
                  <c:v>29年度</c:v>
                </c:pt>
              </c:strCache>
            </c:strRef>
          </c:cat>
          <c:val>
            <c:numRef>
              <c:f>グラフ!$I$16:$K$16</c:f>
              <c:numCache>
                <c:formatCode>#,##0;[Red]#,##0</c:formatCode>
                <c:ptCount val="3"/>
                <c:pt idx="0">
                  <c:v>15285122</c:v>
                </c:pt>
                <c:pt idx="1">
                  <c:v>14818513</c:v>
                </c:pt>
                <c:pt idx="2">
                  <c:v>15435696</c:v>
                </c:pt>
              </c:numCache>
            </c:numRef>
          </c:val>
        </c:ser>
        <c:dLbls>
          <c:showLegendKey val="0"/>
          <c:showVal val="0"/>
          <c:showCatName val="0"/>
          <c:showSerName val="0"/>
          <c:showPercent val="0"/>
          <c:showBubbleSize val="0"/>
        </c:dLbls>
        <c:gapWidth val="30"/>
        <c:overlap val="100"/>
        <c:axId val="248669192"/>
        <c:axId val="248670368"/>
      </c:barChart>
      <c:catAx>
        <c:axId val="2486691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670368"/>
        <c:crossesAt val="0"/>
        <c:auto val="1"/>
        <c:lblAlgn val="ctr"/>
        <c:lblOffset val="100"/>
        <c:tickLblSkip val="1"/>
        <c:tickMarkSkip val="1"/>
        <c:noMultiLvlLbl val="0"/>
      </c:catAx>
      <c:valAx>
        <c:axId val="248670368"/>
        <c:scaling>
          <c:orientation val="minMax"/>
          <c:min val="850000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9722280548264801"/>
              <c:y val="5.345211581291771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669192"/>
        <c:crosses val="autoZero"/>
        <c:crossBetween val="between"/>
      </c:valAx>
      <c:spPr>
        <a:noFill/>
        <a:ln w="12700">
          <a:solidFill>
            <a:srgbClr val="000000">
              <a:alpha val="89000"/>
            </a:srgbClr>
          </a:solidFill>
          <a:prstDash val="solid"/>
        </a:ln>
      </c:spPr>
    </c:plotArea>
    <c:legend>
      <c:legendPos val="b"/>
      <c:layout>
        <c:manualLayout>
          <c:xMode val="edge"/>
          <c:yMode val="edge"/>
          <c:x val="7.2222222222222285E-2"/>
          <c:y val="0.93496659242761659"/>
          <c:w val="0.9"/>
          <c:h val="4.7216035634743941E-2"/>
        </c:manualLayout>
      </c:layout>
      <c:overlay val="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2757660167131"/>
          <c:y val="8.8636363636366414E-2"/>
          <c:w val="0.73816155988859"/>
          <c:h val="0.69545454545454544"/>
        </c:manualLayout>
      </c:layout>
      <c:barChart>
        <c:barDir val="col"/>
        <c:grouping val="clustered"/>
        <c:varyColors val="0"/>
        <c:ser>
          <c:idx val="0"/>
          <c:order val="0"/>
          <c:tx>
            <c:strRef>
              <c:f>グラフ!$H$36</c:f>
              <c:strCache>
                <c:ptCount val="1"/>
                <c:pt idx="0">
                  <c:v>市民所得</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グラフ!$I$35:$K$35</c:f>
              <c:strCache>
                <c:ptCount val="3"/>
                <c:pt idx="0">
                  <c:v>平成25年度</c:v>
                </c:pt>
                <c:pt idx="1">
                  <c:v>26年度</c:v>
                </c:pt>
                <c:pt idx="2">
                  <c:v>27年度</c:v>
                </c:pt>
              </c:strCache>
            </c:strRef>
          </c:cat>
          <c:val>
            <c:numRef>
              <c:f>グラフ!$I$36:$K$36</c:f>
              <c:numCache>
                <c:formatCode>#,##0;[Red]#,##0</c:formatCode>
                <c:ptCount val="3"/>
                <c:pt idx="0">
                  <c:v>2233</c:v>
                </c:pt>
                <c:pt idx="1">
                  <c:v>2223</c:v>
                </c:pt>
                <c:pt idx="2">
                  <c:v>2325</c:v>
                </c:pt>
              </c:numCache>
            </c:numRef>
          </c:val>
        </c:ser>
        <c:ser>
          <c:idx val="1"/>
          <c:order val="1"/>
          <c:tx>
            <c:strRef>
              <c:f>グラフ!$H$37</c:f>
              <c:strCache>
                <c:ptCount val="1"/>
                <c:pt idx="0">
                  <c:v>県民所得</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グラフ!$I$35:$K$35</c:f>
              <c:strCache>
                <c:ptCount val="3"/>
                <c:pt idx="0">
                  <c:v>平成25年度</c:v>
                </c:pt>
                <c:pt idx="1">
                  <c:v>26年度</c:v>
                </c:pt>
                <c:pt idx="2">
                  <c:v>27年度</c:v>
                </c:pt>
              </c:strCache>
            </c:strRef>
          </c:cat>
          <c:val>
            <c:numRef>
              <c:f>グラフ!$I$37:$K$37</c:f>
              <c:numCache>
                <c:formatCode>#,##0;[Red]#,##0</c:formatCode>
                <c:ptCount val="3"/>
                <c:pt idx="0">
                  <c:v>2074</c:v>
                </c:pt>
                <c:pt idx="1">
                  <c:v>2088</c:v>
                </c:pt>
                <c:pt idx="2">
                  <c:v>2166</c:v>
                </c:pt>
              </c:numCache>
            </c:numRef>
          </c:val>
        </c:ser>
        <c:dLbls>
          <c:showLegendKey val="0"/>
          <c:showVal val="0"/>
          <c:showCatName val="0"/>
          <c:showSerName val="0"/>
          <c:showPercent val="0"/>
          <c:showBubbleSize val="0"/>
        </c:dLbls>
        <c:gapWidth val="30"/>
        <c:axId val="248671152"/>
        <c:axId val="247570520"/>
      </c:barChart>
      <c:catAx>
        <c:axId val="248671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7570520"/>
        <c:crossesAt val="0"/>
        <c:auto val="1"/>
        <c:lblAlgn val="ctr"/>
        <c:lblOffset val="100"/>
        <c:tickLblSkip val="1"/>
        <c:tickMarkSkip val="1"/>
        <c:noMultiLvlLbl val="0"/>
      </c:catAx>
      <c:valAx>
        <c:axId val="247570520"/>
        <c:scaling>
          <c:orientation val="minMax"/>
          <c:max val="2600"/>
          <c:min val="1900"/>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155988857938741"/>
              <c:y val="3.86363636363636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48671152"/>
        <c:crosses val="autoZero"/>
        <c:crossBetween val="between"/>
        <c:majorUnit val="100"/>
      </c:valAx>
      <c:spPr>
        <a:noFill/>
        <a:ln w="12700">
          <a:solidFill>
            <a:srgbClr val="000000"/>
          </a:solidFill>
          <a:prstDash val="solid"/>
        </a:ln>
      </c:spPr>
    </c:plotArea>
    <c:legend>
      <c:legendPos val="r"/>
      <c:layout>
        <c:manualLayout>
          <c:xMode val="edge"/>
          <c:yMode val="edge"/>
          <c:x val="0.12906220984215436"/>
          <c:y val="0.87954545454546873"/>
          <c:w val="0.7195914577530188"/>
          <c:h val="7.5757575757575774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32429284366931"/>
          <c:y val="8.8838367603895657E-2"/>
          <c:w val="0.78771057157626356"/>
          <c:h val="0.71298484769279691"/>
        </c:manualLayout>
      </c:layout>
      <c:barChart>
        <c:barDir val="col"/>
        <c:grouping val="stacked"/>
        <c:varyColors val="0"/>
        <c:ser>
          <c:idx val="0"/>
          <c:order val="0"/>
          <c:tx>
            <c:strRef>
              <c:f>グラフ!$H$45</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グラフ!$I$42:$K$42</c:f>
              <c:strCache>
                <c:ptCount val="3"/>
                <c:pt idx="0">
                  <c:v>平成25年度</c:v>
                </c:pt>
                <c:pt idx="1">
                  <c:v>26年度</c:v>
                </c:pt>
                <c:pt idx="2">
                  <c:v>27年度</c:v>
                </c:pt>
              </c:strCache>
            </c:strRef>
          </c:cat>
          <c:val>
            <c:numRef>
              <c:f>グラフ!$I$45:$K$45</c:f>
              <c:numCache>
                <c:formatCode>#,##0;[Red]#,##0</c:formatCode>
                <c:ptCount val="3"/>
                <c:pt idx="0">
                  <c:v>351106</c:v>
                </c:pt>
                <c:pt idx="1">
                  <c:v>359427</c:v>
                </c:pt>
                <c:pt idx="2">
                  <c:v>374216</c:v>
                </c:pt>
              </c:numCache>
            </c:numRef>
          </c:val>
        </c:ser>
        <c:ser>
          <c:idx val="1"/>
          <c:order val="1"/>
          <c:tx>
            <c:strRef>
              <c:f>グラフ!$H$44</c:f>
              <c:strCache>
                <c:ptCount val="1"/>
                <c:pt idx="0">
                  <c:v>第２次産業</c:v>
                </c:pt>
              </c:strCache>
            </c:strRef>
          </c:tx>
          <c:spPr>
            <a:pattFill prst="divot">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グラフ!$I$42:$K$42</c:f>
              <c:strCache>
                <c:ptCount val="3"/>
                <c:pt idx="0">
                  <c:v>平成25年度</c:v>
                </c:pt>
                <c:pt idx="1">
                  <c:v>26年度</c:v>
                </c:pt>
                <c:pt idx="2">
                  <c:v>27年度</c:v>
                </c:pt>
              </c:strCache>
            </c:strRef>
          </c:cat>
          <c:val>
            <c:numRef>
              <c:f>グラフ!$I$44:$K$44</c:f>
              <c:numCache>
                <c:formatCode>#,##0;[Red]#,##0</c:formatCode>
                <c:ptCount val="3"/>
                <c:pt idx="0">
                  <c:v>43645</c:v>
                </c:pt>
                <c:pt idx="1">
                  <c:v>42781</c:v>
                </c:pt>
                <c:pt idx="2">
                  <c:v>51799</c:v>
                </c:pt>
              </c:numCache>
            </c:numRef>
          </c:val>
        </c:ser>
        <c:ser>
          <c:idx val="2"/>
          <c:order val="2"/>
          <c:tx>
            <c:strRef>
              <c:f>グラフ!$H$43</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2.8665766314039951E-3"/>
                  <c:y val="-1.2938101311575663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3283486645943333E-5"/>
                  <c:y val="-1.492624827769508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8665901403011492E-3"/>
                  <c:y val="-8.8636608793392791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グラフ!$I$42:$K$42</c:f>
              <c:strCache>
                <c:ptCount val="3"/>
                <c:pt idx="0">
                  <c:v>平成25年度</c:v>
                </c:pt>
                <c:pt idx="1">
                  <c:v>26年度</c:v>
                </c:pt>
                <c:pt idx="2">
                  <c:v>27年度</c:v>
                </c:pt>
              </c:strCache>
            </c:strRef>
          </c:cat>
          <c:val>
            <c:numRef>
              <c:f>グラフ!$I$43:$K$43</c:f>
              <c:numCache>
                <c:formatCode>#,##0;[Red]#,##0</c:formatCode>
                <c:ptCount val="3"/>
                <c:pt idx="0">
                  <c:v>304</c:v>
                </c:pt>
                <c:pt idx="1">
                  <c:v>287</c:v>
                </c:pt>
                <c:pt idx="2">
                  <c:v>281</c:v>
                </c:pt>
              </c:numCache>
            </c:numRef>
          </c:val>
        </c:ser>
        <c:dLbls>
          <c:showLegendKey val="0"/>
          <c:showVal val="0"/>
          <c:showCatName val="0"/>
          <c:showSerName val="0"/>
          <c:showPercent val="0"/>
          <c:showBubbleSize val="0"/>
        </c:dLbls>
        <c:gapWidth val="30"/>
        <c:overlap val="100"/>
        <c:axId val="430148024"/>
        <c:axId val="430148416"/>
      </c:barChart>
      <c:catAx>
        <c:axId val="430148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30148416"/>
        <c:crossesAt val="0"/>
        <c:auto val="1"/>
        <c:lblAlgn val="ctr"/>
        <c:lblOffset val="100"/>
        <c:tickLblSkip val="1"/>
        <c:tickMarkSkip val="1"/>
        <c:noMultiLvlLbl val="0"/>
      </c:catAx>
      <c:valAx>
        <c:axId val="430148416"/>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22346398041027377"/>
              <c:y val="4.100227790432936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0148024"/>
        <c:crosses val="autoZero"/>
        <c:crossBetween val="between"/>
        <c:majorUnit val="100000"/>
      </c:valAx>
      <c:spPr>
        <a:noFill/>
        <a:ln w="12700">
          <a:solidFill>
            <a:srgbClr val="000000"/>
          </a:solidFill>
          <a:prstDash val="solid"/>
        </a:ln>
      </c:spPr>
    </c:plotArea>
    <c:legend>
      <c:legendPos val="b"/>
      <c:layout>
        <c:manualLayout>
          <c:xMode val="edge"/>
          <c:yMode val="edge"/>
          <c:x val="5.3072918957755982E-2"/>
          <c:y val="0.8754755200019132"/>
          <c:w val="0.92085749057904165"/>
          <c:h val="9.3394077448747226E-2"/>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1019175</xdr:colOff>
      <xdr:row>49</xdr:row>
      <xdr:rowOff>9525</xdr:rowOff>
    </xdr:from>
    <xdr:to>
      <xdr:col>3</xdr:col>
      <xdr:colOff>171450</xdr:colOff>
      <xdr:row>49</xdr:row>
      <xdr:rowOff>9525</xdr:rowOff>
    </xdr:to>
    <xdr:sp macro="" textlink="">
      <xdr:nvSpPr>
        <xdr:cNvPr id="1296" name="Line 1"/>
        <xdr:cNvSpPr>
          <a:spLocks noChangeShapeType="1"/>
        </xdr:cNvSpPr>
      </xdr:nvSpPr>
      <xdr:spPr bwMode="auto">
        <a:xfrm>
          <a:off x="1295400" y="9334500"/>
          <a:ext cx="1600200" cy="0"/>
        </a:xfrm>
        <a:prstGeom prst="line">
          <a:avLst/>
        </a:prstGeom>
        <a:noFill/>
        <a:ln w="9360">
          <a:solidFill>
            <a:srgbClr val="000000"/>
          </a:solidFill>
          <a:miter lim="800000"/>
          <a:headEnd/>
          <a:tailEnd/>
        </a:ln>
      </xdr:spPr>
    </xdr:sp>
    <xdr:clientData/>
  </xdr:twoCellAnchor>
  <xdr:twoCellAnchor>
    <xdr:from>
      <xdr:col>1</xdr:col>
      <xdr:colOff>1055619</xdr:colOff>
      <xdr:row>47</xdr:row>
      <xdr:rowOff>203752</xdr:rowOff>
    </xdr:from>
    <xdr:to>
      <xdr:col>3</xdr:col>
      <xdr:colOff>255519</xdr:colOff>
      <xdr:row>48</xdr:row>
      <xdr:rowOff>164822</xdr:rowOff>
    </xdr:to>
    <xdr:sp macro="" textlink="">
      <xdr:nvSpPr>
        <xdr:cNvPr id="1075" name="Rectangle 51"/>
        <xdr:cNvSpPr>
          <a:spLocks noChangeArrowheads="1"/>
        </xdr:cNvSpPr>
      </xdr:nvSpPr>
      <xdr:spPr bwMode="auto">
        <a:xfrm>
          <a:off x="1328945" y="9148969"/>
          <a:ext cx="1643270"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当月指数－前年同月指数</a:t>
          </a:r>
        </a:p>
      </xdr:txBody>
    </xdr:sp>
    <xdr:clientData/>
  </xdr:twoCellAnchor>
  <xdr:twoCellAnchor>
    <xdr:from>
      <xdr:col>1</xdr:col>
      <xdr:colOff>1353378</xdr:colOff>
      <xdr:row>49</xdr:row>
      <xdr:rowOff>48452</xdr:rowOff>
    </xdr:from>
    <xdr:to>
      <xdr:col>2</xdr:col>
      <xdr:colOff>534228</xdr:colOff>
      <xdr:row>50</xdr:row>
      <xdr:rowOff>138271</xdr:rowOff>
    </xdr:to>
    <xdr:sp macro="" textlink="">
      <xdr:nvSpPr>
        <xdr:cNvPr id="1076" name="Rectangle 52"/>
        <xdr:cNvSpPr>
          <a:spLocks noChangeArrowheads="1"/>
        </xdr:cNvSpPr>
      </xdr:nvSpPr>
      <xdr:spPr bwMode="auto">
        <a:xfrm>
          <a:off x="1626704" y="9366387"/>
          <a:ext cx="911915" cy="1643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前年同月指数</a:t>
          </a:r>
        </a:p>
      </xdr:txBody>
    </xdr:sp>
    <xdr:clientData/>
  </xdr:twoCellAnchor>
  <xdr:twoCellAnchor>
    <xdr:from>
      <xdr:col>3</xdr:col>
      <xdr:colOff>146602</xdr:colOff>
      <xdr:row>48</xdr:row>
      <xdr:rowOff>102706</xdr:rowOff>
    </xdr:from>
    <xdr:to>
      <xdr:col>3</xdr:col>
      <xdr:colOff>588065</xdr:colOff>
      <xdr:row>50</xdr:row>
      <xdr:rowOff>33132</xdr:rowOff>
    </xdr:to>
    <xdr:sp macro="" textlink="">
      <xdr:nvSpPr>
        <xdr:cNvPr id="1077" name="Rectangle 53"/>
        <xdr:cNvSpPr>
          <a:spLocks noChangeArrowheads="1"/>
        </xdr:cNvSpPr>
      </xdr:nvSpPr>
      <xdr:spPr bwMode="auto">
        <a:xfrm>
          <a:off x="2863298" y="9254989"/>
          <a:ext cx="441463" cy="17062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4</xdr:col>
      <xdr:colOff>129622</xdr:colOff>
      <xdr:row>48</xdr:row>
      <xdr:rowOff>109744</xdr:rowOff>
    </xdr:from>
    <xdr:to>
      <xdr:col>5</xdr:col>
      <xdr:colOff>389283</xdr:colOff>
      <xdr:row>50</xdr:row>
      <xdr:rowOff>41413</xdr:rowOff>
    </xdr:to>
    <xdr:sp macro="" textlink="">
      <xdr:nvSpPr>
        <xdr:cNvPr id="1078" name="Rectangle 54"/>
        <xdr:cNvSpPr>
          <a:spLocks noChangeArrowheads="1"/>
        </xdr:cNvSpPr>
      </xdr:nvSpPr>
      <xdr:spPr bwMode="auto">
        <a:xfrm>
          <a:off x="3558622" y="9262027"/>
          <a:ext cx="97196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a:t>
          </a:r>
        </a:p>
      </xdr:txBody>
    </xdr:sp>
    <xdr:clientData/>
  </xdr:twoCellAnchor>
  <xdr:twoCellAnchor>
    <xdr:from>
      <xdr:col>5</xdr:col>
      <xdr:colOff>323850</xdr:colOff>
      <xdr:row>49</xdr:row>
      <xdr:rowOff>28575</xdr:rowOff>
    </xdr:from>
    <xdr:to>
      <xdr:col>7</xdr:col>
      <xdr:colOff>123825</xdr:colOff>
      <xdr:row>49</xdr:row>
      <xdr:rowOff>28575</xdr:rowOff>
    </xdr:to>
    <xdr:sp macro="" textlink="">
      <xdr:nvSpPr>
        <xdr:cNvPr id="1301" name="Line 1"/>
        <xdr:cNvSpPr>
          <a:spLocks noChangeShapeType="1"/>
        </xdr:cNvSpPr>
      </xdr:nvSpPr>
      <xdr:spPr bwMode="auto">
        <a:xfrm>
          <a:off x="4476750" y="9353550"/>
          <a:ext cx="1228725" cy="0"/>
        </a:xfrm>
        <a:prstGeom prst="line">
          <a:avLst/>
        </a:prstGeom>
        <a:noFill/>
        <a:ln w="9360">
          <a:solidFill>
            <a:srgbClr val="000000"/>
          </a:solidFill>
          <a:miter lim="800000"/>
          <a:headEnd/>
          <a:tailEnd/>
        </a:ln>
      </xdr:spPr>
    </xdr:sp>
    <xdr:clientData/>
  </xdr:twoCellAnchor>
  <xdr:twoCellAnchor>
    <xdr:from>
      <xdr:col>5</xdr:col>
      <xdr:colOff>301488</xdr:colOff>
      <xdr:row>48</xdr:row>
      <xdr:rowOff>13254</xdr:rowOff>
    </xdr:from>
    <xdr:to>
      <xdr:col>7</xdr:col>
      <xdr:colOff>196712</xdr:colOff>
      <xdr:row>49</xdr:row>
      <xdr:rowOff>15738</xdr:rowOff>
    </xdr:to>
    <xdr:sp macro="" textlink="">
      <xdr:nvSpPr>
        <xdr:cNvPr id="1080" name="Rectangle 56"/>
        <xdr:cNvSpPr>
          <a:spLocks noChangeArrowheads="1"/>
        </xdr:cNvSpPr>
      </xdr:nvSpPr>
      <xdr:spPr bwMode="auto">
        <a:xfrm>
          <a:off x="4442792" y="9165537"/>
          <a:ext cx="1319833"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当月指数－前月指数</a:t>
          </a:r>
        </a:p>
      </xdr:txBody>
    </xdr:sp>
    <xdr:clientData/>
  </xdr:twoCellAnchor>
  <xdr:twoCellAnchor>
    <xdr:from>
      <xdr:col>5</xdr:col>
      <xdr:colOff>607530</xdr:colOff>
      <xdr:row>49</xdr:row>
      <xdr:rowOff>65019</xdr:rowOff>
    </xdr:from>
    <xdr:to>
      <xdr:col>6</xdr:col>
      <xdr:colOff>505239</xdr:colOff>
      <xdr:row>50</xdr:row>
      <xdr:rowOff>165652</xdr:rowOff>
    </xdr:to>
    <xdr:sp macro="" textlink="">
      <xdr:nvSpPr>
        <xdr:cNvPr id="1081" name="Rectangle 57"/>
        <xdr:cNvSpPr>
          <a:spLocks noChangeArrowheads="1"/>
        </xdr:cNvSpPr>
      </xdr:nvSpPr>
      <xdr:spPr bwMode="auto">
        <a:xfrm>
          <a:off x="4748834" y="9382954"/>
          <a:ext cx="610014" cy="1751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前月指数</a:t>
          </a:r>
        </a:p>
      </xdr:txBody>
    </xdr:sp>
    <xdr:clientData/>
  </xdr:twoCellAnchor>
  <xdr:twoCellAnchor>
    <xdr:from>
      <xdr:col>7</xdr:col>
      <xdr:colOff>222801</xdr:colOff>
      <xdr:row>48</xdr:row>
      <xdr:rowOff>84898</xdr:rowOff>
    </xdr:from>
    <xdr:to>
      <xdr:col>7</xdr:col>
      <xdr:colOff>654326</xdr:colOff>
      <xdr:row>50</xdr:row>
      <xdr:rowOff>16567</xdr:rowOff>
    </xdr:to>
    <xdr:sp macro="" textlink="">
      <xdr:nvSpPr>
        <xdr:cNvPr id="1082" name="Rectangle 58"/>
        <xdr:cNvSpPr>
          <a:spLocks noChangeArrowheads="1"/>
        </xdr:cNvSpPr>
      </xdr:nvSpPr>
      <xdr:spPr bwMode="auto">
        <a:xfrm>
          <a:off x="5788714" y="9237181"/>
          <a:ext cx="43152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0</xdr:col>
      <xdr:colOff>85725</xdr:colOff>
      <xdr:row>48</xdr:row>
      <xdr:rowOff>118027</xdr:rowOff>
    </xdr:from>
    <xdr:to>
      <xdr:col>1</xdr:col>
      <xdr:colOff>1123950</xdr:colOff>
      <xdr:row>50</xdr:row>
      <xdr:rowOff>41433</xdr:rowOff>
    </xdr:to>
    <xdr:sp macro="" textlink="">
      <xdr:nvSpPr>
        <xdr:cNvPr id="1083" name="Rectangle 59"/>
        <xdr:cNvSpPr>
          <a:spLocks noChangeArrowheads="1"/>
        </xdr:cNvSpPr>
      </xdr:nvSpPr>
      <xdr:spPr bwMode="auto">
        <a:xfrm>
          <a:off x="85725" y="9429750"/>
          <a:ext cx="13144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1714500</xdr:colOff>
      <xdr:row>54</xdr:row>
      <xdr:rowOff>47625</xdr:rowOff>
    </xdr:from>
    <xdr:to>
      <xdr:col>4</xdr:col>
      <xdr:colOff>95250</xdr:colOff>
      <xdr:row>54</xdr:row>
      <xdr:rowOff>47625</xdr:rowOff>
    </xdr:to>
    <xdr:sp macro="" textlink="">
      <xdr:nvSpPr>
        <xdr:cNvPr id="2350" name="Line 4"/>
        <xdr:cNvSpPr>
          <a:spLocks noChangeShapeType="1"/>
        </xdr:cNvSpPr>
      </xdr:nvSpPr>
      <xdr:spPr bwMode="auto">
        <a:xfrm>
          <a:off x="1990725" y="9829800"/>
          <a:ext cx="1552575" cy="0"/>
        </a:xfrm>
        <a:prstGeom prst="line">
          <a:avLst/>
        </a:prstGeom>
        <a:noFill/>
        <a:ln w="9360">
          <a:solidFill>
            <a:srgbClr val="000000"/>
          </a:solidFill>
          <a:miter lim="800000"/>
          <a:headEnd/>
          <a:tailEnd/>
        </a:ln>
      </xdr:spPr>
    </xdr:sp>
    <xdr:clientData/>
  </xdr:twoCellAnchor>
  <xdr:twoCellAnchor>
    <xdr:from>
      <xdr:col>2</xdr:col>
      <xdr:colOff>19050</xdr:colOff>
      <xdr:row>45</xdr:row>
      <xdr:rowOff>0</xdr:rowOff>
    </xdr:from>
    <xdr:to>
      <xdr:col>5</xdr:col>
      <xdr:colOff>57150</xdr:colOff>
      <xdr:row>47</xdr:row>
      <xdr:rowOff>38100</xdr:rowOff>
    </xdr:to>
    <xdr:sp macro="" textlink="">
      <xdr:nvSpPr>
        <xdr:cNvPr id="2351" name="AutoShape 127"/>
        <xdr:cNvSpPr>
          <a:spLocks noChangeArrowheads="1"/>
        </xdr:cNvSpPr>
      </xdr:nvSpPr>
      <xdr:spPr bwMode="auto">
        <a:xfrm>
          <a:off x="2038350" y="8391525"/>
          <a:ext cx="2181225" cy="390525"/>
        </a:xfrm>
        <a:prstGeom prst="bracketPair">
          <a:avLst>
            <a:gd name="adj" fmla="val 16667"/>
          </a:avLst>
        </a:prstGeom>
        <a:noFill/>
        <a:ln w="9525">
          <a:solidFill>
            <a:srgbClr val="000000"/>
          </a:solidFill>
          <a:round/>
          <a:headEnd/>
          <a:tailEnd/>
        </a:ln>
      </xdr:spPr>
    </xdr:sp>
    <xdr:clientData/>
  </xdr:twoCellAnchor>
  <xdr:twoCellAnchor>
    <xdr:from>
      <xdr:col>5</xdr:col>
      <xdr:colOff>66675</xdr:colOff>
      <xdr:row>45</xdr:row>
      <xdr:rowOff>104775</xdr:rowOff>
    </xdr:from>
    <xdr:to>
      <xdr:col>5</xdr:col>
      <xdr:colOff>285750</xdr:colOff>
      <xdr:row>46</xdr:row>
      <xdr:rowOff>85725</xdr:rowOff>
    </xdr:to>
    <xdr:sp macro="" textlink="">
      <xdr:nvSpPr>
        <xdr:cNvPr id="2176" name="Rectangle 128"/>
        <xdr:cNvSpPr>
          <a:spLocks noChangeArrowheads="1"/>
        </xdr:cNvSpPr>
      </xdr:nvSpPr>
      <xdr:spPr bwMode="auto">
        <a:xfrm>
          <a:off x="4229100" y="8496300"/>
          <a:ext cx="2190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a:t>
          </a:r>
        </a:p>
      </xdr:txBody>
    </xdr:sp>
    <xdr:clientData/>
  </xdr:twoCellAnchor>
  <xdr:twoCellAnchor>
    <xdr:from>
      <xdr:col>5</xdr:col>
      <xdr:colOff>257175</xdr:colOff>
      <xdr:row>46</xdr:row>
      <xdr:rowOff>0</xdr:rowOff>
    </xdr:from>
    <xdr:to>
      <xdr:col>7</xdr:col>
      <xdr:colOff>38100</xdr:colOff>
      <xdr:row>46</xdr:row>
      <xdr:rowOff>0</xdr:rowOff>
    </xdr:to>
    <xdr:sp macro="" textlink="">
      <xdr:nvSpPr>
        <xdr:cNvPr id="2353" name="Line 4"/>
        <xdr:cNvSpPr>
          <a:spLocks noChangeShapeType="1"/>
        </xdr:cNvSpPr>
      </xdr:nvSpPr>
      <xdr:spPr bwMode="auto">
        <a:xfrm>
          <a:off x="4419600" y="8591550"/>
          <a:ext cx="1209675" cy="0"/>
        </a:xfrm>
        <a:prstGeom prst="line">
          <a:avLst/>
        </a:prstGeom>
        <a:noFill/>
        <a:ln w="9360">
          <a:solidFill>
            <a:srgbClr val="000000"/>
          </a:solidFill>
          <a:miter lim="800000"/>
          <a:headEnd/>
          <a:tailEnd/>
        </a:ln>
      </xdr:spPr>
    </xdr:sp>
    <xdr:clientData/>
  </xdr:twoCellAnchor>
  <xdr:twoCellAnchor>
    <xdr:from>
      <xdr:col>1</xdr:col>
      <xdr:colOff>1676400</xdr:colOff>
      <xdr:row>47</xdr:row>
      <xdr:rowOff>85725</xdr:rowOff>
    </xdr:from>
    <xdr:to>
      <xdr:col>7</xdr:col>
      <xdr:colOff>133350</xdr:colOff>
      <xdr:row>47</xdr:row>
      <xdr:rowOff>85725</xdr:rowOff>
    </xdr:to>
    <xdr:sp macro="" textlink="">
      <xdr:nvSpPr>
        <xdr:cNvPr id="2354" name="Line 4"/>
        <xdr:cNvSpPr>
          <a:spLocks noChangeShapeType="1"/>
        </xdr:cNvSpPr>
      </xdr:nvSpPr>
      <xdr:spPr bwMode="auto">
        <a:xfrm>
          <a:off x="1952625" y="8829675"/>
          <a:ext cx="3771900" cy="0"/>
        </a:xfrm>
        <a:prstGeom prst="line">
          <a:avLst/>
        </a:prstGeom>
        <a:noFill/>
        <a:ln w="9360">
          <a:solidFill>
            <a:srgbClr val="000000"/>
          </a:solidFill>
          <a:miter lim="800000"/>
          <a:headEnd/>
          <a:tailEnd/>
        </a:ln>
      </xdr:spPr>
    </xdr:sp>
    <xdr:clientData/>
  </xdr:twoCellAnchor>
  <xdr:twoCellAnchor>
    <xdr:from>
      <xdr:col>3</xdr:col>
      <xdr:colOff>228600</xdr:colOff>
      <xdr:row>45</xdr:row>
      <xdr:rowOff>114300</xdr:rowOff>
    </xdr:from>
    <xdr:to>
      <xdr:col>3</xdr:col>
      <xdr:colOff>419100</xdr:colOff>
      <xdr:row>46</xdr:row>
      <xdr:rowOff>66675</xdr:rowOff>
    </xdr:to>
    <xdr:sp macro="" textlink="">
      <xdr:nvSpPr>
        <xdr:cNvPr id="2179" name="Rectangle 131"/>
        <xdr:cNvSpPr>
          <a:spLocks noChangeArrowheads="1"/>
        </xdr:cNvSpPr>
      </xdr:nvSpPr>
      <xdr:spPr bwMode="auto">
        <a:xfrm>
          <a:off x="2962275" y="8505825"/>
          <a:ext cx="19050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7</xdr:col>
      <xdr:colOff>190500</xdr:colOff>
      <xdr:row>46</xdr:row>
      <xdr:rowOff>133350</xdr:rowOff>
    </xdr:from>
    <xdr:to>
      <xdr:col>8</xdr:col>
      <xdr:colOff>9525</xdr:colOff>
      <xdr:row>48</xdr:row>
      <xdr:rowOff>9525</xdr:rowOff>
    </xdr:to>
    <xdr:sp macro="" textlink="">
      <xdr:nvSpPr>
        <xdr:cNvPr id="2180" name="Rectangle 132"/>
        <xdr:cNvSpPr>
          <a:spLocks noChangeArrowheads="1"/>
        </xdr:cNvSpPr>
      </xdr:nvSpPr>
      <xdr:spPr bwMode="auto">
        <a:xfrm>
          <a:off x="5781675" y="8724900"/>
          <a:ext cx="5334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twoCellAnchor>
    <xdr:from>
      <xdr:col>4</xdr:col>
      <xdr:colOff>171450</xdr:colOff>
      <xdr:row>53</xdr:row>
      <xdr:rowOff>123825</xdr:rowOff>
    </xdr:from>
    <xdr:to>
      <xdr:col>5</xdr:col>
      <xdr:colOff>0</xdr:colOff>
      <xdr:row>56</xdr:row>
      <xdr:rowOff>9525</xdr:rowOff>
    </xdr:to>
    <xdr:sp macro="" textlink="">
      <xdr:nvSpPr>
        <xdr:cNvPr id="2181" name="Rectangle 133"/>
        <xdr:cNvSpPr>
          <a:spLocks noChangeArrowheads="1"/>
        </xdr:cNvSpPr>
      </xdr:nvSpPr>
      <xdr:spPr bwMode="auto">
        <a:xfrm>
          <a:off x="3619500" y="9753600"/>
          <a:ext cx="54292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28575</xdr:rowOff>
    </xdr:from>
    <xdr:to>
      <xdr:col>4</xdr:col>
      <xdr:colOff>0</xdr:colOff>
      <xdr:row>4</xdr:row>
      <xdr:rowOff>0</xdr:rowOff>
    </xdr:to>
    <xdr:sp macro="" textlink="">
      <xdr:nvSpPr>
        <xdr:cNvPr id="8362" name="Line 2"/>
        <xdr:cNvSpPr>
          <a:spLocks noChangeShapeType="1"/>
        </xdr:cNvSpPr>
      </xdr:nvSpPr>
      <xdr:spPr bwMode="auto">
        <a:xfrm>
          <a:off x="19050" y="276225"/>
          <a:ext cx="1257300" cy="600075"/>
        </a:xfrm>
        <a:prstGeom prst="line">
          <a:avLst/>
        </a:prstGeom>
        <a:noFill/>
        <a:ln w="9360">
          <a:solidFill>
            <a:srgbClr val="000000"/>
          </a:solidFill>
          <a:miter lim="800000"/>
          <a:headEnd/>
          <a:tailEnd/>
        </a:ln>
      </xdr:spPr>
    </xdr:sp>
    <xdr:clientData/>
  </xdr:twoCellAnchor>
  <xdr:twoCellAnchor>
    <xdr:from>
      <xdr:col>0</xdr:col>
      <xdr:colOff>0</xdr:colOff>
      <xdr:row>29</xdr:row>
      <xdr:rowOff>190500</xdr:rowOff>
    </xdr:from>
    <xdr:to>
      <xdr:col>4</xdr:col>
      <xdr:colOff>0</xdr:colOff>
      <xdr:row>32</xdr:row>
      <xdr:rowOff>0</xdr:rowOff>
    </xdr:to>
    <xdr:sp macro="" textlink="">
      <xdr:nvSpPr>
        <xdr:cNvPr id="8363" name="Line 3"/>
        <xdr:cNvSpPr>
          <a:spLocks noChangeShapeType="1"/>
        </xdr:cNvSpPr>
      </xdr:nvSpPr>
      <xdr:spPr bwMode="auto">
        <a:xfrm>
          <a:off x="0" y="5848350"/>
          <a:ext cx="1276350" cy="628650"/>
        </a:xfrm>
        <a:prstGeom prst="line">
          <a:avLst/>
        </a:prstGeom>
        <a:noFill/>
        <a:ln w="9360">
          <a:solidFill>
            <a:srgbClr val="000000"/>
          </a:solidFill>
          <a:miter lim="800000"/>
          <a:headEnd/>
          <a:tailEnd/>
        </a:ln>
      </xdr:spPr>
    </xdr:sp>
    <xdr:clientData/>
  </xdr:twoCellAnchor>
  <xdr:twoCellAnchor>
    <xdr:from>
      <xdr:col>0</xdr:col>
      <xdr:colOff>0</xdr:colOff>
      <xdr:row>42</xdr:row>
      <xdr:rowOff>19050</xdr:rowOff>
    </xdr:from>
    <xdr:to>
      <xdr:col>6</xdr:col>
      <xdr:colOff>0</xdr:colOff>
      <xdr:row>44</xdr:row>
      <xdr:rowOff>0</xdr:rowOff>
    </xdr:to>
    <xdr:sp macro="" textlink="">
      <xdr:nvSpPr>
        <xdr:cNvPr id="8364" name="Line 4"/>
        <xdr:cNvSpPr>
          <a:spLocks noChangeShapeType="1"/>
        </xdr:cNvSpPr>
      </xdr:nvSpPr>
      <xdr:spPr bwMode="auto">
        <a:xfrm>
          <a:off x="0" y="8534400"/>
          <a:ext cx="2695575" cy="60960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5</xdr:row>
      <xdr:rowOff>123825</xdr:rowOff>
    </xdr:from>
    <xdr:to>
      <xdr:col>3</xdr:col>
      <xdr:colOff>85725</xdr:colOff>
      <xdr:row>31</xdr:row>
      <xdr:rowOff>76200</xdr:rowOff>
    </xdr:to>
    <xdr:graphicFrame macro="">
      <xdr:nvGraphicFramePr>
        <xdr:cNvPr id="116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xdr:row>
      <xdr:rowOff>66675</xdr:rowOff>
    </xdr:from>
    <xdr:to>
      <xdr:col>6</xdr:col>
      <xdr:colOff>0</xdr:colOff>
      <xdr:row>30</xdr:row>
      <xdr:rowOff>57150</xdr:rowOff>
    </xdr:to>
    <xdr:graphicFrame macro="">
      <xdr:nvGraphicFramePr>
        <xdr:cNvPr id="116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76200</xdr:rowOff>
    </xdr:from>
    <xdr:to>
      <xdr:col>2</xdr:col>
      <xdr:colOff>1095375</xdr:colOff>
      <xdr:row>59</xdr:row>
      <xdr:rowOff>152400</xdr:rowOff>
    </xdr:to>
    <xdr:graphicFrame macro="">
      <xdr:nvGraphicFramePr>
        <xdr:cNvPr id="116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1114425</xdr:colOff>
      <xdr:row>35</xdr:row>
      <xdr:rowOff>9525</xdr:rowOff>
    </xdr:from>
    <xdr:to>
      <xdr:col>5</xdr:col>
      <xdr:colOff>1038225</xdr:colOff>
      <xdr:row>59</xdr:row>
      <xdr:rowOff>76200</xdr:rowOff>
    </xdr:to>
    <xdr:graphicFrame macro="">
      <xdr:nvGraphicFramePr>
        <xdr:cNvPr id="116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907329</xdr:colOff>
      <xdr:row>10</xdr:row>
      <xdr:rowOff>129164</xdr:rowOff>
    </xdr:from>
    <xdr:to>
      <xdr:col>4</xdr:col>
      <xdr:colOff>383454</xdr:colOff>
      <xdr:row>11</xdr:row>
      <xdr:rowOff>167264</xdr:rowOff>
    </xdr:to>
    <xdr:sp macro="" textlink="" fLocksText="0">
      <xdr:nvSpPr>
        <xdr:cNvPr id="11614" name="Text Box 6"/>
        <xdr:cNvSpPr txBox="1">
          <a:spLocks noChangeArrowheads="1"/>
        </xdr:cNvSpPr>
      </xdr:nvSpPr>
      <xdr:spPr bwMode="auto">
        <a:xfrm>
          <a:off x="4383954" y="1923039"/>
          <a:ext cx="635000" cy="2127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112,448,097</a:t>
          </a:r>
        </a:p>
      </xdr:txBody>
    </xdr:sp>
    <xdr:clientData/>
  </xdr:twoCellAnchor>
  <xdr:twoCellAnchor>
    <xdr:from>
      <xdr:col>4</xdr:col>
      <xdr:colOff>616816</xdr:colOff>
      <xdr:row>9</xdr:row>
      <xdr:rowOff>118052</xdr:rowOff>
    </xdr:from>
    <xdr:to>
      <xdr:col>5</xdr:col>
      <xdr:colOff>105641</xdr:colOff>
      <xdr:row>10</xdr:row>
      <xdr:rowOff>118052</xdr:rowOff>
    </xdr:to>
    <xdr:sp macro="" textlink="" fLocksText="0">
      <xdr:nvSpPr>
        <xdr:cNvPr id="11616" name="Text Box 6"/>
        <xdr:cNvSpPr txBox="1">
          <a:spLocks noChangeArrowheads="1"/>
        </xdr:cNvSpPr>
      </xdr:nvSpPr>
      <xdr:spPr bwMode="auto">
        <a:xfrm>
          <a:off x="5252316" y="1737302"/>
          <a:ext cx="647700" cy="1746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115,866,084</a:t>
          </a:r>
        </a:p>
      </xdr:txBody>
    </xdr:sp>
    <xdr:clientData/>
  </xdr:twoCellAnchor>
  <xdr:twoCellAnchor>
    <xdr:from>
      <xdr:col>5</xdr:col>
      <xdr:colOff>341313</xdr:colOff>
      <xdr:row>8</xdr:row>
      <xdr:rowOff>23813</xdr:rowOff>
    </xdr:from>
    <xdr:to>
      <xdr:col>5</xdr:col>
      <xdr:colOff>989013</xdr:colOff>
      <xdr:row>9</xdr:row>
      <xdr:rowOff>23813</xdr:rowOff>
    </xdr:to>
    <xdr:sp macro="" textlink="" fLocksText="0">
      <xdr:nvSpPr>
        <xdr:cNvPr id="10" name="Text Box 6"/>
        <xdr:cNvSpPr txBox="1">
          <a:spLocks noChangeArrowheads="1"/>
        </xdr:cNvSpPr>
      </xdr:nvSpPr>
      <xdr:spPr bwMode="auto">
        <a:xfrm>
          <a:off x="6135688" y="1468438"/>
          <a:ext cx="647700" cy="1746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120,324,587</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54"/>
  <sheetViews>
    <sheetView view="pageBreakPreview" zoomScaleNormal="100" zoomScaleSheetLayoutView="100" workbookViewId="0">
      <selection activeCell="A4" sqref="A4:B5"/>
    </sheetView>
  </sheetViews>
  <sheetFormatPr defaultRowHeight="15.95" customHeight="1" x14ac:dyDescent="0.15"/>
  <cols>
    <col min="1" max="1" width="3.625" style="1" customWidth="1"/>
    <col min="2" max="2" width="22.75" style="1" customWidth="1"/>
    <col min="3" max="5" width="9.375" style="1" customWidth="1"/>
    <col min="6" max="6" width="9.375" style="68" customWidth="1"/>
    <col min="7" max="9" width="9.375" style="1" customWidth="1"/>
    <col min="10" max="10" width="9" style="1"/>
    <col min="11" max="11" width="16.125" style="1" customWidth="1"/>
    <col min="12" max="16384" width="9" style="1"/>
  </cols>
  <sheetData>
    <row r="1" spans="1:11" ht="19.5" customHeight="1" x14ac:dyDescent="0.15">
      <c r="A1" s="486" t="s">
        <v>0</v>
      </c>
      <c r="B1" s="486"/>
      <c r="C1" s="486"/>
      <c r="D1" s="486"/>
      <c r="E1" s="486"/>
      <c r="F1" s="486"/>
      <c r="G1" s="486"/>
      <c r="H1" s="486"/>
      <c r="I1" s="282"/>
    </row>
    <row r="2" spans="1:11" ht="15" customHeight="1" x14ac:dyDescent="0.15">
      <c r="A2" s="87"/>
      <c r="B2" s="12"/>
      <c r="C2" s="87"/>
      <c r="D2" s="87"/>
      <c r="E2" s="87"/>
      <c r="G2" s="87"/>
      <c r="H2" s="87"/>
      <c r="I2" s="88"/>
    </row>
    <row r="3" spans="1:11" ht="15" customHeight="1" thickBot="1" x14ac:dyDescent="0.2">
      <c r="A3" s="489" t="s">
        <v>432</v>
      </c>
      <c r="B3" s="489"/>
      <c r="C3" s="489"/>
      <c r="D3" s="489"/>
      <c r="E3" s="489"/>
      <c r="G3" s="87"/>
      <c r="H3" s="173" t="s">
        <v>371</v>
      </c>
      <c r="I3" s="170"/>
    </row>
    <row r="4" spans="1:11" ht="21.75" customHeight="1" thickBot="1" x14ac:dyDescent="0.2">
      <c r="A4" s="499" t="s">
        <v>1</v>
      </c>
      <c r="B4" s="500"/>
      <c r="C4" s="503" t="s">
        <v>2</v>
      </c>
      <c r="D4" s="504"/>
      <c r="E4" s="484" t="s">
        <v>258</v>
      </c>
      <c r="F4" s="485"/>
      <c r="G4" s="491" t="s">
        <v>3</v>
      </c>
      <c r="H4" s="482" t="s">
        <v>4</v>
      </c>
      <c r="I4" s="89"/>
      <c r="J4" s="4"/>
    </row>
    <row r="5" spans="1:11" ht="21.75" customHeight="1" x14ac:dyDescent="0.15">
      <c r="A5" s="501"/>
      <c r="B5" s="502"/>
      <c r="C5" s="215" t="s">
        <v>356</v>
      </c>
      <c r="D5" s="235" t="s">
        <v>394</v>
      </c>
      <c r="E5" s="283" t="s">
        <v>299</v>
      </c>
      <c r="F5" s="284" t="s">
        <v>5</v>
      </c>
      <c r="G5" s="492"/>
      <c r="H5" s="483"/>
      <c r="I5" s="89"/>
      <c r="J5" s="4"/>
    </row>
    <row r="6" spans="1:11" ht="6" customHeight="1" x14ac:dyDescent="0.15">
      <c r="A6" s="493"/>
      <c r="B6" s="494"/>
      <c r="C6" s="214"/>
      <c r="D6" s="234"/>
      <c r="E6" s="234"/>
      <c r="F6" s="285"/>
      <c r="G6" s="207"/>
      <c r="H6" s="71"/>
      <c r="I6" s="89"/>
      <c r="J6" s="4"/>
    </row>
    <row r="7" spans="1:11" ht="15" customHeight="1" x14ac:dyDescent="0.15">
      <c r="A7" s="495" t="s">
        <v>6</v>
      </c>
      <c r="B7" s="496"/>
      <c r="C7" s="174">
        <v>100.7</v>
      </c>
      <c r="D7" s="343">
        <v>101.9</v>
      </c>
      <c r="E7" s="389">
        <v>1.2000000000000002</v>
      </c>
      <c r="F7" s="350">
        <v>1.18</v>
      </c>
      <c r="G7" s="351">
        <v>10000</v>
      </c>
      <c r="H7" s="352">
        <v>585</v>
      </c>
      <c r="I7" s="89"/>
      <c r="J7" s="4"/>
    </row>
    <row r="8" spans="1:11" ht="15" customHeight="1" x14ac:dyDescent="0.15">
      <c r="A8" s="91" t="s">
        <v>300</v>
      </c>
      <c r="B8" s="172" t="s">
        <v>267</v>
      </c>
      <c r="C8" s="309">
        <v>100.9</v>
      </c>
      <c r="D8" s="344">
        <v>102.2</v>
      </c>
      <c r="E8" s="390">
        <v>1.3</v>
      </c>
      <c r="F8" s="353">
        <v>1.19</v>
      </c>
      <c r="G8" s="354">
        <v>8803</v>
      </c>
      <c r="H8" s="355">
        <v>584</v>
      </c>
      <c r="I8" s="89"/>
      <c r="J8" s="4"/>
    </row>
    <row r="9" spans="1:11" ht="15" customHeight="1" x14ac:dyDescent="0.15">
      <c r="A9" s="497" t="s">
        <v>301</v>
      </c>
      <c r="B9" s="498"/>
      <c r="C9" s="157">
        <v>101.8</v>
      </c>
      <c r="D9" s="345">
        <v>103.8</v>
      </c>
      <c r="E9" s="391">
        <v>2</v>
      </c>
      <c r="F9" s="356">
        <v>0.56000000000000005</v>
      </c>
      <c r="G9" s="357">
        <v>2760</v>
      </c>
      <c r="H9" s="358">
        <v>235</v>
      </c>
      <c r="I9" s="89"/>
      <c r="J9" s="4"/>
      <c r="K9" s="5"/>
    </row>
    <row r="10" spans="1:11" ht="15" customHeight="1" x14ac:dyDescent="0.15">
      <c r="A10" s="89"/>
      <c r="B10" s="172" t="s">
        <v>7</v>
      </c>
      <c r="C10" s="309">
        <v>104</v>
      </c>
      <c r="D10" s="344">
        <v>105.9</v>
      </c>
      <c r="E10" s="390">
        <v>1.8</v>
      </c>
      <c r="F10" s="359">
        <v>0.05</v>
      </c>
      <c r="G10" s="360">
        <v>240</v>
      </c>
      <c r="H10" s="355">
        <v>14</v>
      </c>
      <c r="I10" s="89"/>
      <c r="J10" s="4"/>
    </row>
    <row r="11" spans="1:11" ht="15" customHeight="1" x14ac:dyDescent="0.15">
      <c r="A11" s="89"/>
      <c r="B11" s="172" t="s">
        <v>8</v>
      </c>
      <c r="C11" s="309">
        <v>102.4</v>
      </c>
      <c r="D11" s="344">
        <v>105</v>
      </c>
      <c r="E11" s="390">
        <v>2.6</v>
      </c>
      <c r="F11" s="361">
        <v>0.04</v>
      </c>
      <c r="G11" s="360">
        <v>169</v>
      </c>
      <c r="H11" s="355">
        <v>30</v>
      </c>
      <c r="I11" s="89"/>
      <c r="J11" s="4"/>
    </row>
    <row r="12" spans="1:11" ht="15" customHeight="1" x14ac:dyDescent="0.15">
      <c r="A12" s="89"/>
      <c r="B12" s="59" t="s">
        <v>222</v>
      </c>
      <c r="C12" s="309">
        <v>102.3</v>
      </c>
      <c r="D12" s="344">
        <v>105</v>
      </c>
      <c r="E12" s="390">
        <v>2.7</v>
      </c>
      <c r="F12" s="359">
        <v>0.03</v>
      </c>
      <c r="G12" s="360">
        <v>93</v>
      </c>
      <c r="H12" s="355">
        <v>15</v>
      </c>
      <c r="I12" s="89"/>
      <c r="J12" s="4"/>
    </row>
    <row r="13" spans="1:11" ht="15" customHeight="1" x14ac:dyDescent="0.15">
      <c r="A13" s="89"/>
      <c r="B13" s="172" t="s">
        <v>9</v>
      </c>
      <c r="C13" s="309">
        <v>98.7</v>
      </c>
      <c r="D13" s="344">
        <v>99.6</v>
      </c>
      <c r="E13" s="390">
        <v>0.9</v>
      </c>
      <c r="F13" s="362">
        <v>0.02</v>
      </c>
      <c r="G13" s="360">
        <v>241</v>
      </c>
      <c r="H13" s="355">
        <v>9</v>
      </c>
      <c r="I13" s="89"/>
      <c r="J13" s="4"/>
    </row>
    <row r="14" spans="1:11" ht="15" customHeight="1" x14ac:dyDescent="0.15">
      <c r="A14" s="89"/>
      <c r="B14" s="172" t="s">
        <v>10</v>
      </c>
      <c r="C14" s="309">
        <v>103.2</v>
      </c>
      <c r="D14" s="344">
        <v>108.3</v>
      </c>
      <c r="E14" s="390">
        <v>4.9000000000000004</v>
      </c>
      <c r="F14" s="359">
        <v>0.06</v>
      </c>
      <c r="G14" s="360">
        <v>124</v>
      </c>
      <c r="H14" s="355">
        <v>8</v>
      </c>
      <c r="I14" s="89"/>
      <c r="J14" s="4"/>
    </row>
    <row r="15" spans="1:11" ht="15" customHeight="1" x14ac:dyDescent="0.15">
      <c r="A15" s="89"/>
      <c r="B15" s="186" t="s">
        <v>318</v>
      </c>
      <c r="C15" s="309">
        <v>100.6</v>
      </c>
      <c r="D15" s="344">
        <v>106.2</v>
      </c>
      <c r="E15" s="390">
        <v>5.6000000000000005</v>
      </c>
      <c r="F15" s="359">
        <v>0.17</v>
      </c>
      <c r="G15" s="360">
        <v>309</v>
      </c>
      <c r="H15" s="355">
        <v>45</v>
      </c>
      <c r="I15" s="89"/>
      <c r="J15" s="4"/>
    </row>
    <row r="16" spans="1:11" ht="15" customHeight="1" x14ac:dyDescent="0.15">
      <c r="A16" s="89"/>
      <c r="B16" s="59" t="s">
        <v>302</v>
      </c>
      <c r="C16" s="309">
        <v>100.5</v>
      </c>
      <c r="D16" s="346">
        <v>107.5</v>
      </c>
      <c r="E16" s="390">
        <v>7</v>
      </c>
      <c r="F16" s="359">
        <v>0.15</v>
      </c>
      <c r="G16" s="360">
        <v>213</v>
      </c>
      <c r="H16" s="355">
        <v>30</v>
      </c>
      <c r="I16" s="89"/>
      <c r="J16" s="4"/>
    </row>
    <row r="17" spans="1:10" ht="15" customHeight="1" x14ac:dyDescent="0.15">
      <c r="A17" s="89"/>
      <c r="B17" s="172" t="s">
        <v>11</v>
      </c>
      <c r="C17" s="309">
        <v>106.1</v>
      </c>
      <c r="D17" s="344">
        <v>109.3</v>
      </c>
      <c r="E17" s="390">
        <v>3</v>
      </c>
      <c r="F17" s="361">
        <v>0.04</v>
      </c>
      <c r="G17" s="360">
        <v>115</v>
      </c>
      <c r="H17" s="355">
        <v>18</v>
      </c>
      <c r="I17" s="89"/>
      <c r="J17" s="4"/>
    </row>
    <row r="18" spans="1:10" ht="15" customHeight="1" x14ac:dyDescent="0.15">
      <c r="A18" s="89"/>
      <c r="B18" s="59" t="s">
        <v>303</v>
      </c>
      <c r="C18" s="309">
        <v>106.4</v>
      </c>
      <c r="D18" s="344">
        <v>109.3</v>
      </c>
      <c r="E18" s="390">
        <v>2.8000000000000003</v>
      </c>
      <c r="F18" s="359">
        <v>0.03</v>
      </c>
      <c r="G18" s="360">
        <v>108</v>
      </c>
      <c r="H18" s="355">
        <v>17</v>
      </c>
      <c r="I18" s="89"/>
      <c r="J18" s="4"/>
    </row>
    <row r="19" spans="1:10" ht="15" customHeight="1" x14ac:dyDescent="0.15">
      <c r="A19" s="89"/>
      <c r="B19" s="172" t="s">
        <v>12</v>
      </c>
      <c r="C19" s="309">
        <v>101.3</v>
      </c>
      <c r="D19" s="344">
        <v>102.6</v>
      </c>
      <c r="E19" s="390">
        <v>1.3</v>
      </c>
      <c r="F19" s="362">
        <v>0.02</v>
      </c>
      <c r="G19" s="360">
        <v>123</v>
      </c>
      <c r="H19" s="355">
        <v>20</v>
      </c>
      <c r="I19" s="89"/>
      <c r="J19" s="4"/>
    </row>
    <row r="20" spans="1:10" ht="15" customHeight="1" x14ac:dyDescent="0.15">
      <c r="A20" s="89"/>
      <c r="B20" s="172" t="s">
        <v>13</v>
      </c>
      <c r="C20" s="309">
        <v>102.8</v>
      </c>
      <c r="D20" s="344">
        <v>102.9</v>
      </c>
      <c r="E20" s="390">
        <v>0.1</v>
      </c>
      <c r="F20" s="359">
        <v>0</v>
      </c>
      <c r="G20" s="360">
        <v>230</v>
      </c>
      <c r="H20" s="355">
        <v>17</v>
      </c>
      <c r="I20" s="89"/>
      <c r="J20" s="4"/>
    </row>
    <row r="21" spans="1:10" ht="15" customHeight="1" x14ac:dyDescent="0.15">
      <c r="A21" s="89"/>
      <c r="B21" s="172" t="s">
        <v>14</v>
      </c>
      <c r="C21" s="309">
        <v>100.4</v>
      </c>
      <c r="D21" s="344">
        <v>100.7</v>
      </c>
      <c r="E21" s="390">
        <v>0.30000000000000004</v>
      </c>
      <c r="F21" s="359">
        <v>0.01</v>
      </c>
      <c r="G21" s="360">
        <v>372</v>
      </c>
      <c r="H21" s="355">
        <v>24</v>
      </c>
      <c r="I21" s="89"/>
      <c r="J21" s="4"/>
    </row>
    <row r="22" spans="1:10" ht="15" customHeight="1" x14ac:dyDescent="0.15">
      <c r="A22" s="89"/>
      <c r="B22" s="172" t="s">
        <v>15</v>
      </c>
      <c r="C22" s="309">
        <v>100.5</v>
      </c>
      <c r="D22" s="344">
        <v>101.1</v>
      </c>
      <c r="E22" s="390">
        <v>1</v>
      </c>
      <c r="F22" s="359">
        <v>0.02</v>
      </c>
      <c r="G22" s="360">
        <v>183</v>
      </c>
      <c r="H22" s="355">
        <v>15</v>
      </c>
      <c r="I22" s="89"/>
      <c r="J22" s="4"/>
    </row>
    <row r="23" spans="1:10" ht="15" customHeight="1" x14ac:dyDescent="0.15">
      <c r="A23" s="89"/>
      <c r="B23" s="172" t="s">
        <v>16</v>
      </c>
      <c r="C23" s="309">
        <v>100.2</v>
      </c>
      <c r="D23" s="344">
        <v>101.5</v>
      </c>
      <c r="E23" s="390">
        <v>1.3</v>
      </c>
      <c r="F23" s="361">
        <v>0.01</v>
      </c>
      <c r="G23" s="360">
        <v>109</v>
      </c>
      <c r="H23" s="355">
        <v>9</v>
      </c>
      <c r="I23" s="89"/>
      <c r="J23" s="4"/>
    </row>
    <row r="24" spans="1:10" ht="15" customHeight="1" x14ac:dyDescent="0.15">
      <c r="A24" s="89"/>
      <c r="B24" s="172" t="s">
        <v>17</v>
      </c>
      <c r="C24" s="309">
        <v>102.8</v>
      </c>
      <c r="D24" s="344">
        <v>105</v>
      </c>
      <c r="E24" s="390">
        <v>2.1</v>
      </c>
      <c r="F24" s="359">
        <v>0.12</v>
      </c>
      <c r="G24" s="360">
        <v>544</v>
      </c>
      <c r="H24" s="355">
        <v>26</v>
      </c>
      <c r="I24" s="89"/>
      <c r="J24" s="4"/>
    </row>
    <row r="25" spans="1:10" ht="15" customHeight="1" x14ac:dyDescent="0.15">
      <c r="A25" s="487" t="s">
        <v>18</v>
      </c>
      <c r="B25" s="488"/>
      <c r="C25" s="157">
        <v>100</v>
      </c>
      <c r="D25" s="345">
        <v>100</v>
      </c>
      <c r="E25" s="391">
        <v>0</v>
      </c>
      <c r="F25" s="363">
        <v>-0.01</v>
      </c>
      <c r="G25" s="357">
        <v>2078</v>
      </c>
      <c r="H25" s="364">
        <v>20</v>
      </c>
      <c r="I25" s="89"/>
      <c r="J25" s="4"/>
    </row>
    <row r="26" spans="1:10" ht="15" customHeight="1" x14ac:dyDescent="0.15">
      <c r="A26" s="89"/>
      <c r="B26" s="184" t="s">
        <v>320</v>
      </c>
      <c r="C26" s="309">
        <v>100.4</v>
      </c>
      <c r="D26" s="344">
        <v>100.4</v>
      </c>
      <c r="E26" s="390">
        <v>0</v>
      </c>
      <c r="F26" s="359">
        <v>0</v>
      </c>
      <c r="G26" s="360">
        <v>881</v>
      </c>
      <c r="H26" s="365">
        <v>19</v>
      </c>
      <c r="I26" s="89"/>
      <c r="J26" s="4"/>
    </row>
    <row r="27" spans="1:10" ht="15" customHeight="1" x14ac:dyDescent="0.15">
      <c r="A27" s="89"/>
      <c r="B27" s="186" t="s">
        <v>19</v>
      </c>
      <c r="C27" s="309">
        <v>99.8</v>
      </c>
      <c r="D27" s="344">
        <v>99.7</v>
      </c>
      <c r="E27" s="390">
        <v>-0.1</v>
      </c>
      <c r="F27" s="359">
        <v>-0.02</v>
      </c>
      <c r="G27" s="360">
        <v>1972</v>
      </c>
      <c r="H27" s="365">
        <v>4</v>
      </c>
      <c r="I27" s="89"/>
      <c r="J27" s="4"/>
    </row>
    <row r="28" spans="1:10" ht="15" customHeight="1" x14ac:dyDescent="0.15">
      <c r="A28" s="89"/>
      <c r="B28" s="184" t="s">
        <v>319</v>
      </c>
      <c r="C28" s="309">
        <v>99.7</v>
      </c>
      <c r="D28" s="344">
        <v>99.5</v>
      </c>
      <c r="E28" s="390">
        <v>-0.1</v>
      </c>
      <c r="F28" s="359">
        <v>-0.01</v>
      </c>
      <c r="G28" s="360">
        <v>775</v>
      </c>
      <c r="H28" s="365">
        <v>3</v>
      </c>
      <c r="I28" s="89"/>
      <c r="J28" s="4"/>
    </row>
    <row r="29" spans="1:10" ht="15" customHeight="1" x14ac:dyDescent="0.15">
      <c r="A29" s="89"/>
      <c r="B29" s="172" t="s">
        <v>20</v>
      </c>
      <c r="C29" s="309">
        <v>105.5</v>
      </c>
      <c r="D29" s="344">
        <v>106.5</v>
      </c>
      <c r="E29" s="390">
        <v>0.9</v>
      </c>
      <c r="F29" s="362">
        <v>0.01</v>
      </c>
      <c r="G29" s="360">
        <v>106</v>
      </c>
      <c r="H29" s="365">
        <v>16</v>
      </c>
      <c r="I29" s="89"/>
      <c r="J29" s="4"/>
    </row>
    <row r="30" spans="1:10" ht="15" customHeight="1" x14ac:dyDescent="0.15">
      <c r="A30" s="487" t="s">
        <v>21</v>
      </c>
      <c r="B30" s="488"/>
      <c r="C30" s="157">
        <v>99.2</v>
      </c>
      <c r="D30" s="345">
        <v>103.9</v>
      </c>
      <c r="E30" s="391">
        <v>4.8000000000000007</v>
      </c>
      <c r="F30" s="356">
        <v>0.38</v>
      </c>
      <c r="G30" s="357">
        <v>820</v>
      </c>
      <c r="H30" s="364">
        <v>6</v>
      </c>
      <c r="I30" s="89"/>
      <c r="J30" s="4"/>
    </row>
    <row r="31" spans="1:10" ht="15" customHeight="1" x14ac:dyDescent="0.15">
      <c r="A31" s="89"/>
      <c r="B31" s="172" t="s">
        <v>22</v>
      </c>
      <c r="C31" s="309">
        <v>100.3</v>
      </c>
      <c r="D31" s="344">
        <v>106.7</v>
      </c>
      <c r="E31" s="390">
        <v>6.3000000000000007</v>
      </c>
      <c r="F31" s="359">
        <v>0.26</v>
      </c>
      <c r="G31" s="360">
        <v>414</v>
      </c>
      <c r="H31" s="365">
        <v>1</v>
      </c>
      <c r="I31" s="89"/>
      <c r="J31" s="4"/>
    </row>
    <row r="32" spans="1:10" ht="15" customHeight="1" x14ac:dyDescent="0.15">
      <c r="A32" s="89"/>
      <c r="B32" s="172" t="s">
        <v>23</v>
      </c>
      <c r="C32" s="309">
        <v>96</v>
      </c>
      <c r="D32" s="344">
        <v>100.4</v>
      </c>
      <c r="E32" s="390">
        <v>4.6000000000000005</v>
      </c>
      <c r="F32" s="359">
        <v>0.08</v>
      </c>
      <c r="G32" s="360">
        <v>185</v>
      </c>
      <c r="H32" s="365">
        <v>2</v>
      </c>
      <c r="I32" s="89"/>
      <c r="J32" s="4"/>
    </row>
    <row r="33" spans="1:11" ht="15" customHeight="1" x14ac:dyDescent="0.15">
      <c r="A33" s="89"/>
      <c r="B33" s="186" t="s">
        <v>326</v>
      </c>
      <c r="C33" s="309">
        <v>97</v>
      </c>
      <c r="D33" s="344">
        <v>116.7</v>
      </c>
      <c r="E33" s="390">
        <v>20.400000000000002</v>
      </c>
      <c r="F33" s="359">
        <v>0.04</v>
      </c>
      <c r="G33" s="360">
        <v>22</v>
      </c>
      <c r="H33" s="365">
        <v>1</v>
      </c>
      <c r="I33" s="89"/>
      <c r="J33" s="4"/>
    </row>
    <row r="34" spans="1:11" ht="15" customHeight="1" x14ac:dyDescent="0.15">
      <c r="A34" s="89"/>
      <c r="B34" s="172" t="s">
        <v>25</v>
      </c>
      <c r="C34" s="21">
        <v>100</v>
      </c>
      <c r="D34" s="347">
        <v>100</v>
      </c>
      <c r="E34" s="390">
        <v>0</v>
      </c>
      <c r="F34" s="361">
        <v>0</v>
      </c>
      <c r="G34" s="360">
        <v>200</v>
      </c>
      <c r="H34" s="365">
        <v>2</v>
      </c>
      <c r="I34" s="89"/>
      <c r="J34" s="4"/>
    </row>
    <row r="35" spans="1:11" ht="15" customHeight="1" x14ac:dyDescent="0.15">
      <c r="A35" s="487" t="s">
        <v>304</v>
      </c>
      <c r="B35" s="488"/>
      <c r="C35" s="157">
        <v>99.7</v>
      </c>
      <c r="D35" s="345">
        <v>100.5</v>
      </c>
      <c r="E35" s="391">
        <v>0.9</v>
      </c>
      <c r="F35" s="366">
        <v>0.03</v>
      </c>
      <c r="G35" s="357">
        <v>394</v>
      </c>
      <c r="H35" s="364">
        <v>48</v>
      </c>
      <c r="I35" s="89"/>
      <c r="J35" s="4"/>
    </row>
    <row r="36" spans="1:11" ht="15" customHeight="1" x14ac:dyDescent="0.15">
      <c r="A36" s="89"/>
      <c r="B36" s="172" t="s">
        <v>27</v>
      </c>
      <c r="C36" s="309">
        <v>100.6</v>
      </c>
      <c r="D36" s="344">
        <v>103.10000000000001</v>
      </c>
      <c r="E36" s="390">
        <v>2.5</v>
      </c>
      <c r="F36" s="359">
        <v>0.03</v>
      </c>
      <c r="G36" s="360">
        <v>138</v>
      </c>
      <c r="H36" s="365">
        <v>13</v>
      </c>
      <c r="I36" s="89"/>
      <c r="J36" s="4"/>
    </row>
    <row r="37" spans="1:11" ht="15" customHeight="1" x14ac:dyDescent="0.15">
      <c r="A37" s="89"/>
      <c r="B37" s="172" t="s">
        <v>28</v>
      </c>
      <c r="C37" s="309">
        <v>103.3</v>
      </c>
      <c r="D37" s="344">
        <v>106.2</v>
      </c>
      <c r="E37" s="390">
        <v>2.8000000000000003</v>
      </c>
      <c r="F37" s="359">
        <v>0.01</v>
      </c>
      <c r="G37" s="360">
        <v>32</v>
      </c>
      <c r="H37" s="365">
        <v>4</v>
      </c>
      <c r="I37" s="89"/>
      <c r="J37" s="4"/>
    </row>
    <row r="38" spans="1:11" ht="15" customHeight="1" x14ac:dyDescent="0.15">
      <c r="A38" s="89"/>
      <c r="B38" s="172" t="s">
        <v>29</v>
      </c>
      <c r="C38" s="31">
        <v>82.7</v>
      </c>
      <c r="D38" s="348">
        <v>80.7</v>
      </c>
      <c r="E38" s="390">
        <v>-2.4000000000000004</v>
      </c>
      <c r="F38" s="362">
        <v>-0.01</v>
      </c>
      <c r="G38" s="360">
        <v>26</v>
      </c>
      <c r="H38" s="365">
        <v>5</v>
      </c>
      <c r="I38" s="89"/>
      <c r="J38" s="4"/>
    </row>
    <row r="39" spans="1:11" ht="15" customHeight="1" x14ac:dyDescent="0.15">
      <c r="A39" s="89"/>
      <c r="B39" s="172" t="s">
        <v>30</v>
      </c>
      <c r="C39" s="31">
        <v>106.7</v>
      </c>
      <c r="D39" s="348">
        <v>109.80000000000001</v>
      </c>
      <c r="E39" s="390">
        <v>2.9000000000000004</v>
      </c>
      <c r="F39" s="359">
        <v>0.02</v>
      </c>
      <c r="G39" s="360">
        <v>71</v>
      </c>
      <c r="H39" s="365">
        <v>11</v>
      </c>
      <c r="I39" s="89"/>
      <c r="J39" s="4"/>
    </row>
    <row r="40" spans="1:11" ht="15" customHeight="1" x14ac:dyDescent="0.15">
      <c r="A40" s="89"/>
      <c r="B40" s="172" t="s">
        <v>31</v>
      </c>
      <c r="C40" s="31">
        <v>97.1</v>
      </c>
      <c r="D40" s="348">
        <v>94.800000000000011</v>
      </c>
      <c r="E40" s="390">
        <v>-2.4000000000000004</v>
      </c>
      <c r="F40" s="361">
        <v>-0.03</v>
      </c>
      <c r="G40" s="360">
        <v>112</v>
      </c>
      <c r="H40" s="365">
        <v>11</v>
      </c>
      <c r="I40" s="89"/>
      <c r="J40" s="4"/>
    </row>
    <row r="41" spans="1:11" ht="15" customHeight="1" x14ac:dyDescent="0.15">
      <c r="A41" s="89"/>
      <c r="B41" s="172" t="s">
        <v>32</v>
      </c>
      <c r="C41" s="31">
        <v>98.5</v>
      </c>
      <c r="D41" s="348">
        <v>98.5</v>
      </c>
      <c r="E41" s="390">
        <v>0</v>
      </c>
      <c r="F41" s="359">
        <v>0</v>
      </c>
      <c r="G41" s="360">
        <v>15</v>
      </c>
      <c r="H41" s="365">
        <v>4</v>
      </c>
      <c r="I41" s="89"/>
      <c r="J41" s="4"/>
    </row>
    <row r="42" spans="1:11" ht="15" customHeight="1" x14ac:dyDescent="0.15">
      <c r="A42" s="487" t="s">
        <v>33</v>
      </c>
      <c r="B42" s="488"/>
      <c r="C42" s="158">
        <v>102.7</v>
      </c>
      <c r="D42" s="349">
        <v>101.60000000000001</v>
      </c>
      <c r="E42" s="391">
        <v>-1.1000000000000001</v>
      </c>
      <c r="F42" s="356">
        <v>-0.04</v>
      </c>
      <c r="G42" s="357">
        <v>361</v>
      </c>
      <c r="H42" s="364">
        <v>65</v>
      </c>
      <c r="I42" s="89"/>
      <c r="J42" s="4"/>
    </row>
    <row r="43" spans="1:11" ht="15" customHeight="1" x14ac:dyDescent="0.15">
      <c r="A43" s="89"/>
      <c r="B43" s="172" t="s">
        <v>34</v>
      </c>
      <c r="C43" s="31">
        <v>101.2</v>
      </c>
      <c r="D43" s="348">
        <v>96.600000000000009</v>
      </c>
      <c r="E43" s="390">
        <v>-4.5</v>
      </c>
      <c r="F43" s="359">
        <v>-7.0000000000000007E-2</v>
      </c>
      <c r="G43" s="360">
        <v>160</v>
      </c>
      <c r="H43" s="365">
        <v>28</v>
      </c>
      <c r="I43" s="89"/>
      <c r="J43" s="4"/>
    </row>
    <row r="44" spans="1:11" ht="15" customHeight="1" x14ac:dyDescent="0.15">
      <c r="A44" s="89"/>
      <c r="B44" s="59" t="s">
        <v>305</v>
      </c>
      <c r="C44" s="31">
        <v>98.9</v>
      </c>
      <c r="D44" s="348">
        <v>99.300000000000011</v>
      </c>
      <c r="E44" s="390">
        <v>0.4</v>
      </c>
      <c r="F44" s="362">
        <v>0</v>
      </c>
      <c r="G44" s="360">
        <v>4</v>
      </c>
      <c r="H44" s="365">
        <v>2</v>
      </c>
      <c r="I44" s="89"/>
      <c r="J44" s="4"/>
    </row>
    <row r="45" spans="1:11" ht="15" customHeight="1" x14ac:dyDescent="0.15">
      <c r="A45" s="89"/>
      <c r="B45" s="59" t="s">
        <v>306</v>
      </c>
      <c r="C45" s="31">
        <v>101.2</v>
      </c>
      <c r="D45" s="348">
        <v>96.600000000000009</v>
      </c>
      <c r="E45" s="390">
        <v>-4.6000000000000005</v>
      </c>
      <c r="F45" s="359">
        <v>-7.0000000000000007E-2</v>
      </c>
      <c r="G45" s="360">
        <v>156</v>
      </c>
      <c r="H45" s="365">
        <v>26</v>
      </c>
      <c r="I45" s="89"/>
      <c r="J45" s="4"/>
      <c r="K45" s="7"/>
    </row>
    <row r="46" spans="1:11" ht="6" customHeight="1" thickBot="1" x14ac:dyDescent="0.2">
      <c r="A46" s="92"/>
      <c r="B46" s="93"/>
      <c r="C46" s="208"/>
      <c r="D46" s="208"/>
      <c r="E46" s="296"/>
      <c r="F46" s="297"/>
      <c r="G46" s="209"/>
      <c r="H46" s="210"/>
      <c r="I46" s="89"/>
      <c r="J46" s="4"/>
    </row>
    <row r="47" spans="1:11" ht="15" customHeight="1" x14ac:dyDescent="0.15">
      <c r="A47" s="87"/>
      <c r="B47" s="169"/>
      <c r="C47" s="94"/>
      <c r="D47" s="94"/>
      <c r="E47" s="64"/>
      <c r="F47" s="69"/>
      <c r="G47" s="64"/>
      <c r="H47" s="189" t="s">
        <v>307</v>
      </c>
      <c r="I47" s="3"/>
      <c r="J47" s="4"/>
    </row>
    <row r="48" spans="1:11" s="2" customFormat="1" ht="16.5" customHeight="1" x14ac:dyDescent="0.15">
      <c r="A48" s="490" t="s">
        <v>308</v>
      </c>
      <c r="B48" s="490"/>
      <c r="C48" s="12"/>
      <c r="D48" s="12"/>
      <c r="E48" s="12"/>
      <c r="F48" s="14"/>
      <c r="G48" s="12"/>
      <c r="H48" s="12"/>
      <c r="I48" s="12"/>
    </row>
    <row r="49" spans="1:9" s="2" customFormat="1" ht="12.75" customHeight="1" x14ac:dyDescent="0.15">
      <c r="A49" s="12"/>
      <c r="B49" s="490" t="s">
        <v>309</v>
      </c>
      <c r="C49" s="490"/>
      <c r="D49" s="490"/>
      <c r="E49" s="490"/>
      <c r="F49" s="14"/>
      <c r="G49" s="12"/>
      <c r="H49" s="12"/>
      <c r="I49" s="12"/>
    </row>
    <row r="50" spans="1:9" s="2" customFormat="1" ht="6" customHeight="1" x14ac:dyDescent="0.15">
      <c r="A50" s="12"/>
      <c r="B50" s="490"/>
      <c r="C50" s="12"/>
      <c r="D50" s="12"/>
      <c r="E50" s="12"/>
      <c r="F50" s="14"/>
      <c r="G50" s="12"/>
      <c r="H50" s="12"/>
      <c r="I50" s="12"/>
    </row>
    <row r="51" spans="1:9" s="2" customFormat="1" ht="15.75" customHeight="1" x14ac:dyDescent="0.15">
      <c r="A51" s="12"/>
      <c r="B51" s="490"/>
      <c r="C51" s="12"/>
      <c r="D51" s="12"/>
      <c r="E51" s="12"/>
      <c r="F51" s="14"/>
      <c r="G51" s="12"/>
      <c r="H51" s="12"/>
      <c r="I51" s="12"/>
    </row>
    <row r="52" spans="1:9" ht="15.95" customHeight="1" x14ac:dyDescent="0.15">
      <c r="B52" s="2"/>
      <c r="C52" s="87"/>
      <c r="D52" s="87"/>
      <c r="E52" s="87"/>
      <c r="G52" s="87"/>
      <c r="H52" s="88"/>
    </row>
    <row r="53" spans="1:9" ht="15.95" customHeight="1" x14ac:dyDescent="0.15">
      <c r="B53" s="2"/>
      <c r="C53" s="87"/>
      <c r="D53" s="87"/>
      <c r="E53" s="87"/>
      <c r="G53" s="87"/>
      <c r="H53" s="87"/>
    </row>
    <row r="54" spans="1:9" ht="15.95" customHeight="1" x14ac:dyDescent="0.15">
      <c r="B54" s="2"/>
      <c r="C54" s="87"/>
      <c r="D54" s="87"/>
      <c r="E54" s="87"/>
      <c r="G54" s="87"/>
      <c r="H54" s="88"/>
    </row>
  </sheetData>
  <sheetProtection sheet="1" objects="1" scenarios="1"/>
  <mergeCells count="17">
    <mergeCell ref="C49:E49"/>
    <mergeCell ref="B49:B51"/>
    <mergeCell ref="G4:G5"/>
    <mergeCell ref="A48:B48"/>
    <mergeCell ref="A35:B35"/>
    <mergeCell ref="A42:B42"/>
    <mergeCell ref="A6:B6"/>
    <mergeCell ref="A7:B7"/>
    <mergeCell ref="A9:B9"/>
    <mergeCell ref="A4:B5"/>
    <mergeCell ref="C4:D4"/>
    <mergeCell ref="H4:H5"/>
    <mergeCell ref="E4:F4"/>
    <mergeCell ref="A1:H1"/>
    <mergeCell ref="A25:B25"/>
    <mergeCell ref="A30:B30"/>
    <mergeCell ref="A3:E3"/>
  </mergeCells>
  <phoneticPr fontId="27"/>
  <printOptions horizontalCentered="1"/>
  <pageMargins left="0.59055118110236227" right="0.59055118110236227" top="0.59055118110236227" bottom="0.59055118110236227" header="0.39370078740157483" footer="0.39370078740157483"/>
  <pageSetup paperSize="9" firstPageNumber="172" orientation="portrait" useFirstPageNumber="1" verticalDpi="300" r:id="rId1"/>
  <headerFooter scaleWithDoc="0" alignWithMargins="0">
    <oddHeader>&amp;L&amp;"ＭＳ 明朝,標準"&amp;10物価・消費及び金融</oddHeader>
    <oddFooter>&amp;C&amp;"ＭＳ 明朝,標準"&amp;12&amp;A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29"/>
  <sheetViews>
    <sheetView view="pageBreakPreview" zoomScaleNormal="100" zoomScaleSheetLayoutView="100" workbookViewId="0">
      <selection activeCell="J1" sqref="J1:Q1048576"/>
    </sheetView>
  </sheetViews>
  <sheetFormatPr defaultRowHeight="18" customHeight="1" x14ac:dyDescent="0.15"/>
  <cols>
    <col min="1" max="1" width="8.625" style="87" customWidth="1"/>
    <col min="2" max="3" width="10.875" style="87" customWidth="1"/>
    <col min="4" max="4" width="11.625" style="87" customWidth="1"/>
    <col min="5" max="5" width="10.875" style="87" customWidth="1"/>
    <col min="6" max="6" width="10.75" style="87" customWidth="1"/>
    <col min="7" max="7" width="10" style="87" customWidth="1"/>
    <col min="8" max="9" width="7.625" style="87" customWidth="1"/>
    <col min="10" max="10" width="1.625" style="87" hidden="1" customWidth="1"/>
    <col min="11" max="14" width="0" style="87" hidden="1" customWidth="1"/>
    <col min="15" max="15" width="10.625" style="87" hidden="1" customWidth="1"/>
    <col min="16" max="17" width="0" style="87" hidden="1" customWidth="1"/>
    <col min="18" max="16384" width="9" style="87"/>
  </cols>
  <sheetData>
    <row r="1" spans="1:10" ht="5.0999999999999996" customHeight="1" x14ac:dyDescent="0.15">
      <c r="A1" s="12"/>
      <c r="I1" s="3"/>
      <c r="J1" s="3"/>
    </row>
    <row r="2" spans="1:10" ht="15" customHeight="1" thickBot="1" x14ac:dyDescent="0.2">
      <c r="A2" s="691" t="s">
        <v>446</v>
      </c>
      <c r="B2" s="691"/>
      <c r="C2" s="691"/>
      <c r="D2" s="691"/>
      <c r="I2" s="3" t="s">
        <v>202</v>
      </c>
      <c r="J2" s="3"/>
    </row>
    <row r="3" spans="1:10" ht="24.95" customHeight="1" thickBot="1" x14ac:dyDescent="0.2">
      <c r="A3" s="502" t="s">
        <v>203</v>
      </c>
      <c r="B3" s="509" t="s">
        <v>204</v>
      </c>
      <c r="C3" s="509"/>
      <c r="D3" s="509"/>
      <c r="E3" s="509"/>
      <c r="F3" s="509" t="s">
        <v>205</v>
      </c>
      <c r="G3" s="509"/>
      <c r="H3" s="698" t="s">
        <v>206</v>
      </c>
      <c r="I3" s="698"/>
      <c r="J3" s="430"/>
    </row>
    <row r="4" spans="1:10" ht="24.95" customHeight="1" x14ac:dyDescent="0.15">
      <c r="A4" s="502"/>
      <c r="B4" s="438" t="s">
        <v>207</v>
      </c>
      <c r="C4" s="438" t="s">
        <v>208</v>
      </c>
      <c r="D4" s="438" t="s">
        <v>297</v>
      </c>
      <c r="E4" s="438" t="s">
        <v>75</v>
      </c>
      <c r="F4" s="438" t="s">
        <v>209</v>
      </c>
      <c r="G4" s="218" t="s">
        <v>75</v>
      </c>
      <c r="H4" s="658" t="s">
        <v>197</v>
      </c>
      <c r="I4" s="658"/>
      <c r="J4" s="430"/>
    </row>
    <row r="5" spans="1:10" s="152" customFormat="1" ht="18" customHeight="1" x14ac:dyDescent="0.15">
      <c r="A5" s="398" t="s">
        <v>383</v>
      </c>
      <c r="B5" s="82">
        <v>1296729</v>
      </c>
      <c r="C5" s="30">
        <v>2159336</v>
      </c>
      <c r="D5" s="75">
        <v>3456066</v>
      </c>
      <c r="E5" s="399">
        <v>102.4</v>
      </c>
      <c r="F5" s="30">
        <v>1262844</v>
      </c>
      <c r="G5" s="405">
        <v>97.2</v>
      </c>
      <c r="H5" s="694">
        <f>F5/D5*100</f>
        <v>36.539927188890495</v>
      </c>
      <c r="I5" s="695"/>
      <c r="J5" s="425"/>
    </row>
    <row r="6" spans="1:10" ht="18" customHeight="1" x14ac:dyDescent="0.15">
      <c r="A6" s="398"/>
      <c r="B6" s="82"/>
      <c r="C6" s="30"/>
      <c r="D6" s="75"/>
      <c r="E6" s="67"/>
      <c r="F6" s="30"/>
      <c r="G6" s="66"/>
      <c r="H6" s="425"/>
      <c r="I6" s="436"/>
      <c r="J6" s="425"/>
    </row>
    <row r="7" spans="1:10" s="152" customFormat="1" ht="18" customHeight="1" x14ac:dyDescent="0.15">
      <c r="A7" s="398" t="s">
        <v>354</v>
      </c>
      <c r="B7" s="82">
        <v>1371347</v>
      </c>
      <c r="C7" s="30">
        <v>2216460</v>
      </c>
      <c r="D7" s="75">
        <v>3587807</v>
      </c>
      <c r="E7" s="67">
        <f>D7/D5*100</f>
        <v>103.811877435211</v>
      </c>
      <c r="F7" s="30">
        <v>1217789</v>
      </c>
      <c r="G7" s="66">
        <f>F7/F5*100</f>
        <v>96.432259249756896</v>
      </c>
      <c r="H7" s="517">
        <f>F7/D7*100</f>
        <v>33.942433358316102</v>
      </c>
      <c r="I7" s="683"/>
      <c r="J7" s="66"/>
    </row>
    <row r="8" spans="1:10" ht="18" customHeight="1" x14ac:dyDescent="0.15">
      <c r="A8" s="398"/>
      <c r="B8" s="82"/>
      <c r="C8" s="30"/>
      <c r="D8" s="75"/>
      <c r="E8" s="67"/>
      <c r="F8" s="30"/>
      <c r="G8" s="66"/>
      <c r="H8" s="66"/>
      <c r="I8" s="436"/>
      <c r="J8" s="425"/>
    </row>
    <row r="9" spans="1:10" s="152" customFormat="1" ht="18" customHeight="1" x14ac:dyDescent="0.15">
      <c r="A9" s="398" t="s">
        <v>367</v>
      </c>
      <c r="B9" s="82">
        <v>1451798</v>
      </c>
      <c r="C9" s="30">
        <v>2207694</v>
      </c>
      <c r="D9" s="75">
        <v>3659493</v>
      </c>
      <c r="E9" s="67">
        <f>D9/D7*100</f>
        <v>101.99804504534387</v>
      </c>
      <c r="F9" s="30">
        <v>1282705</v>
      </c>
      <c r="G9" s="66">
        <f>F9/F7*100</f>
        <v>105.3306443070187</v>
      </c>
      <c r="H9" s="517">
        <f>F9/D9*100</f>
        <v>35.051440185839951</v>
      </c>
      <c r="I9" s="683"/>
      <c r="J9" s="66"/>
    </row>
    <row r="10" spans="1:10" ht="18" customHeight="1" x14ac:dyDescent="0.15">
      <c r="A10" s="398"/>
      <c r="B10" s="82"/>
      <c r="C10" s="30"/>
      <c r="D10" s="75"/>
      <c r="E10" s="67"/>
      <c r="F10" s="30"/>
      <c r="G10" s="66"/>
      <c r="H10" s="66"/>
      <c r="I10" s="401"/>
      <c r="J10" s="425"/>
    </row>
    <row r="11" spans="1:10" s="152" customFormat="1" ht="18" customHeight="1" x14ac:dyDescent="0.15">
      <c r="A11" s="398" t="s">
        <v>384</v>
      </c>
      <c r="B11" s="82">
        <v>1610894</v>
      </c>
      <c r="C11" s="30">
        <v>2207447</v>
      </c>
      <c r="D11" s="75">
        <v>3818341</v>
      </c>
      <c r="E11" s="67">
        <f>D11/D9*100</f>
        <v>104.34071058477225</v>
      </c>
      <c r="F11" s="30">
        <v>1336173</v>
      </c>
      <c r="G11" s="66">
        <f>F11/F9*100</f>
        <v>104.16837854378052</v>
      </c>
      <c r="H11" s="517">
        <f>F11/D11*100</f>
        <v>34.993548245167204</v>
      </c>
      <c r="I11" s="683"/>
      <c r="J11" s="425"/>
    </row>
    <row r="12" spans="1:10" s="152" customFormat="1" ht="18" customHeight="1" x14ac:dyDescent="0.15">
      <c r="A12" s="398"/>
      <c r="B12" s="82"/>
      <c r="C12" s="30"/>
      <c r="D12" s="75"/>
      <c r="E12" s="67"/>
      <c r="F12" s="30"/>
      <c r="G12" s="66"/>
      <c r="H12" s="66"/>
      <c r="I12" s="166"/>
      <c r="J12" s="66"/>
    </row>
    <row r="13" spans="1:10" s="152" customFormat="1" ht="18" customHeight="1" thickBot="1" x14ac:dyDescent="0.2">
      <c r="A13" s="227" t="s">
        <v>385</v>
      </c>
      <c r="B13" s="467">
        <v>1643485</v>
      </c>
      <c r="C13" s="468">
        <v>2393475</v>
      </c>
      <c r="D13" s="469">
        <v>4036960</v>
      </c>
      <c r="E13" s="470">
        <f>D13/D11*100</f>
        <v>105.72549701558872</v>
      </c>
      <c r="F13" s="468">
        <v>1289234</v>
      </c>
      <c r="G13" s="471">
        <f>F13/F11*100</f>
        <v>96.487056691012313</v>
      </c>
      <c r="H13" s="696">
        <f>F13/D13*100</f>
        <v>31.935763544845624</v>
      </c>
      <c r="I13" s="697"/>
      <c r="J13" s="203"/>
    </row>
    <row r="14" spans="1:10" ht="15" customHeight="1" x14ac:dyDescent="0.15">
      <c r="B14" s="87" t="s">
        <v>210</v>
      </c>
      <c r="F14" s="564" t="s">
        <v>211</v>
      </c>
      <c r="G14" s="564"/>
      <c r="H14" s="564"/>
      <c r="I14" s="564"/>
      <c r="J14" s="427"/>
    </row>
    <row r="15" spans="1:10" ht="15" customHeight="1" x14ac:dyDescent="0.15">
      <c r="A15" s="12"/>
    </row>
    <row r="16" spans="1:10" ht="15" customHeight="1" thickBot="1" x14ac:dyDescent="0.2">
      <c r="A16" s="691" t="s">
        <v>447</v>
      </c>
      <c r="B16" s="691"/>
      <c r="C16" s="691"/>
      <c r="D16" s="691"/>
      <c r="I16" s="153" t="s">
        <v>154</v>
      </c>
      <c r="J16" s="153"/>
    </row>
    <row r="17" spans="1:16" ht="24.95" customHeight="1" thickBot="1" x14ac:dyDescent="0.2">
      <c r="A17" s="502" t="s">
        <v>203</v>
      </c>
      <c r="B17" s="509" t="s">
        <v>212</v>
      </c>
      <c r="C17" s="509"/>
      <c r="D17" s="509"/>
      <c r="E17" s="509"/>
      <c r="F17" s="509" t="s">
        <v>205</v>
      </c>
      <c r="G17" s="509"/>
      <c r="H17" s="698" t="s">
        <v>193</v>
      </c>
      <c r="I17" s="698"/>
      <c r="J17" s="430"/>
    </row>
    <row r="18" spans="1:16" ht="24.95" customHeight="1" x14ac:dyDescent="0.15">
      <c r="A18" s="502"/>
      <c r="B18" s="438" t="s">
        <v>228</v>
      </c>
      <c r="C18" s="438" t="s">
        <v>229</v>
      </c>
      <c r="D18" s="438" t="s">
        <v>297</v>
      </c>
      <c r="E18" s="438" t="s">
        <v>75</v>
      </c>
      <c r="F18" s="438" t="s">
        <v>298</v>
      </c>
      <c r="G18" s="438" t="s">
        <v>75</v>
      </c>
      <c r="H18" s="658" t="s">
        <v>197</v>
      </c>
      <c r="I18" s="658"/>
      <c r="J18" s="430"/>
      <c r="K18" s="200" t="s">
        <v>348</v>
      </c>
      <c r="L18" s="201"/>
      <c r="M18" s="201" t="s">
        <v>347</v>
      </c>
      <c r="N18" s="202">
        <v>7410</v>
      </c>
      <c r="O18" s="202" t="s">
        <v>349</v>
      </c>
      <c r="P18" s="205">
        <v>8555</v>
      </c>
    </row>
    <row r="19" spans="1:16" ht="18" customHeight="1" x14ac:dyDescent="0.15">
      <c r="A19" s="398" t="s">
        <v>383</v>
      </c>
      <c r="B19" s="402">
        <v>3422</v>
      </c>
      <c r="C19" s="403">
        <v>5811</v>
      </c>
      <c r="D19" s="403">
        <v>9239</v>
      </c>
      <c r="E19" s="404">
        <v>109.6</v>
      </c>
      <c r="F19" s="403">
        <v>8185</v>
      </c>
      <c r="G19" s="404">
        <v>104.8</v>
      </c>
      <c r="H19" s="699">
        <f>F19/D19*100</f>
        <v>88.591838943608607</v>
      </c>
      <c r="I19" s="700"/>
      <c r="J19" s="439"/>
      <c r="K19" s="87" t="s">
        <v>342</v>
      </c>
    </row>
    <row r="20" spans="1:16" ht="18" customHeight="1" x14ac:dyDescent="0.15">
      <c r="A20" s="398"/>
      <c r="B20" s="177"/>
      <c r="C20" s="178"/>
      <c r="D20" s="179"/>
      <c r="E20" s="441"/>
      <c r="F20" s="179"/>
      <c r="G20" s="441"/>
      <c r="H20" s="439"/>
      <c r="I20" s="437"/>
      <c r="J20" s="439"/>
    </row>
    <row r="21" spans="1:16" s="152" customFormat="1" ht="18" customHeight="1" x14ac:dyDescent="0.15">
      <c r="A21" s="398" t="s">
        <v>354</v>
      </c>
      <c r="B21" s="57">
        <v>3086</v>
      </c>
      <c r="C21" s="38">
        <v>5891</v>
      </c>
      <c r="D21" s="58">
        <v>8984</v>
      </c>
      <c r="E21" s="441">
        <f>D21/D19*100</f>
        <v>97.239961034744013</v>
      </c>
      <c r="F21" s="58">
        <v>8857</v>
      </c>
      <c r="G21" s="441">
        <f>F21/F19*100</f>
        <v>108.21014050091631</v>
      </c>
      <c r="H21" s="664">
        <f>F21/D21*100</f>
        <v>98.586375779162964</v>
      </c>
      <c r="I21" s="671"/>
      <c r="J21" s="439"/>
      <c r="K21" s="87" t="s">
        <v>343</v>
      </c>
    </row>
    <row r="22" spans="1:16" ht="18" customHeight="1" x14ac:dyDescent="0.15">
      <c r="A22" s="398"/>
      <c r="B22" s="177"/>
      <c r="C22" s="178"/>
      <c r="D22" s="179"/>
      <c r="E22" s="155"/>
      <c r="F22" s="179"/>
      <c r="G22" s="155"/>
      <c r="H22" s="156"/>
      <c r="I22" s="206"/>
      <c r="J22" s="439"/>
    </row>
    <row r="23" spans="1:16" s="152" customFormat="1" ht="18" customHeight="1" x14ac:dyDescent="0.15">
      <c r="A23" s="398" t="s">
        <v>367</v>
      </c>
      <c r="B23" s="57">
        <v>3308</v>
      </c>
      <c r="C23" s="58">
        <v>5076</v>
      </c>
      <c r="D23" s="58">
        <v>8386</v>
      </c>
      <c r="E23" s="217">
        <f>D23/D21*100</f>
        <v>93.343722172751555</v>
      </c>
      <c r="F23" s="58">
        <v>8866</v>
      </c>
      <c r="G23" s="217">
        <f>F23/F21*100</f>
        <v>100.10161454217004</v>
      </c>
      <c r="H23" s="692">
        <f>F23/D23*100</f>
        <v>105.7238254233246</v>
      </c>
      <c r="I23" s="693"/>
      <c r="J23" s="439"/>
      <c r="K23" s="87" t="s">
        <v>344</v>
      </c>
    </row>
    <row r="24" spans="1:16" ht="18" customHeight="1" x14ac:dyDescent="0.15">
      <c r="A24" s="398"/>
      <c r="B24" s="57"/>
      <c r="C24" s="154"/>
      <c r="D24" s="58"/>
      <c r="E24" s="155"/>
      <c r="F24" s="58"/>
      <c r="G24" s="156"/>
      <c r="H24" s="156"/>
      <c r="I24" s="206"/>
      <c r="J24" s="156"/>
    </row>
    <row r="25" spans="1:16" s="152" customFormat="1" ht="18" customHeight="1" x14ac:dyDescent="0.15">
      <c r="A25" s="398" t="s">
        <v>384</v>
      </c>
      <c r="B25" s="57">
        <v>4088</v>
      </c>
      <c r="C25" s="58">
        <v>5157</v>
      </c>
      <c r="D25" s="58">
        <v>9245</v>
      </c>
      <c r="E25" s="217">
        <f>D25/D23*100</f>
        <v>110.24326258049129</v>
      </c>
      <c r="F25" s="58">
        <v>9041</v>
      </c>
      <c r="G25" s="217">
        <f>F25/F23*100</f>
        <v>101.97383261899391</v>
      </c>
      <c r="H25" s="693">
        <f>F25/D25*100</f>
        <v>97.793401838831812</v>
      </c>
      <c r="I25" s="693"/>
      <c r="J25" s="439"/>
      <c r="K25" s="87" t="s">
        <v>345</v>
      </c>
    </row>
    <row r="26" spans="1:16" s="152" customFormat="1" ht="18" customHeight="1" x14ac:dyDescent="0.15">
      <c r="A26" s="398"/>
      <c r="B26" s="57"/>
      <c r="C26" s="154"/>
      <c r="D26" s="58"/>
      <c r="E26" s="155"/>
      <c r="F26" s="58"/>
      <c r="G26" s="156"/>
      <c r="H26" s="156"/>
      <c r="I26" s="206"/>
      <c r="J26" s="156"/>
    </row>
    <row r="27" spans="1:16" s="152" customFormat="1" ht="18" customHeight="1" thickBot="1" x14ac:dyDescent="0.2">
      <c r="A27" s="227" t="s">
        <v>385</v>
      </c>
      <c r="B27" s="414">
        <v>4368</v>
      </c>
      <c r="C27" s="415">
        <v>5348</v>
      </c>
      <c r="D27" s="415">
        <v>9716</v>
      </c>
      <c r="E27" s="416">
        <f>D27/D25*100</f>
        <v>105.09464575446188</v>
      </c>
      <c r="F27" s="415">
        <v>8982</v>
      </c>
      <c r="G27" s="416">
        <f>F27/F25*100</f>
        <v>99.347417321092806</v>
      </c>
      <c r="H27" s="701">
        <f>F27/D27*100</f>
        <v>92.445450802799513</v>
      </c>
      <c r="I27" s="701"/>
      <c r="J27" s="204"/>
      <c r="K27" s="87" t="s">
        <v>346</v>
      </c>
    </row>
    <row r="28" spans="1:16" ht="15" customHeight="1" x14ac:dyDescent="0.15">
      <c r="A28" s="12"/>
      <c r="G28" s="426"/>
      <c r="I28" s="427" t="s">
        <v>213</v>
      </c>
      <c r="J28" s="427"/>
    </row>
    <row r="29" spans="1:16" ht="15" customHeight="1" x14ac:dyDescent="0.15">
      <c r="A29" s="12"/>
      <c r="F29" s="12"/>
    </row>
  </sheetData>
  <sheetProtection sheet="1" objects="1" scenarios="1"/>
  <mergeCells count="23">
    <mergeCell ref="H27:I27"/>
    <mergeCell ref="A17:A18"/>
    <mergeCell ref="B17:E17"/>
    <mergeCell ref="F17:G17"/>
    <mergeCell ref="H17:I17"/>
    <mergeCell ref="H18:I18"/>
    <mergeCell ref="H25:I25"/>
    <mergeCell ref="H21:I21"/>
    <mergeCell ref="A2:D2"/>
    <mergeCell ref="A16:D16"/>
    <mergeCell ref="H23:I23"/>
    <mergeCell ref="A3:A4"/>
    <mergeCell ref="B3:E3"/>
    <mergeCell ref="H7:I7"/>
    <mergeCell ref="H9:I9"/>
    <mergeCell ref="H5:I5"/>
    <mergeCell ref="H11:I11"/>
    <mergeCell ref="H13:I13"/>
    <mergeCell ref="F3:G3"/>
    <mergeCell ref="H3:I3"/>
    <mergeCell ref="H4:I4"/>
    <mergeCell ref="F14:I14"/>
    <mergeCell ref="H19:I19"/>
  </mergeCells>
  <phoneticPr fontId="27"/>
  <printOptions horizontalCentered="1"/>
  <pageMargins left="0.59055118110236227" right="0.59055118110236227" top="0.59055118110236227" bottom="0.59055118110236227" header="0.39370078740157483" footer="0.39370078740157483"/>
  <pageSetup paperSize="9" firstPageNumber="181"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view="pageBreakPreview" zoomScaleNormal="100" zoomScaleSheetLayoutView="100" workbookViewId="0">
      <selection activeCell="J11" sqref="J11"/>
    </sheetView>
  </sheetViews>
  <sheetFormatPr defaultRowHeight="13.5" x14ac:dyDescent="0.15"/>
  <cols>
    <col min="1" max="6" width="15.25" style="8" customWidth="1"/>
    <col min="7" max="7" width="2.375" style="707" customWidth="1"/>
    <col min="8" max="8" width="11.75" style="707" customWidth="1"/>
    <col min="9" max="12" width="10.625" style="707" customWidth="1"/>
    <col min="13" max="13" width="11.5" style="707" customWidth="1"/>
    <col min="14" max="16384" width="9" style="8"/>
  </cols>
  <sheetData>
    <row r="1" spans="1:13" ht="17.25" x14ac:dyDescent="0.15">
      <c r="A1" s="702" t="s">
        <v>214</v>
      </c>
      <c r="B1" s="702"/>
      <c r="C1" s="702"/>
      <c r="D1" s="702"/>
      <c r="E1" s="702"/>
      <c r="F1" s="702"/>
    </row>
    <row r="3" spans="1:13" x14ac:dyDescent="0.15">
      <c r="H3" s="710" t="s">
        <v>215</v>
      </c>
      <c r="I3" s="707" t="s">
        <v>428</v>
      </c>
    </row>
    <row r="4" spans="1:13" x14ac:dyDescent="0.15">
      <c r="H4" s="711"/>
      <c r="I4" s="712" t="s">
        <v>383</v>
      </c>
      <c r="J4" s="712" t="s">
        <v>374</v>
      </c>
      <c r="K4" s="712" t="s">
        <v>375</v>
      </c>
      <c r="L4" s="712" t="s">
        <v>431</v>
      </c>
    </row>
    <row r="5" spans="1:13" x14ac:dyDescent="0.15">
      <c r="A5" s="12"/>
      <c r="B5" s="135" t="s">
        <v>246</v>
      </c>
      <c r="E5" s="135" t="s">
        <v>247</v>
      </c>
      <c r="H5" s="713" t="s">
        <v>85</v>
      </c>
      <c r="I5" s="714">
        <f>'-176-'!C8</f>
        <v>97.1</v>
      </c>
      <c r="J5" s="714">
        <f>'-176-'!G8</f>
        <v>102</v>
      </c>
      <c r="K5" s="714">
        <f>'-176-'!I8</f>
        <v>101.8</v>
      </c>
      <c r="L5" s="714">
        <f>'-176-'!K8</f>
        <v>103.8</v>
      </c>
    </row>
    <row r="6" spans="1:13" x14ac:dyDescent="0.15">
      <c r="A6" s="12"/>
      <c r="H6" s="715" t="s">
        <v>235</v>
      </c>
      <c r="I6" s="714">
        <f>'-176-'!C9</f>
        <v>99.9</v>
      </c>
      <c r="J6" s="714">
        <f>+'-176-'!G9</f>
        <v>100.1</v>
      </c>
      <c r="K6" s="714">
        <f>'-176-'!I9</f>
        <v>100</v>
      </c>
      <c r="L6" s="714">
        <f>'-176-'!K9</f>
        <v>100</v>
      </c>
      <c r="M6" s="704"/>
    </row>
    <row r="7" spans="1:13" x14ac:dyDescent="0.15">
      <c r="A7" s="12"/>
      <c r="H7" s="713" t="s">
        <v>236</v>
      </c>
      <c r="I7" s="714">
        <f>'-176-'!C10</f>
        <v>102.9</v>
      </c>
      <c r="J7" s="714">
        <f>+'-176-'!G10</f>
        <v>95.8</v>
      </c>
      <c r="K7" s="714">
        <f>'-176-'!I10</f>
        <v>99.2</v>
      </c>
      <c r="L7" s="714">
        <f>'-176-'!K10</f>
        <v>103.9</v>
      </c>
      <c r="M7" s="704"/>
    </row>
    <row r="8" spans="1:13" x14ac:dyDescent="0.15">
      <c r="A8" s="12"/>
      <c r="H8" s="713" t="s">
        <v>237</v>
      </c>
      <c r="I8" s="714">
        <f>'-176-'!C13</f>
        <v>98.8</v>
      </c>
      <c r="J8" s="714">
        <f>+'-176-'!G13</f>
        <v>101</v>
      </c>
      <c r="K8" s="714">
        <f>'-176-'!I13</f>
        <v>102.2</v>
      </c>
      <c r="L8" s="714">
        <f>'-176-'!K13</f>
        <v>102.3</v>
      </c>
      <c r="M8" s="705"/>
    </row>
    <row r="9" spans="1:13" x14ac:dyDescent="0.15">
      <c r="A9" s="12"/>
      <c r="H9" s="713" t="s">
        <v>238</v>
      </c>
      <c r="I9" s="714">
        <f>'-176-'!C14</f>
        <v>102.3</v>
      </c>
      <c r="J9" s="714">
        <f>+'-176-'!G14</f>
        <v>99.1</v>
      </c>
      <c r="K9" s="714">
        <f>'-176-'!I14</f>
        <v>99.3</v>
      </c>
      <c r="L9" s="716">
        <f>'-176-'!K14</f>
        <v>100.3</v>
      </c>
      <c r="M9" s="705"/>
    </row>
    <row r="10" spans="1:13" x14ac:dyDescent="0.15">
      <c r="A10" s="12"/>
      <c r="H10" s="717" t="s">
        <v>239</v>
      </c>
      <c r="I10" s="714">
        <f>'-176-'!C15</f>
        <v>98.6</v>
      </c>
      <c r="J10" s="714">
        <f>+'-176-'!G15</f>
        <v>101.5</v>
      </c>
      <c r="K10" s="714">
        <f>'-176-'!I15</f>
        <v>102.4</v>
      </c>
      <c r="L10" s="718">
        <f>'-176-'!K15</f>
        <v>102.1</v>
      </c>
    </row>
    <row r="11" spans="1:13" x14ac:dyDescent="0.15">
      <c r="A11" s="12"/>
    </row>
    <row r="12" spans="1:13" x14ac:dyDescent="0.15">
      <c r="A12" s="12"/>
      <c r="H12" s="710" t="s">
        <v>216</v>
      </c>
      <c r="I12" s="707" t="s">
        <v>427</v>
      </c>
    </row>
    <row r="13" spans="1:13" x14ac:dyDescent="0.15">
      <c r="A13" s="12"/>
      <c r="H13" s="719"/>
      <c r="I13" s="712" t="s">
        <v>424</v>
      </c>
      <c r="J13" s="712" t="s">
        <v>425</v>
      </c>
      <c r="K13" s="712" t="s">
        <v>426</v>
      </c>
    </row>
    <row r="14" spans="1:13" x14ac:dyDescent="0.15">
      <c r="A14" s="12"/>
      <c r="H14" s="713" t="s">
        <v>141</v>
      </c>
      <c r="I14" s="720">
        <f>+‐178‐!E7</f>
        <v>93180243</v>
      </c>
      <c r="J14" s="720">
        <f>+‐178‐!G7</f>
        <v>96569795</v>
      </c>
      <c r="K14" s="720">
        <f>+‐178‐!I7</f>
        <v>100229860</v>
      </c>
    </row>
    <row r="15" spans="1:13" x14ac:dyDescent="0.15">
      <c r="A15" s="12"/>
      <c r="H15" s="713" t="s">
        <v>217</v>
      </c>
      <c r="I15" s="721">
        <f>+‐178‐!E8</f>
        <v>3982732</v>
      </c>
      <c r="J15" s="721">
        <f>+‐178‐!G8</f>
        <v>4477776</v>
      </c>
      <c r="K15" s="721">
        <f>+‐178‐!I8</f>
        <v>4659031</v>
      </c>
      <c r="L15" s="704"/>
    </row>
    <row r="16" spans="1:13" x14ac:dyDescent="0.15">
      <c r="A16" s="12"/>
      <c r="H16" s="722" t="s">
        <v>350</v>
      </c>
      <c r="I16" s="723">
        <f>+‐178‐!E9+‐178‐!E10+‐178‐!E11</f>
        <v>15285122</v>
      </c>
      <c r="J16" s="723">
        <f>+‐178‐!G9+‐178‐!G10+‐178‐!G11</f>
        <v>14818513</v>
      </c>
      <c r="K16" s="724">
        <f>+‐178‐!I9+‐178‐!I10+‐178‐!I11</f>
        <v>15435696</v>
      </c>
      <c r="L16" s="704"/>
    </row>
    <row r="17" spans="1:13" x14ac:dyDescent="0.15">
      <c r="A17" s="12"/>
      <c r="H17" s="715" t="s">
        <v>250</v>
      </c>
      <c r="I17" s="725">
        <f>SUM(I14:I16)</f>
        <v>112448097</v>
      </c>
      <c r="J17" s="725">
        <f>SUM(J14:J16)</f>
        <v>115866084</v>
      </c>
      <c r="K17" s="725">
        <f>SUM(K14:K16)</f>
        <v>120324587</v>
      </c>
      <c r="L17" s="705"/>
    </row>
    <row r="18" spans="1:13" x14ac:dyDescent="0.15">
      <c r="A18" s="12"/>
      <c r="H18" s="706" t="s">
        <v>355</v>
      </c>
      <c r="I18" s="726"/>
      <c r="J18" s="726"/>
      <c r="K18" s="726"/>
      <c r="M18" s="708"/>
    </row>
    <row r="19" spans="1:13" x14ac:dyDescent="0.15">
      <c r="A19" s="12"/>
      <c r="K19" s="727"/>
      <c r="L19" s="709"/>
      <c r="M19" s="704"/>
    </row>
    <row r="20" spans="1:13" x14ac:dyDescent="0.15">
      <c r="A20" s="12"/>
      <c r="K20" s="727"/>
      <c r="M20" s="704"/>
    </row>
    <row r="21" spans="1:13" x14ac:dyDescent="0.15">
      <c r="A21" s="12"/>
    </row>
    <row r="22" spans="1:13" x14ac:dyDescent="0.15">
      <c r="A22" s="12"/>
    </row>
    <row r="23" spans="1:13" x14ac:dyDescent="0.15">
      <c r="A23" s="12"/>
    </row>
    <row r="24" spans="1:13" x14ac:dyDescent="0.15">
      <c r="A24" s="12"/>
    </row>
    <row r="25" spans="1:13" x14ac:dyDescent="0.15">
      <c r="A25" s="12"/>
    </row>
    <row r="26" spans="1:13" x14ac:dyDescent="0.15">
      <c r="A26" s="12"/>
    </row>
    <row r="27" spans="1:13" x14ac:dyDescent="0.15">
      <c r="A27" s="12"/>
    </row>
    <row r="28" spans="1:13" x14ac:dyDescent="0.15">
      <c r="A28" s="12"/>
    </row>
    <row r="29" spans="1:13" x14ac:dyDescent="0.15">
      <c r="A29" s="12"/>
    </row>
    <row r="30" spans="1:13" x14ac:dyDescent="0.15">
      <c r="A30" s="12"/>
    </row>
    <row r="31" spans="1:13" x14ac:dyDescent="0.15">
      <c r="A31" s="12"/>
    </row>
    <row r="32" spans="1:13" x14ac:dyDescent="0.15">
      <c r="A32" s="12"/>
    </row>
    <row r="33" spans="1:13" x14ac:dyDescent="0.15">
      <c r="A33" s="12"/>
      <c r="H33" s="707" t="s">
        <v>427</v>
      </c>
    </row>
    <row r="34" spans="1:13" x14ac:dyDescent="0.15">
      <c r="H34" s="710" t="s">
        <v>218</v>
      </c>
    </row>
    <row r="35" spans="1:13" x14ac:dyDescent="0.15">
      <c r="A35" s="12"/>
      <c r="B35" s="135" t="s">
        <v>248</v>
      </c>
      <c r="E35" s="135" t="s">
        <v>249</v>
      </c>
      <c r="H35" s="728"/>
      <c r="I35" s="729" t="s">
        <v>352</v>
      </c>
      <c r="J35" s="729" t="s">
        <v>429</v>
      </c>
      <c r="K35" s="729" t="s">
        <v>430</v>
      </c>
    </row>
    <row r="36" spans="1:13" x14ac:dyDescent="0.15">
      <c r="A36" s="12"/>
      <c r="H36" s="730" t="s">
        <v>219</v>
      </c>
      <c r="I36" s="731">
        <f>+‐179‐!G45</f>
        <v>2233</v>
      </c>
      <c r="J36" s="731">
        <f>+‐179‐!H45</f>
        <v>2223</v>
      </c>
      <c r="K36" s="731">
        <f>‐179‐!I45</f>
        <v>2325</v>
      </c>
      <c r="M36" s="732"/>
    </row>
    <row r="37" spans="1:13" x14ac:dyDescent="0.15">
      <c r="A37" s="12"/>
      <c r="H37" s="730" t="s">
        <v>220</v>
      </c>
      <c r="I37" s="731">
        <f>+‐179‐!G46</f>
        <v>2074</v>
      </c>
      <c r="J37" s="731">
        <f>+‐179‐!H46</f>
        <v>2088</v>
      </c>
      <c r="K37" s="731">
        <f>+‐179‐!I46</f>
        <v>2166</v>
      </c>
      <c r="M37" s="732"/>
    </row>
    <row r="38" spans="1:13" x14ac:dyDescent="0.15">
      <c r="A38" s="12"/>
    </row>
    <row r="40" spans="1:13" x14ac:dyDescent="0.15">
      <c r="H40" s="707" t="s">
        <v>427</v>
      </c>
    </row>
    <row r="41" spans="1:13" x14ac:dyDescent="0.15">
      <c r="H41" s="710" t="s">
        <v>221</v>
      </c>
    </row>
    <row r="42" spans="1:13" x14ac:dyDescent="0.15">
      <c r="H42" s="728"/>
      <c r="I42" s="729" t="s">
        <v>352</v>
      </c>
      <c r="J42" s="729" t="s">
        <v>429</v>
      </c>
      <c r="K42" s="729" t="s">
        <v>430</v>
      </c>
    </row>
    <row r="43" spans="1:13" x14ac:dyDescent="0.15">
      <c r="H43" s="730" t="s">
        <v>332</v>
      </c>
      <c r="I43" s="731">
        <f>+‐179‐!E5</f>
        <v>304</v>
      </c>
      <c r="J43" s="731">
        <f>+‐179‐!F5</f>
        <v>287</v>
      </c>
      <c r="K43" s="731">
        <f>+‐179‐!G5</f>
        <v>281</v>
      </c>
    </row>
    <row r="44" spans="1:13" x14ac:dyDescent="0.15">
      <c r="H44" s="730" t="s">
        <v>333</v>
      </c>
      <c r="I44" s="731">
        <f>+‐179‐!E9</f>
        <v>43645</v>
      </c>
      <c r="J44" s="731">
        <f>+‐179‐!F9</f>
        <v>42781</v>
      </c>
      <c r="K44" s="731">
        <f>+‐179‐!G9</f>
        <v>51799</v>
      </c>
    </row>
    <row r="45" spans="1:13" x14ac:dyDescent="0.15">
      <c r="H45" s="730" t="s">
        <v>334</v>
      </c>
      <c r="I45" s="731">
        <f>+‐179‐!E13</f>
        <v>351106</v>
      </c>
      <c r="J45" s="731">
        <f>+‐179‐!F13</f>
        <v>359427</v>
      </c>
      <c r="K45" s="731">
        <f>+‐179‐!G13</f>
        <v>374216</v>
      </c>
    </row>
  </sheetData>
  <sheetProtection sheet="1" objects="1" scenarios="1"/>
  <mergeCells count="1">
    <mergeCell ref="A1:F1"/>
  </mergeCells>
  <phoneticPr fontId="27"/>
  <printOptions horizontalCentered="1"/>
  <pageMargins left="0.59055118110236227" right="0.59055118110236227" top="0.59055118110236227" bottom="0.59055118110236227" header="0.51181102362204722" footer="0.39370078740157483"/>
  <pageSetup paperSize="9" firstPageNumber="29" orientation="portrait" useFirstPageNumber="1" verticalDpi="300" r:id="rId1"/>
  <headerFooter scaleWithDoc="0" alignWithMargins="0">
    <oddFooter>&amp;C&amp;"ＭＳ 明朝,標準"－&amp;12&amp;P&amp;11－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59"/>
  <sheetViews>
    <sheetView view="pageBreakPreview" zoomScaleNormal="100" zoomScaleSheetLayoutView="100" workbookViewId="0">
      <pane ySplit="4" topLeftCell="A5" activePane="bottomLeft" state="frozen"/>
      <selection activeCell="D11" sqref="D11"/>
      <selection pane="bottomLeft" activeCell="A3" sqref="A3:B4"/>
    </sheetView>
  </sheetViews>
  <sheetFormatPr defaultRowHeight="15.95" customHeight="1" x14ac:dyDescent="0.15"/>
  <cols>
    <col min="1" max="1" width="3.625" style="12" customWidth="1"/>
    <col min="2" max="2" width="22.875" style="12" customWidth="1"/>
    <col min="3" max="3" width="9.375" style="162" customWidth="1"/>
    <col min="4" max="5" width="9.375" style="12" customWidth="1"/>
    <col min="6" max="6" width="9.375" style="13" customWidth="1"/>
    <col min="7" max="7" width="9.375" style="14" customWidth="1"/>
    <col min="8" max="9" width="9.375" style="12" customWidth="1"/>
    <col min="10" max="16384" width="9" style="18"/>
  </cols>
  <sheetData>
    <row r="1" spans="1:11" ht="5.0999999999999996" customHeight="1" x14ac:dyDescent="0.15">
      <c r="A1" s="508"/>
      <c r="B1" s="508"/>
      <c r="C1" s="508"/>
      <c r="D1" s="508"/>
      <c r="E1" s="508"/>
      <c r="I1" s="3"/>
      <c r="J1" s="12"/>
      <c r="K1" s="12"/>
    </row>
    <row r="2" spans="1:11" ht="15" customHeight="1" thickBot="1" x14ac:dyDescent="0.2">
      <c r="A2" s="508" t="s">
        <v>433</v>
      </c>
      <c r="B2" s="508"/>
      <c r="C2" s="508"/>
      <c r="D2" s="508"/>
      <c r="E2" s="508"/>
      <c r="H2" s="3" t="s">
        <v>370</v>
      </c>
      <c r="I2" s="86"/>
      <c r="J2" s="12"/>
      <c r="K2" s="12"/>
    </row>
    <row r="3" spans="1:11" ht="21" customHeight="1" thickBot="1" x14ac:dyDescent="0.2">
      <c r="A3" s="502" t="s">
        <v>1</v>
      </c>
      <c r="B3" s="502"/>
      <c r="C3" s="509" t="s">
        <v>2</v>
      </c>
      <c r="D3" s="509"/>
      <c r="E3" s="484" t="s">
        <v>258</v>
      </c>
      <c r="F3" s="485"/>
      <c r="G3" s="505" t="s">
        <v>3</v>
      </c>
      <c r="H3" s="507" t="s">
        <v>4</v>
      </c>
      <c r="J3" s="162"/>
    </row>
    <row r="4" spans="1:11" ht="21" customHeight="1" x14ac:dyDescent="0.15">
      <c r="A4" s="502"/>
      <c r="B4" s="502"/>
      <c r="C4" s="90" t="s">
        <v>357</v>
      </c>
      <c r="D4" s="90" t="s">
        <v>395</v>
      </c>
      <c r="E4" s="283" t="s">
        <v>271</v>
      </c>
      <c r="F4" s="284" t="s">
        <v>5</v>
      </c>
      <c r="G4" s="492"/>
      <c r="H4" s="507"/>
      <c r="J4" s="162"/>
    </row>
    <row r="5" spans="1:11" ht="5.25" customHeight="1" x14ac:dyDescent="0.15">
      <c r="A5" s="510"/>
      <c r="B5" s="510"/>
      <c r="C5" s="408"/>
      <c r="D5" s="234"/>
      <c r="E5" s="234"/>
      <c r="F5" s="286"/>
      <c r="G5" s="207"/>
      <c r="H5" s="10"/>
      <c r="J5" s="162"/>
    </row>
    <row r="6" spans="1:11" ht="15" customHeight="1" x14ac:dyDescent="0.15">
      <c r="A6" s="46"/>
      <c r="B6" s="190" t="s">
        <v>272</v>
      </c>
      <c r="C6" s="33">
        <v>100.7</v>
      </c>
      <c r="D6" s="367">
        <v>101.5</v>
      </c>
      <c r="E6" s="307">
        <v>0.8</v>
      </c>
      <c r="F6" s="370">
        <v>0.01</v>
      </c>
      <c r="G6" s="360">
        <v>106</v>
      </c>
      <c r="H6" s="371">
        <v>20</v>
      </c>
      <c r="J6" s="162"/>
    </row>
    <row r="7" spans="1:11" ht="15" customHeight="1" x14ac:dyDescent="0.15">
      <c r="A7" s="46"/>
      <c r="B7" s="190" t="s">
        <v>273</v>
      </c>
      <c r="C7" s="33">
        <v>100.5</v>
      </c>
      <c r="D7" s="367">
        <v>101.7</v>
      </c>
      <c r="E7" s="307">
        <v>1.1000000000000001</v>
      </c>
      <c r="F7" s="370">
        <v>0.01</v>
      </c>
      <c r="G7" s="360">
        <v>78</v>
      </c>
      <c r="H7" s="371">
        <v>13</v>
      </c>
      <c r="J7" s="162"/>
    </row>
    <row r="8" spans="1:11" ht="15" customHeight="1" x14ac:dyDescent="0.15">
      <c r="A8" s="46"/>
      <c r="B8" s="59" t="s">
        <v>330</v>
      </c>
      <c r="C8" s="33">
        <v>101.3</v>
      </c>
      <c r="D8" s="367">
        <v>101</v>
      </c>
      <c r="E8" s="307">
        <v>-0.30000000000000004</v>
      </c>
      <c r="F8" s="370">
        <v>0</v>
      </c>
      <c r="G8" s="360">
        <v>28</v>
      </c>
      <c r="H8" s="371">
        <v>7</v>
      </c>
      <c r="J8" s="162"/>
    </row>
    <row r="9" spans="1:11" ht="15" customHeight="1" x14ac:dyDescent="0.15">
      <c r="A9" s="46"/>
      <c r="B9" s="190" t="s">
        <v>38</v>
      </c>
      <c r="C9" s="33">
        <v>113.4</v>
      </c>
      <c r="D9" s="367">
        <v>118</v>
      </c>
      <c r="E9" s="307">
        <v>4</v>
      </c>
      <c r="F9" s="359">
        <v>0.02</v>
      </c>
      <c r="G9" s="360">
        <v>54</v>
      </c>
      <c r="H9" s="371">
        <v>6</v>
      </c>
      <c r="J9" s="162"/>
    </row>
    <row r="10" spans="1:11" ht="15" customHeight="1" x14ac:dyDescent="0.15">
      <c r="A10" s="46"/>
      <c r="B10" s="190" t="s">
        <v>231</v>
      </c>
      <c r="C10" s="33">
        <v>96.1</v>
      </c>
      <c r="D10" s="367">
        <v>94.800000000000011</v>
      </c>
      <c r="E10" s="307">
        <v>-1.3</v>
      </c>
      <c r="F10" s="359">
        <v>0</v>
      </c>
      <c r="G10" s="360">
        <v>24</v>
      </c>
      <c r="H10" s="371">
        <v>7</v>
      </c>
      <c r="J10" s="162"/>
    </row>
    <row r="11" spans="1:11" ht="15" customHeight="1" x14ac:dyDescent="0.15">
      <c r="A11" s="46"/>
      <c r="B11" s="190" t="s">
        <v>39</v>
      </c>
      <c r="C11" s="33">
        <v>104.7</v>
      </c>
      <c r="D11" s="367">
        <v>106.2</v>
      </c>
      <c r="E11" s="307">
        <v>1.5</v>
      </c>
      <c r="F11" s="359">
        <v>0</v>
      </c>
      <c r="G11" s="360">
        <v>16</v>
      </c>
      <c r="H11" s="371">
        <v>4</v>
      </c>
      <c r="J11" s="162"/>
    </row>
    <row r="12" spans="1:11" ht="15" customHeight="1" x14ac:dyDescent="0.15">
      <c r="A12" s="506" t="s">
        <v>40</v>
      </c>
      <c r="B12" s="506"/>
      <c r="C12" s="159">
        <v>102.2</v>
      </c>
      <c r="D12" s="368">
        <v>102.30000000000001</v>
      </c>
      <c r="E12" s="295">
        <v>0.1</v>
      </c>
      <c r="F12" s="356">
        <v>0</v>
      </c>
      <c r="G12" s="357">
        <v>402</v>
      </c>
      <c r="H12" s="372">
        <v>29</v>
      </c>
      <c r="J12" s="162"/>
    </row>
    <row r="13" spans="1:11" ht="15" customHeight="1" x14ac:dyDescent="0.15">
      <c r="A13" s="46"/>
      <c r="B13" s="32" t="s">
        <v>41</v>
      </c>
      <c r="C13" s="33">
        <v>101.6</v>
      </c>
      <c r="D13" s="367">
        <v>99.600000000000009</v>
      </c>
      <c r="E13" s="307">
        <v>-1.9000000000000001</v>
      </c>
      <c r="F13" s="359">
        <v>-0.03</v>
      </c>
      <c r="G13" s="360">
        <v>130</v>
      </c>
      <c r="H13" s="371">
        <v>13</v>
      </c>
      <c r="J13" s="162"/>
    </row>
    <row r="14" spans="1:11" ht="15" customHeight="1" x14ac:dyDescent="0.15">
      <c r="A14" s="46"/>
      <c r="B14" s="190" t="s">
        <v>42</v>
      </c>
      <c r="C14" s="33">
        <v>100.5</v>
      </c>
      <c r="D14" s="367">
        <v>95.5</v>
      </c>
      <c r="E14" s="307">
        <v>-5</v>
      </c>
      <c r="F14" s="359">
        <v>-0.03</v>
      </c>
      <c r="G14" s="360">
        <v>63</v>
      </c>
      <c r="H14" s="371">
        <v>11</v>
      </c>
      <c r="J14" s="162"/>
    </row>
    <row r="15" spans="1:11" ht="15" customHeight="1" x14ac:dyDescent="0.15">
      <c r="A15" s="46"/>
      <c r="B15" s="190" t="s">
        <v>43</v>
      </c>
      <c r="C15" s="33">
        <v>103.1</v>
      </c>
      <c r="D15" s="367">
        <v>106</v>
      </c>
      <c r="E15" s="307">
        <v>2.9000000000000004</v>
      </c>
      <c r="F15" s="359">
        <v>0.06</v>
      </c>
      <c r="G15" s="360">
        <v>209</v>
      </c>
      <c r="H15" s="371">
        <v>5</v>
      </c>
      <c r="J15" s="162"/>
    </row>
    <row r="16" spans="1:11" ht="15" customHeight="1" x14ac:dyDescent="0.15">
      <c r="A16" s="506" t="s">
        <v>44</v>
      </c>
      <c r="B16" s="506"/>
      <c r="C16" s="159">
        <v>99.3</v>
      </c>
      <c r="D16" s="368">
        <v>100.30000000000001</v>
      </c>
      <c r="E16" s="295">
        <v>1</v>
      </c>
      <c r="F16" s="356">
        <v>0.14000000000000001</v>
      </c>
      <c r="G16" s="357">
        <v>1441</v>
      </c>
      <c r="H16" s="372">
        <v>43</v>
      </c>
      <c r="J16" s="162"/>
    </row>
    <row r="17" spans="1:10" ht="15" customHeight="1" x14ac:dyDescent="0.15">
      <c r="A17" s="46"/>
      <c r="B17" s="190" t="s">
        <v>45</v>
      </c>
      <c r="C17" s="33">
        <v>100.4</v>
      </c>
      <c r="D17" s="367">
        <v>101.7</v>
      </c>
      <c r="E17" s="307">
        <v>1.3</v>
      </c>
      <c r="F17" s="359">
        <v>0.03</v>
      </c>
      <c r="G17" s="360">
        <v>201</v>
      </c>
      <c r="H17" s="371">
        <v>14</v>
      </c>
      <c r="J17" s="162"/>
    </row>
    <row r="18" spans="1:10" ht="15" customHeight="1" x14ac:dyDescent="0.15">
      <c r="A18" s="46"/>
      <c r="B18" s="190" t="s">
        <v>46</v>
      </c>
      <c r="C18" s="33">
        <v>102</v>
      </c>
      <c r="D18" s="367">
        <v>104.80000000000001</v>
      </c>
      <c r="E18" s="307">
        <v>2.8000000000000003</v>
      </c>
      <c r="F18" s="359">
        <v>0.21</v>
      </c>
      <c r="G18" s="360">
        <v>726</v>
      </c>
      <c r="H18" s="371">
        <v>22</v>
      </c>
      <c r="J18" s="162"/>
    </row>
    <row r="19" spans="1:10" ht="15" customHeight="1" x14ac:dyDescent="0.15">
      <c r="A19" s="46"/>
      <c r="B19" s="190" t="s">
        <v>47</v>
      </c>
      <c r="C19" s="33">
        <v>95</v>
      </c>
      <c r="D19" s="367">
        <v>93.2</v>
      </c>
      <c r="E19" s="307">
        <v>-1.9000000000000001</v>
      </c>
      <c r="F19" s="359">
        <v>-0.09</v>
      </c>
      <c r="G19" s="360">
        <v>514</v>
      </c>
      <c r="H19" s="371">
        <v>7</v>
      </c>
      <c r="J19" s="162"/>
    </row>
    <row r="20" spans="1:10" ht="15" customHeight="1" x14ac:dyDescent="0.15">
      <c r="A20" s="506" t="s">
        <v>48</v>
      </c>
      <c r="B20" s="506"/>
      <c r="C20" s="159">
        <v>102.4</v>
      </c>
      <c r="D20" s="368">
        <v>102.10000000000001</v>
      </c>
      <c r="E20" s="295">
        <v>-0.2</v>
      </c>
      <c r="F20" s="356">
        <v>-0.01</v>
      </c>
      <c r="G20" s="357">
        <v>331</v>
      </c>
      <c r="H20" s="372">
        <v>16</v>
      </c>
      <c r="J20" s="162"/>
    </row>
    <row r="21" spans="1:10" ht="15" customHeight="1" x14ac:dyDescent="0.15">
      <c r="A21" s="46"/>
      <c r="B21" s="190" t="s">
        <v>49</v>
      </c>
      <c r="C21" s="33">
        <v>103.6</v>
      </c>
      <c r="D21" s="367">
        <v>103.80000000000001</v>
      </c>
      <c r="E21" s="307">
        <v>0.2</v>
      </c>
      <c r="F21" s="359">
        <v>0</v>
      </c>
      <c r="G21" s="360">
        <v>184</v>
      </c>
      <c r="H21" s="371">
        <v>11</v>
      </c>
      <c r="J21" s="162"/>
    </row>
    <row r="22" spans="1:10" ht="15" customHeight="1" x14ac:dyDescent="0.15">
      <c r="A22" s="46"/>
      <c r="B22" s="190" t="s">
        <v>50</v>
      </c>
      <c r="C22" s="33">
        <v>101</v>
      </c>
      <c r="D22" s="367">
        <v>101.10000000000001</v>
      </c>
      <c r="E22" s="307">
        <v>0.1</v>
      </c>
      <c r="F22" s="359">
        <v>0</v>
      </c>
      <c r="G22" s="360">
        <v>12</v>
      </c>
      <c r="H22" s="371">
        <v>2</v>
      </c>
      <c r="J22" s="162"/>
    </row>
    <row r="23" spans="1:10" ht="15" customHeight="1" x14ac:dyDescent="0.15">
      <c r="A23" s="46"/>
      <c r="B23" s="190" t="s">
        <v>51</v>
      </c>
      <c r="C23" s="33">
        <v>100.8</v>
      </c>
      <c r="D23" s="367">
        <v>100</v>
      </c>
      <c r="E23" s="307">
        <v>-0.8</v>
      </c>
      <c r="F23" s="359">
        <v>-0.01</v>
      </c>
      <c r="G23" s="360">
        <v>135</v>
      </c>
      <c r="H23" s="371">
        <v>3</v>
      </c>
      <c r="J23" s="162"/>
    </row>
    <row r="24" spans="1:10" ht="15" customHeight="1" x14ac:dyDescent="0.15">
      <c r="A24" s="506" t="s">
        <v>52</v>
      </c>
      <c r="B24" s="506"/>
      <c r="C24" s="159">
        <v>101.2</v>
      </c>
      <c r="D24" s="368">
        <v>102.30000000000001</v>
      </c>
      <c r="E24" s="295">
        <v>1.1000000000000001</v>
      </c>
      <c r="F24" s="356">
        <v>0.09</v>
      </c>
      <c r="G24" s="357">
        <v>866</v>
      </c>
      <c r="H24" s="372">
        <v>79</v>
      </c>
      <c r="J24" s="162"/>
    </row>
    <row r="25" spans="1:10" ht="15" customHeight="1" x14ac:dyDescent="0.15">
      <c r="A25" s="46"/>
      <c r="B25" s="190" t="s">
        <v>321</v>
      </c>
      <c r="C25" s="33">
        <v>97.2</v>
      </c>
      <c r="D25" s="367">
        <v>97.800000000000011</v>
      </c>
      <c r="E25" s="307">
        <v>0.60000000000000009</v>
      </c>
      <c r="F25" s="359">
        <v>0</v>
      </c>
      <c r="G25" s="360">
        <v>75</v>
      </c>
      <c r="H25" s="371">
        <v>11</v>
      </c>
      <c r="J25" s="162"/>
    </row>
    <row r="26" spans="1:10" ht="15" customHeight="1" x14ac:dyDescent="0.15">
      <c r="A26" s="46"/>
      <c r="B26" s="190" t="s">
        <v>54</v>
      </c>
      <c r="C26" s="33">
        <v>97.9</v>
      </c>
      <c r="D26" s="367">
        <v>97</v>
      </c>
      <c r="E26" s="307">
        <v>-1</v>
      </c>
      <c r="F26" s="359">
        <v>-0.02</v>
      </c>
      <c r="G26" s="360">
        <v>162</v>
      </c>
      <c r="H26" s="371">
        <v>31</v>
      </c>
      <c r="J26" s="162"/>
    </row>
    <row r="27" spans="1:10" ht="15" customHeight="1" x14ac:dyDescent="0.15">
      <c r="A27" s="46"/>
      <c r="B27" s="190" t="s">
        <v>55</v>
      </c>
      <c r="C27" s="33">
        <v>100.7</v>
      </c>
      <c r="D27" s="367">
        <v>101</v>
      </c>
      <c r="E27" s="307">
        <v>0.30000000000000004</v>
      </c>
      <c r="F27" s="359">
        <v>0</v>
      </c>
      <c r="G27" s="360">
        <v>131</v>
      </c>
      <c r="H27" s="371">
        <v>7</v>
      </c>
      <c r="J27" s="162"/>
    </row>
    <row r="28" spans="1:10" ht="15" customHeight="1" x14ac:dyDescent="0.15">
      <c r="A28" s="46"/>
      <c r="B28" s="190" t="s">
        <v>56</v>
      </c>
      <c r="C28" s="33">
        <v>103.1</v>
      </c>
      <c r="D28" s="367">
        <v>105.10000000000001</v>
      </c>
      <c r="E28" s="307">
        <v>2</v>
      </c>
      <c r="F28" s="359">
        <v>0.1</v>
      </c>
      <c r="G28" s="360">
        <v>499</v>
      </c>
      <c r="H28" s="371">
        <v>30</v>
      </c>
      <c r="J28" s="162"/>
    </row>
    <row r="29" spans="1:10" ht="15" customHeight="1" x14ac:dyDescent="0.15">
      <c r="A29" s="506" t="s">
        <v>57</v>
      </c>
      <c r="B29" s="506"/>
      <c r="C29" s="159">
        <v>100.9</v>
      </c>
      <c r="D29" s="368">
        <v>101.10000000000001</v>
      </c>
      <c r="E29" s="295">
        <v>0.2</v>
      </c>
      <c r="F29" s="356">
        <v>0.01</v>
      </c>
      <c r="G29" s="357">
        <v>547</v>
      </c>
      <c r="H29" s="372">
        <v>44</v>
      </c>
      <c r="J29" s="162"/>
    </row>
    <row r="30" spans="1:10" ht="15" customHeight="1" x14ac:dyDescent="0.15">
      <c r="A30" s="46"/>
      <c r="B30" s="190" t="s">
        <v>58</v>
      </c>
      <c r="C30" s="33">
        <v>100.4</v>
      </c>
      <c r="D30" s="367">
        <v>100.4</v>
      </c>
      <c r="E30" s="307">
        <v>0</v>
      </c>
      <c r="F30" s="359">
        <v>0</v>
      </c>
      <c r="G30" s="360">
        <v>78</v>
      </c>
      <c r="H30" s="371">
        <v>6</v>
      </c>
      <c r="J30" s="162"/>
    </row>
    <row r="31" spans="1:10" ht="15" customHeight="1" x14ac:dyDescent="0.15">
      <c r="A31" s="46"/>
      <c r="B31" s="190" t="s">
        <v>59</v>
      </c>
      <c r="C31" s="33">
        <v>97.5</v>
      </c>
      <c r="D31" s="367">
        <v>96.300000000000011</v>
      </c>
      <c r="E31" s="307">
        <v>-1.3</v>
      </c>
      <c r="F31" s="359">
        <v>-0.02</v>
      </c>
      <c r="G31" s="360">
        <v>141</v>
      </c>
      <c r="H31" s="371">
        <v>21</v>
      </c>
      <c r="J31" s="162"/>
    </row>
    <row r="32" spans="1:10" ht="15" customHeight="1" x14ac:dyDescent="0.15">
      <c r="A32" s="46"/>
      <c r="B32" s="190" t="s">
        <v>322</v>
      </c>
      <c r="C32" s="33">
        <v>102.6</v>
      </c>
      <c r="D32" s="367">
        <v>102.9</v>
      </c>
      <c r="E32" s="307">
        <v>0.30000000000000004</v>
      </c>
      <c r="F32" s="359">
        <v>0</v>
      </c>
      <c r="G32" s="360">
        <v>50</v>
      </c>
      <c r="H32" s="371">
        <v>8</v>
      </c>
      <c r="J32" s="162"/>
    </row>
    <row r="33" spans="1:11" ht="15" customHeight="1" x14ac:dyDescent="0.15">
      <c r="A33" s="46"/>
      <c r="B33" s="190" t="s">
        <v>60</v>
      </c>
      <c r="C33" s="33">
        <v>102.3</v>
      </c>
      <c r="D33" s="367">
        <v>105.4</v>
      </c>
      <c r="E33" s="307">
        <v>3</v>
      </c>
      <c r="F33" s="359">
        <v>0.01</v>
      </c>
      <c r="G33" s="360">
        <v>40</v>
      </c>
      <c r="H33" s="371">
        <v>2</v>
      </c>
      <c r="J33" s="162"/>
    </row>
    <row r="34" spans="1:11" ht="15" customHeight="1" x14ac:dyDescent="0.15">
      <c r="A34" s="46"/>
      <c r="B34" s="190" t="s">
        <v>323</v>
      </c>
      <c r="C34" s="33">
        <v>102.4</v>
      </c>
      <c r="D34" s="367">
        <v>103.10000000000001</v>
      </c>
      <c r="E34" s="307">
        <v>0.70000000000000007</v>
      </c>
      <c r="F34" s="359">
        <v>0.02</v>
      </c>
      <c r="G34" s="360">
        <v>239</v>
      </c>
      <c r="H34" s="371">
        <v>7</v>
      </c>
      <c r="J34" s="162"/>
    </row>
    <row r="35" spans="1:11" ht="15" customHeight="1" x14ac:dyDescent="0.15">
      <c r="A35" s="513" t="s">
        <v>61</v>
      </c>
      <c r="B35" s="513"/>
      <c r="C35" s="6"/>
      <c r="D35" s="369"/>
      <c r="E35" s="307"/>
      <c r="F35" s="369"/>
      <c r="G35" s="369"/>
      <c r="H35" s="373"/>
      <c r="J35" s="162"/>
    </row>
    <row r="36" spans="1:11" ht="15" customHeight="1" x14ac:dyDescent="0.15">
      <c r="A36" s="46"/>
      <c r="B36" s="190" t="s">
        <v>62</v>
      </c>
      <c r="C36" s="33">
        <v>102.5</v>
      </c>
      <c r="D36" s="367">
        <v>107.4</v>
      </c>
      <c r="E36" s="307">
        <v>4.9000000000000004</v>
      </c>
      <c r="F36" s="359">
        <v>0.21</v>
      </c>
      <c r="G36" s="360">
        <v>415</v>
      </c>
      <c r="H36" s="371">
        <v>62</v>
      </c>
      <c r="J36" s="162"/>
    </row>
    <row r="37" spans="1:11" ht="15" customHeight="1" x14ac:dyDescent="0.15">
      <c r="A37" s="46"/>
      <c r="B37" s="190" t="s">
        <v>274</v>
      </c>
      <c r="C37" s="33">
        <v>100.7</v>
      </c>
      <c r="D37" s="367">
        <v>101.7</v>
      </c>
      <c r="E37" s="307">
        <v>1</v>
      </c>
      <c r="F37" s="359">
        <v>0.97</v>
      </c>
      <c r="G37" s="360">
        <v>9585</v>
      </c>
      <c r="H37" s="371">
        <v>523</v>
      </c>
      <c r="J37" s="162"/>
    </row>
    <row r="38" spans="1:11" ht="15" customHeight="1" x14ac:dyDescent="0.15">
      <c r="A38" s="46"/>
      <c r="B38" s="190" t="s">
        <v>64</v>
      </c>
      <c r="C38" s="517">
        <v>100.8</v>
      </c>
      <c r="D38" s="512">
        <v>102</v>
      </c>
      <c r="E38" s="511">
        <v>1.2</v>
      </c>
      <c r="F38" s="519">
        <v>0.98</v>
      </c>
      <c r="G38" s="518">
        <v>8387</v>
      </c>
      <c r="H38" s="516">
        <v>522</v>
      </c>
      <c r="J38" s="162"/>
    </row>
    <row r="39" spans="1:11" ht="18" customHeight="1" x14ac:dyDescent="0.15">
      <c r="A39" s="46"/>
      <c r="B39" s="190" t="s">
        <v>63</v>
      </c>
      <c r="C39" s="517"/>
      <c r="D39" s="512"/>
      <c r="E39" s="511"/>
      <c r="F39" s="519"/>
      <c r="G39" s="518"/>
      <c r="H39" s="516"/>
      <c r="J39" s="162"/>
      <c r="K39" s="12"/>
    </row>
    <row r="40" spans="1:11" ht="5.25" customHeight="1" thickBot="1" x14ac:dyDescent="0.2">
      <c r="A40" s="63"/>
      <c r="B40" s="11"/>
      <c r="C40" s="60"/>
      <c r="D40" s="60"/>
      <c r="E40" s="60"/>
      <c r="F40" s="298"/>
      <c r="G40" s="211"/>
      <c r="H40" s="212"/>
      <c r="J40" s="12"/>
      <c r="K40" s="12"/>
    </row>
    <row r="41" spans="1:11" ht="18" customHeight="1" x14ac:dyDescent="0.15">
      <c r="B41" s="187"/>
      <c r="C41" s="187"/>
      <c r="D41" s="187"/>
      <c r="E41" s="187"/>
      <c r="F41" s="61"/>
      <c r="G41" s="62"/>
      <c r="H41" s="3" t="s">
        <v>36</v>
      </c>
      <c r="I41" s="3"/>
      <c r="J41" s="12"/>
      <c r="K41" s="12"/>
    </row>
    <row r="42" spans="1:11" ht="12.75" customHeight="1" x14ac:dyDescent="0.15">
      <c r="B42" s="187"/>
      <c r="C42" s="187"/>
      <c r="D42" s="187"/>
      <c r="E42" s="187"/>
      <c r="F42" s="61"/>
      <c r="G42" s="62"/>
      <c r="I42" s="3"/>
      <c r="J42" s="12"/>
      <c r="K42" s="12"/>
    </row>
    <row r="43" spans="1:11" ht="12.75" customHeight="1" x14ac:dyDescent="0.15">
      <c r="A43" s="489" t="s">
        <v>275</v>
      </c>
      <c r="B43" s="489"/>
      <c r="C43" s="187"/>
      <c r="D43" s="187"/>
      <c r="E43" s="187"/>
      <c r="F43" s="61"/>
      <c r="G43" s="62"/>
      <c r="I43" s="3"/>
      <c r="J43" s="12"/>
      <c r="K43" s="12"/>
    </row>
    <row r="44" spans="1:11" ht="24.75" customHeight="1" x14ac:dyDescent="0.15">
      <c r="B44" s="520" t="s">
        <v>324</v>
      </c>
      <c r="C44" s="520"/>
      <c r="D44" s="520"/>
      <c r="E44" s="520"/>
      <c r="F44" s="520"/>
      <c r="G44" s="520"/>
      <c r="H44" s="520"/>
      <c r="I44" s="136"/>
      <c r="J44" s="12"/>
      <c r="K44" s="12"/>
    </row>
    <row r="45" spans="1:11" ht="7.5" customHeight="1" x14ac:dyDescent="0.15">
      <c r="B45" s="188"/>
      <c r="C45" s="188"/>
      <c r="D45" s="188"/>
      <c r="E45" s="188"/>
      <c r="F45" s="188"/>
      <c r="G45" s="188"/>
      <c r="H45" s="188"/>
      <c r="I45" s="161"/>
      <c r="J45" s="12"/>
      <c r="K45" s="12"/>
    </row>
    <row r="46" spans="1:11" ht="15.75" customHeight="1" x14ac:dyDescent="0.15">
      <c r="B46" s="12" t="s">
        <v>276</v>
      </c>
      <c r="C46" s="12" t="s">
        <v>277</v>
      </c>
      <c r="E46" s="12" t="s">
        <v>278</v>
      </c>
      <c r="F46" s="515" t="s">
        <v>225</v>
      </c>
      <c r="G46" s="515"/>
      <c r="H46" s="515"/>
      <c r="J46" s="12"/>
      <c r="K46" s="12"/>
    </row>
    <row r="47" spans="1:11" ht="12" customHeight="1" x14ac:dyDescent="0.15">
      <c r="B47" s="12" t="s">
        <v>279</v>
      </c>
      <c r="C47" s="490" t="s">
        <v>224</v>
      </c>
      <c r="D47" s="490"/>
      <c r="E47" s="490"/>
      <c r="F47" s="515" t="s">
        <v>280</v>
      </c>
      <c r="G47" s="515"/>
      <c r="H47" s="515"/>
      <c r="J47" s="12"/>
      <c r="K47" s="12"/>
    </row>
    <row r="48" spans="1:11" ht="12" customHeight="1" x14ac:dyDescent="0.15">
      <c r="B48" s="12" t="s">
        <v>223</v>
      </c>
      <c r="E48" s="162"/>
      <c r="H48" s="12" t="s">
        <v>270</v>
      </c>
      <c r="J48" s="12"/>
      <c r="K48" s="12"/>
    </row>
    <row r="49" spans="1:11" ht="12" customHeight="1" x14ac:dyDescent="0.15">
      <c r="B49" s="12" t="s">
        <v>281</v>
      </c>
      <c r="C49" s="514" t="s">
        <v>282</v>
      </c>
      <c r="D49" s="514"/>
      <c r="E49" s="514"/>
      <c r="F49" s="514"/>
      <c r="G49" s="514"/>
      <c r="J49" s="12"/>
      <c r="K49" s="12"/>
    </row>
    <row r="50" spans="1:11" ht="12" customHeight="1" x14ac:dyDescent="0.15">
      <c r="C50" s="12"/>
      <c r="J50" s="12"/>
      <c r="K50" s="12"/>
    </row>
    <row r="51" spans="1:11" ht="12.75" customHeight="1" x14ac:dyDescent="0.15">
      <c r="A51" s="490" t="s">
        <v>65</v>
      </c>
      <c r="B51" s="490"/>
      <c r="C51" s="12"/>
      <c r="J51" s="12"/>
      <c r="K51" s="12"/>
    </row>
    <row r="52" spans="1:11" ht="13.5" customHeight="1" x14ac:dyDescent="0.15">
      <c r="B52" s="490" t="s">
        <v>283</v>
      </c>
      <c r="C52" s="490"/>
      <c r="D52" s="490"/>
      <c r="E52" s="490"/>
      <c r="F52" s="490"/>
      <c r="G52" s="490"/>
      <c r="H52" s="490"/>
      <c r="J52" s="12"/>
      <c r="K52" s="12"/>
    </row>
    <row r="53" spans="1:11" ht="7.5" customHeight="1" x14ac:dyDescent="0.15">
      <c r="C53" s="12"/>
      <c r="J53" s="12"/>
      <c r="K53" s="12"/>
    </row>
    <row r="54" spans="1:11" ht="12" customHeight="1" x14ac:dyDescent="0.15">
      <c r="B54" s="514" t="s">
        <v>284</v>
      </c>
      <c r="C54" s="490" t="s">
        <v>226</v>
      </c>
      <c r="D54" s="490"/>
      <c r="E54" s="490"/>
      <c r="J54" s="12"/>
      <c r="K54" s="12"/>
    </row>
    <row r="55" spans="1:11" ht="5.25" customHeight="1" x14ac:dyDescent="0.15">
      <c r="B55" s="514"/>
      <c r="C55" s="160"/>
      <c r="D55" s="160"/>
      <c r="E55" s="160"/>
      <c r="J55" s="12"/>
      <c r="K55" s="12"/>
    </row>
    <row r="56" spans="1:11" ht="12" customHeight="1" x14ac:dyDescent="0.15">
      <c r="B56" s="514"/>
      <c r="C56" s="162" t="s">
        <v>285</v>
      </c>
      <c r="J56" s="12"/>
      <c r="K56" s="12"/>
    </row>
    <row r="57" spans="1:11" ht="12" customHeight="1" x14ac:dyDescent="0.15">
      <c r="B57" s="12" t="s">
        <v>286</v>
      </c>
      <c r="C57" s="490"/>
      <c r="D57" s="490"/>
      <c r="E57" s="490"/>
      <c r="J57" s="12"/>
      <c r="K57" s="12"/>
    </row>
    <row r="58" spans="1:11" ht="15.95" customHeight="1" x14ac:dyDescent="0.15">
      <c r="C58" s="12"/>
      <c r="J58" s="12"/>
      <c r="K58" s="12"/>
    </row>
    <row r="59" spans="1:11" ht="15.95" customHeight="1" x14ac:dyDescent="0.15">
      <c r="C59" s="12"/>
      <c r="J59" s="12"/>
      <c r="K59" s="12"/>
    </row>
  </sheetData>
  <sheetProtection sheet="1" objects="1" scenarios="1"/>
  <mergeCells count="31">
    <mergeCell ref="C47:E47"/>
    <mergeCell ref="C38:C39"/>
    <mergeCell ref="G38:G39"/>
    <mergeCell ref="F38:F39"/>
    <mergeCell ref="B44:H44"/>
    <mergeCell ref="C57:E57"/>
    <mergeCell ref="C54:E54"/>
    <mergeCell ref="A5:B5"/>
    <mergeCell ref="E38:E39"/>
    <mergeCell ref="D38:D39"/>
    <mergeCell ref="A43:B43"/>
    <mergeCell ref="A35:B35"/>
    <mergeCell ref="A29:B29"/>
    <mergeCell ref="A51:B51"/>
    <mergeCell ref="B52:H52"/>
    <mergeCell ref="B54:B56"/>
    <mergeCell ref="C49:G49"/>
    <mergeCell ref="F47:H47"/>
    <mergeCell ref="A12:B12"/>
    <mergeCell ref="H38:H39"/>
    <mergeCell ref="F46:H46"/>
    <mergeCell ref="A1:E1"/>
    <mergeCell ref="A2:E2"/>
    <mergeCell ref="A3:B4"/>
    <mergeCell ref="C3:D3"/>
    <mergeCell ref="E3:F3"/>
    <mergeCell ref="G3:G4"/>
    <mergeCell ref="A24:B24"/>
    <mergeCell ref="A16:B16"/>
    <mergeCell ref="H3:H4"/>
    <mergeCell ref="A20:B20"/>
  </mergeCells>
  <phoneticPr fontId="27"/>
  <printOptions horizontalCentered="1"/>
  <pageMargins left="0.59055118110236227" right="0.59055118110236227" top="0.59055118110236227" bottom="0.59055118110236227" header="0.39370078740157483" footer="0.39370078740157483"/>
  <pageSetup paperSize="9" firstPageNumber="173" orientation="portrait" useFirstPageNumber="1" verticalDpi="300" r:id="rId1"/>
  <headerFooter scaleWithDoc="0" alignWithMargins="0">
    <oddHeader>&amp;R&amp;"ＭＳ 明朝,標準"&amp;10物価・消費及び金融</oddHeader>
    <oddFooter>&amp;C&amp;"ＭＳ 明朝,標準"&amp;12&amp;A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50"/>
  <sheetViews>
    <sheetView view="pageBreakPreview" zoomScaleNormal="100" zoomScaleSheetLayoutView="100" workbookViewId="0">
      <pane xSplit="2" ySplit="2" topLeftCell="C3" activePane="bottomRight" state="frozen"/>
      <selection activeCell="D11" sqref="D11"/>
      <selection pane="topRight" activeCell="D11" sqref="D11"/>
      <selection pane="bottomLeft" activeCell="D11" sqref="D11"/>
      <selection pane="bottomRight" activeCell="A3" sqref="A3:B5"/>
    </sheetView>
  </sheetViews>
  <sheetFormatPr defaultRowHeight="16.5" customHeight="1" x14ac:dyDescent="0.15"/>
  <cols>
    <col min="1" max="1" width="3.625" style="95" customWidth="1"/>
    <col min="2" max="2" width="23.375" style="95" customWidth="1"/>
    <col min="3" max="7" width="10.875" style="95" customWidth="1"/>
    <col min="8" max="16384" width="9" style="95"/>
  </cols>
  <sheetData>
    <row r="1" spans="1:8" ht="5.0999999999999996" customHeight="1" x14ac:dyDescent="0.15">
      <c r="A1" s="508"/>
      <c r="B1" s="508"/>
      <c r="C1" s="508"/>
      <c r="D1" s="508"/>
      <c r="E1" s="508"/>
      <c r="F1" s="87"/>
      <c r="G1" s="87"/>
      <c r="H1" s="87"/>
    </row>
    <row r="2" spans="1:8" ht="15" customHeight="1" thickBot="1" x14ac:dyDescent="0.2">
      <c r="A2" s="508" t="s">
        <v>434</v>
      </c>
      <c r="B2" s="508"/>
      <c r="C2" s="508"/>
      <c r="D2" s="508"/>
      <c r="E2" s="508"/>
      <c r="F2" s="87"/>
      <c r="G2" s="86" t="s">
        <v>371</v>
      </c>
      <c r="H2" s="87"/>
    </row>
    <row r="3" spans="1:8" ht="20.100000000000001" customHeight="1" thickBot="1" x14ac:dyDescent="0.2">
      <c r="A3" s="502" t="s">
        <v>66</v>
      </c>
      <c r="B3" s="502"/>
      <c r="C3" s="96"/>
      <c r="D3" s="97" t="s">
        <v>67</v>
      </c>
      <c r="E3" s="98"/>
      <c r="F3" s="521" t="s">
        <v>233</v>
      </c>
      <c r="G3" s="522"/>
      <c r="H3" s="162"/>
    </row>
    <row r="4" spans="1:8" ht="20.100000000000001" customHeight="1" thickBot="1" x14ac:dyDescent="0.2">
      <c r="A4" s="502"/>
      <c r="B4" s="502"/>
      <c r="C4" s="9" t="s">
        <v>357</v>
      </c>
      <c r="D4" s="99" t="s">
        <v>395</v>
      </c>
      <c r="E4" s="9" t="s">
        <v>68</v>
      </c>
      <c r="F4" s="9" t="s">
        <v>357</v>
      </c>
      <c r="G4" s="289" t="s">
        <v>395</v>
      </c>
      <c r="H4" s="162"/>
    </row>
    <row r="5" spans="1:8" ht="20.100000000000001" customHeight="1" x14ac:dyDescent="0.15">
      <c r="A5" s="502"/>
      <c r="B5" s="502"/>
      <c r="C5" s="100" t="s">
        <v>69</v>
      </c>
      <c r="D5" s="100" t="s">
        <v>69</v>
      </c>
      <c r="E5" s="100" t="s">
        <v>232</v>
      </c>
      <c r="F5" s="100" t="s">
        <v>69</v>
      </c>
      <c r="G5" s="409" t="s">
        <v>69</v>
      </c>
      <c r="H5" s="162"/>
    </row>
    <row r="6" spans="1:8" ht="5.25" customHeight="1" x14ac:dyDescent="0.15">
      <c r="A6" s="523"/>
      <c r="B6" s="523"/>
      <c r="C6" s="408"/>
      <c r="D6" s="234"/>
      <c r="E6" s="234"/>
      <c r="F6" s="408"/>
      <c r="G6" s="10"/>
      <c r="H6" s="162"/>
    </row>
    <row r="7" spans="1:8" s="102" customFormat="1" ht="15" customHeight="1" x14ac:dyDescent="0.15">
      <c r="A7" s="524" t="s">
        <v>70</v>
      </c>
      <c r="B7" s="524"/>
      <c r="C7" s="175">
        <v>100.7</v>
      </c>
      <c r="D7" s="376">
        <v>101.6</v>
      </c>
      <c r="E7" s="299">
        <v>0.9</v>
      </c>
      <c r="F7" s="175">
        <v>100.4</v>
      </c>
      <c r="G7" s="377">
        <v>101.3</v>
      </c>
      <c r="H7" s="101"/>
    </row>
    <row r="8" spans="1:8" ht="15" customHeight="1" x14ac:dyDescent="0.15">
      <c r="A8" s="46"/>
      <c r="B8" s="165" t="s">
        <v>267</v>
      </c>
      <c r="C8" s="33">
        <v>100.8</v>
      </c>
      <c r="D8" s="367">
        <v>101.9</v>
      </c>
      <c r="E8" s="378">
        <v>1.1000000000000001</v>
      </c>
      <c r="F8" s="407">
        <v>100.5</v>
      </c>
      <c r="G8" s="375"/>
      <c r="H8" s="162"/>
    </row>
    <row r="9" spans="1:8" ht="15" customHeight="1" x14ac:dyDescent="0.15">
      <c r="A9" s="523"/>
      <c r="B9" s="523"/>
      <c r="C9" s="33"/>
      <c r="D9" s="367"/>
      <c r="E9" s="301"/>
      <c r="F9" s="407"/>
      <c r="G9" s="375"/>
      <c r="H9" s="162"/>
    </row>
    <row r="10" spans="1:8" ht="15" customHeight="1" x14ac:dyDescent="0.15">
      <c r="A10" s="525" t="s">
        <v>71</v>
      </c>
      <c r="B10" s="498"/>
      <c r="C10" s="159">
        <v>102.2</v>
      </c>
      <c r="D10" s="368">
        <v>103.80000000000001</v>
      </c>
      <c r="E10" s="379">
        <v>1.5</v>
      </c>
      <c r="F10" s="159">
        <v>102.4</v>
      </c>
      <c r="G10" s="380">
        <v>103.9</v>
      </c>
      <c r="H10" s="162"/>
    </row>
    <row r="11" spans="1:8" ht="15" customHeight="1" x14ac:dyDescent="0.15">
      <c r="A11" s="103"/>
      <c r="B11" s="165" t="s">
        <v>7</v>
      </c>
      <c r="C11" s="33">
        <v>103.9</v>
      </c>
      <c r="D11" s="367">
        <v>105.30000000000001</v>
      </c>
      <c r="E11" s="381">
        <v>1.3</v>
      </c>
      <c r="F11" s="407">
        <v>103.2</v>
      </c>
      <c r="G11" s="375">
        <v>104.9</v>
      </c>
      <c r="H11" s="162"/>
    </row>
    <row r="12" spans="1:8" ht="15" customHeight="1" x14ac:dyDescent="0.15">
      <c r="A12" s="103"/>
      <c r="B12" s="165" t="s">
        <v>8</v>
      </c>
      <c r="C12" s="33">
        <v>103.3</v>
      </c>
      <c r="D12" s="367">
        <v>104.30000000000001</v>
      </c>
      <c r="E12" s="381">
        <v>1</v>
      </c>
      <c r="F12" s="407">
        <v>107.1</v>
      </c>
      <c r="G12" s="375">
        <v>110.6</v>
      </c>
      <c r="H12" s="162"/>
    </row>
    <row r="13" spans="1:8" ht="15" customHeight="1" x14ac:dyDescent="0.15">
      <c r="A13" s="103"/>
      <c r="B13" s="59" t="s">
        <v>227</v>
      </c>
      <c r="C13" s="33">
        <v>103.6</v>
      </c>
      <c r="D13" s="367">
        <v>104.60000000000001</v>
      </c>
      <c r="E13" s="341">
        <v>0.9</v>
      </c>
      <c r="F13" s="407">
        <v>108.5</v>
      </c>
      <c r="G13" s="375">
        <v>111.4</v>
      </c>
      <c r="H13" s="162"/>
    </row>
    <row r="14" spans="1:8" ht="15" customHeight="1" x14ac:dyDescent="0.15">
      <c r="A14" s="103"/>
      <c r="B14" s="165" t="s">
        <v>9</v>
      </c>
      <c r="C14" s="33">
        <v>100.8</v>
      </c>
      <c r="D14" s="367">
        <v>101.30000000000001</v>
      </c>
      <c r="E14" s="342">
        <v>0.5</v>
      </c>
      <c r="F14" s="407">
        <v>103</v>
      </c>
      <c r="G14" s="375">
        <v>103.4</v>
      </c>
      <c r="H14" s="162"/>
    </row>
    <row r="15" spans="1:8" ht="15" customHeight="1" x14ac:dyDescent="0.15">
      <c r="A15" s="103"/>
      <c r="B15" s="165" t="s">
        <v>10</v>
      </c>
      <c r="C15" s="33">
        <v>103.4</v>
      </c>
      <c r="D15" s="367">
        <v>106.30000000000001</v>
      </c>
      <c r="E15" s="341">
        <v>2.7</v>
      </c>
      <c r="F15" s="407">
        <v>99.7</v>
      </c>
      <c r="G15" s="375">
        <v>101.9</v>
      </c>
      <c r="H15" s="162"/>
    </row>
    <row r="16" spans="1:8" ht="15" customHeight="1" x14ac:dyDescent="0.15">
      <c r="A16" s="103"/>
      <c r="B16" s="183" t="s">
        <v>316</v>
      </c>
      <c r="C16" s="33">
        <v>102.1</v>
      </c>
      <c r="D16" s="367">
        <v>108</v>
      </c>
      <c r="E16" s="381">
        <v>5.8000000000000007</v>
      </c>
      <c r="F16" s="407">
        <v>101.7</v>
      </c>
      <c r="G16" s="375">
        <v>106.4</v>
      </c>
      <c r="H16" s="162"/>
    </row>
    <row r="17" spans="1:8" ht="15" customHeight="1" x14ac:dyDescent="0.15">
      <c r="A17" s="103"/>
      <c r="B17" s="59" t="s">
        <v>287</v>
      </c>
      <c r="C17" s="33">
        <v>101.9</v>
      </c>
      <c r="D17" s="367">
        <v>109.10000000000001</v>
      </c>
      <c r="E17" s="381">
        <v>7</v>
      </c>
      <c r="F17" s="407">
        <v>100.8</v>
      </c>
      <c r="G17" s="375">
        <v>105.8</v>
      </c>
      <c r="H17" s="162"/>
    </row>
    <row r="18" spans="1:8" ht="15" customHeight="1" x14ac:dyDescent="0.15">
      <c r="A18" s="103"/>
      <c r="B18" s="165" t="s">
        <v>11</v>
      </c>
      <c r="C18" s="33">
        <v>107.4</v>
      </c>
      <c r="D18" s="367">
        <v>108.9</v>
      </c>
      <c r="E18" s="382">
        <v>1.5</v>
      </c>
      <c r="F18" s="407">
        <v>105.8</v>
      </c>
      <c r="G18" s="375">
        <v>109</v>
      </c>
      <c r="H18" s="162"/>
    </row>
    <row r="19" spans="1:8" ht="15" customHeight="1" x14ac:dyDescent="0.15">
      <c r="A19" s="103"/>
      <c r="B19" s="59" t="s">
        <v>288</v>
      </c>
      <c r="C19" s="33">
        <v>107.9</v>
      </c>
      <c r="D19" s="367">
        <v>109.4</v>
      </c>
      <c r="E19" s="382">
        <v>1.3</v>
      </c>
      <c r="F19" s="407">
        <v>105.9</v>
      </c>
      <c r="G19" s="375">
        <v>109.2</v>
      </c>
      <c r="H19" s="162"/>
    </row>
    <row r="20" spans="1:8" ht="15" customHeight="1" x14ac:dyDescent="0.15">
      <c r="A20" s="103"/>
      <c r="B20" s="165" t="s">
        <v>72</v>
      </c>
      <c r="C20" s="33">
        <v>100.8</v>
      </c>
      <c r="D20" s="367">
        <v>102</v>
      </c>
      <c r="E20" s="382">
        <v>1.1000000000000001</v>
      </c>
      <c r="F20" s="407">
        <v>101</v>
      </c>
      <c r="G20" s="375">
        <v>101</v>
      </c>
      <c r="H20" s="162"/>
    </row>
    <row r="21" spans="1:8" ht="15" customHeight="1" x14ac:dyDescent="0.15">
      <c r="A21" s="103"/>
      <c r="B21" s="165" t="s">
        <v>13</v>
      </c>
      <c r="C21" s="33">
        <v>103.5</v>
      </c>
      <c r="D21" s="367">
        <v>103.10000000000001</v>
      </c>
      <c r="E21" s="381">
        <v>-0.4</v>
      </c>
      <c r="F21" s="407">
        <v>103.1</v>
      </c>
      <c r="G21" s="375">
        <v>103.1</v>
      </c>
      <c r="H21" s="162"/>
    </row>
    <row r="22" spans="1:8" ht="15" customHeight="1" x14ac:dyDescent="0.15">
      <c r="A22" s="103"/>
      <c r="B22" s="165" t="s">
        <v>14</v>
      </c>
      <c r="C22" s="33">
        <v>100.5</v>
      </c>
      <c r="D22" s="367">
        <v>100.7</v>
      </c>
      <c r="E22" s="381">
        <v>0.30000000000000004</v>
      </c>
      <c r="F22" s="407">
        <v>101.7</v>
      </c>
      <c r="G22" s="375">
        <v>102.3</v>
      </c>
      <c r="H22" s="162"/>
    </row>
    <row r="23" spans="1:8" ht="15" customHeight="1" x14ac:dyDescent="0.15">
      <c r="A23" s="103"/>
      <c r="B23" s="165" t="s">
        <v>15</v>
      </c>
      <c r="C23" s="33">
        <v>100.5</v>
      </c>
      <c r="D23" s="367">
        <v>101.7</v>
      </c>
      <c r="E23" s="381">
        <v>1.2000000000000002</v>
      </c>
      <c r="F23" s="407">
        <v>100.6</v>
      </c>
      <c r="G23" s="375">
        <v>100.5</v>
      </c>
      <c r="H23" s="162"/>
    </row>
    <row r="24" spans="1:8" ht="15" customHeight="1" x14ac:dyDescent="0.15">
      <c r="A24" s="103"/>
      <c r="B24" s="165" t="s">
        <v>16</v>
      </c>
      <c r="C24" s="33">
        <v>101.4</v>
      </c>
      <c r="D24" s="367">
        <v>102.4</v>
      </c>
      <c r="E24" s="381">
        <v>1</v>
      </c>
      <c r="F24" s="407">
        <v>102.7</v>
      </c>
      <c r="G24" s="375">
        <v>103.1</v>
      </c>
      <c r="H24" s="162"/>
    </row>
    <row r="25" spans="1:8" ht="15" customHeight="1" x14ac:dyDescent="0.15">
      <c r="A25" s="103"/>
      <c r="B25" s="165" t="s">
        <v>17</v>
      </c>
      <c r="C25" s="33">
        <v>102.4</v>
      </c>
      <c r="D25" s="367">
        <v>104.2</v>
      </c>
      <c r="E25" s="341">
        <v>1.7000000000000002</v>
      </c>
      <c r="F25" s="407">
        <v>101.1</v>
      </c>
      <c r="G25" s="375">
        <v>102</v>
      </c>
      <c r="H25" s="162"/>
    </row>
    <row r="26" spans="1:8" ht="15" customHeight="1" x14ac:dyDescent="0.15">
      <c r="A26" s="103"/>
      <c r="B26" s="104"/>
      <c r="C26" s="34"/>
      <c r="D26" s="374"/>
      <c r="E26" s="301"/>
      <c r="F26" s="407"/>
      <c r="G26" s="375"/>
      <c r="H26" s="162"/>
    </row>
    <row r="27" spans="1:8" s="102" customFormat="1" ht="15" customHeight="1" x14ac:dyDescent="0.15">
      <c r="A27" s="525" t="s">
        <v>289</v>
      </c>
      <c r="B27" s="498"/>
      <c r="C27" s="159">
        <v>99.7</v>
      </c>
      <c r="D27" s="368">
        <v>99.600000000000009</v>
      </c>
      <c r="E27" s="383">
        <v>-0.1</v>
      </c>
      <c r="F27" s="159">
        <v>99.7</v>
      </c>
      <c r="G27" s="380">
        <v>99.6</v>
      </c>
      <c r="H27" s="101"/>
    </row>
    <row r="28" spans="1:8" ht="15" customHeight="1" x14ac:dyDescent="0.15">
      <c r="A28" s="103"/>
      <c r="B28" s="165" t="s">
        <v>268</v>
      </c>
      <c r="C28" s="33">
        <v>99.9</v>
      </c>
      <c r="D28" s="367">
        <v>99.800000000000011</v>
      </c>
      <c r="E28" s="382">
        <v>-0.1</v>
      </c>
      <c r="F28" s="407">
        <v>100.5</v>
      </c>
      <c r="G28" s="375">
        <v>100.5</v>
      </c>
      <c r="H28" s="162"/>
    </row>
    <row r="29" spans="1:8" ht="15" customHeight="1" x14ac:dyDescent="0.15">
      <c r="A29" s="103"/>
      <c r="B29" s="165" t="s">
        <v>19</v>
      </c>
      <c r="C29" s="33">
        <v>99.6</v>
      </c>
      <c r="D29" s="367">
        <v>99.5</v>
      </c>
      <c r="E29" s="341">
        <v>-0.1</v>
      </c>
      <c r="F29" s="407">
        <v>99.4</v>
      </c>
      <c r="G29" s="375">
        <v>99.2</v>
      </c>
      <c r="H29" s="162"/>
    </row>
    <row r="30" spans="1:8" ht="15" customHeight="1" x14ac:dyDescent="0.15">
      <c r="A30" s="103"/>
      <c r="B30" s="184" t="s">
        <v>327</v>
      </c>
      <c r="C30" s="33">
        <v>99.6</v>
      </c>
      <c r="D30" s="367">
        <v>99.5</v>
      </c>
      <c r="E30" s="382">
        <v>-0.1</v>
      </c>
      <c r="F30" s="407">
        <v>99.4</v>
      </c>
      <c r="G30" s="375">
        <v>99.3</v>
      </c>
      <c r="H30" s="162"/>
    </row>
    <row r="31" spans="1:8" ht="15" customHeight="1" x14ac:dyDescent="0.15">
      <c r="A31" s="103"/>
      <c r="B31" s="165" t="s">
        <v>73</v>
      </c>
      <c r="C31" s="33">
        <v>102.3</v>
      </c>
      <c r="D31" s="367">
        <v>102.60000000000001</v>
      </c>
      <c r="E31" s="382">
        <v>0.30000000000000004</v>
      </c>
      <c r="F31" s="407">
        <v>101.5</v>
      </c>
      <c r="G31" s="375">
        <v>101.7</v>
      </c>
      <c r="H31" s="162"/>
    </row>
    <row r="32" spans="1:8" ht="15" customHeight="1" x14ac:dyDescent="0.15">
      <c r="A32" s="103"/>
      <c r="B32" s="104"/>
      <c r="C32" s="33"/>
      <c r="D32" s="367"/>
      <c r="E32" s="301"/>
      <c r="F32" s="407"/>
      <c r="G32" s="375"/>
      <c r="H32" s="162"/>
    </row>
    <row r="33" spans="1:8" s="102" customFormat="1" ht="15" customHeight="1" x14ac:dyDescent="0.15">
      <c r="A33" s="506" t="s">
        <v>21</v>
      </c>
      <c r="B33" s="506"/>
      <c r="C33" s="159">
        <v>99.8</v>
      </c>
      <c r="D33" s="368">
        <v>104.10000000000001</v>
      </c>
      <c r="E33" s="379">
        <v>4.2</v>
      </c>
      <c r="F33" s="159">
        <v>95.2</v>
      </c>
      <c r="G33" s="380">
        <v>99</v>
      </c>
      <c r="H33" s="101"/>
    </row>
    <row r="34" spans="1:8" ht="15" customHeight="1" x14ac:dyDescent="0.15">
      <c r="A34" s="103"/>
      <c r="B34" s="165" t="s">
        <v>22</v>
      </c>
      <c r="C34" s="33">
        <v>100.3</v>
      </c>
      <c r="D34" s="367">
        <v>106.7</v>
      </c>
      <c r="E34" s="381">
        <v>6.3000000000000007</v>
      </c>
      <c r="F34" s="407">
        <v>95</v>
      </c>
      <c r="G34" s="375">
        <v>99.3</v>
      </c>
      <c r="H34" s="162"/>
    </row>
    <row r="35" spans="1:8" ht="15" customHeight="1" x14ac:dyDescent="0.15">
      <c r="A35" s="103"/>
      <c r="B35" s="165" t="s">
        <v>23</v>
      </c>
      <c r="C35" s="33">
        <v>98.3</v>
      </c>
      <c r="D35" s="367">
        <v>99.9</v>
      </c>
      <c r="E35" s="381">
        <v>1.6</v>
      </c>
      <c r="F35" s="407">
        <v>90.2</v>
      </c>
      <c r="G35" s="375">
        <v>93.1</v>
      </c>
      <c r="H35" s="162"/>
    </row>
    <row r="36" spans="1:8" ht="15" customHeight="1" x14ac:dyDescent="0.15">
      <c r="A36" s="103"/>
      <c r="B36" s="165" t="s">
        <v>24</v>
      </c>
      <c r="C36" s="33">
        <v>101</v>
      </c>
      <c r="D36" s="367">
        <v>118.80000000000001</v>
      </c>
      <c r="E36" s="381">
        <v>17.7</v>
      </c>
      <c r="F36" s="407">
        <v>96.3</v>
      </c>
      <c r="G36" s="375">
        <v>113.2</v>
      </c>
      <c r="H36" s="162"/>
    </row>
    <row r="37" spans="1:8" ht="15" customHeight="1" x14ac:dyDescent="0.15">
      <c r="A37" s="103"/>
      <c r="B37" s="165" t="s">
        <v>25</v>
      </c>
      <c r="C37" s="33">
        <v>100</v>
      </c>
      <c r="D37" s="367">
        <v>100</v>
      </c>
      <c r="E37" s="381">
        <v>0</v>
      </c>
      <c r="F37" s="407">
        <v>100.9</v>
      </c>
      <c r="G37" s="375">
        <v>101.4</v>
      </c>
      <c r="H37" s="162"/>
    </row>
    <row r="38" spans="1:8" ht="15" customHeight="1" x14ac:dyDescent="0.15">
      <c r="A38" s="103"/>
      <c r="B38" s="104"/>
      <c r="C38" s="34"/>
      <c r="D38" s="374"/>
      <c r="E38" s="301"/>
      <c r="F38" s="407"/>
      <c r="G38" s="375"/>
      <c r="H38" s="162"/>
    </row>
    <row r="39" spans="1:8" s="102" customFormat="1" ht="15" customHeight="1" x14ac:dyDescent="0.15">
      <c r="A39" s="506" t="s">
        <v>26</v>
      </c>
      <c r="B39" s="506"/>
      <c r="C39" s="159">
        <v>96.8</v>
      </c>
      <c r="D39" s="368">
        <v>96</v>
      </c>
      <c r="E39" s="379">
        <v>-0.8</v>
      </c>
      <c r="F39" s="159">
        <v>99.1</v>
      </c>
      <c r="G39" s="380">
        <v>98</v>
      </c>
      <c r="H39" s="101"/>
    </row>
    <row r="40" spans="1:8" ht="15" customHeight="1" x14ac:dyDescent="0.15">
      <c r="A40" s="103"/>
      <c r="B40" s="165" t="s">
        <v>74</v>
      </c>
      <c r="C40" s="33">
        <v>97.6</v>
      </c>
      <c r="D40" s="367">
        <v>97.4</v>
      </c>
      <c r="E40" s="381">
        <v>-0.2</v>
      </c>
      <c r="F40" s="407">
        <v>96.1</v>
      </c>
      <c r="G40" s="375">
        <v>93.8</v>
      </c>
      <c r="H40" s="162"/>
    </row>
    <row r="41" spans="1:8" ht="15" customHeight="1" x14ac:dyDescent="0.15">
      <c r="A41" s="103"/>
      <c r="B41" s="165" t="s">
        <v>28</v>
      </c>
      <c r="C41" s="33">
        <v>94.9</v>
      </c>
      <c r="D41" s="367">
        <v>95.600000000000009</v>
      </c>
      <c r="E41" s="381">
        <v>0.70000000000000007</v>
      </c>
      <c r="F41" s="407">
        <v>92.9</v>
      </c>
      <c r="G41" s="375">
        <v>91</v>
      </c>
      <c r="H41" s="162"/>
    </row>
    <row r="42" spans="1:8" ht="15" customHeight="1" x14ac:dyDescent="0.15">
      <c r="A42" s="103"/>
      <c r="B42" s="165" t="s">
        <v>29</v>
      </c>
      <c r="C42" s="33">
        <v>90.3</v>
      </c>
      <c r="D42" s="367">
        <v>88.9</v>
      </c>
      <c r="E42" s="381">
        <v>-1.6</v>
      </c>
      <c r="F42" s="407">
        <v>102</v>
      </c>
      <c r="G42" s="375">
        <v>101.5</v>
      </c>
      <c r="H42" s="162"/>
    </row>
    <row r="43" spans="1:8" ht="15" customHeight="1" x14ac:dyDescent="0.15">
      <c r="A43" s="103"/>
      <c r="B43" s="165" t="s">
        <v>30</v>
      </c>
      <c r="C43" s="33">
        <v>99.9</v>
      </c>
      <c r="D43" s="367">
        <v>101.30000000000001</v>
      </c>
      <c r="E43" s="381">
        <v>1.4000000000000001</v>
      </c>
      <c r="F43" s="407">
        <v>106.1</v>
      </c>
      <c r="G43" s="375">
        <v>105.8</v>
      </c>
      <c r="H43" s="162"/>
    </row>
    <row r="44" spans="1:8" ht="15" customHeight="1" x14ac:dyDescent="0.15">
      <c r="A44" s="103"/>
      <c r="B44" s="165" t="s">
        <v>31</v>
      </c>
      <c r="C44" s="33">
        <v>95.4</v>
      </c>
      <c r="D44" s="367">
        <v>92.4</v>
      </c>
      <c r="E44" s="381">
        <v>-3.2</v>
      </c>
      <c r="F44" s="407">
        <v>97.9</v>
      </c>
      <c r="G44" s="375">
        <v>97.4</v>
      </c>
      <c r="H44" s="162"/>
    </row>
    <row r="45" spans="1:8" ht="15" customHeight="1" x14ac:dyDescent="0.15">
      <c r="A45" s="103"/>
      <c r="B45" s="165" t="s">
        <v>32</v>
      </c>
      <c r="C45" s="33">
        <v>99.2</v>
      </c>
      <c r="D45" s="367">
        <v>99.9</v>
      </c>
      <c r="E45" s="381">
        <v>0.8</v>
      </c>
      <c r="F45" s="407">
        <v>100.1</v>
      </c>
      <c r="G45" s="375">
        <v>100.1</v>
      </c>
      <c r="H45" s="162"/>
    </row>
    <row r="46" spans="1:8" ht="5.25" customHeight="1" thickBot="1" x14ac:dyDescent="0.2">
      <c r="A46" s="105"/>
      <c r="B46" s="106"/>
      <c r="C46" s="23"/>
      <c r="D46" s="23"/>
      <c r="E46" s="302"/>
      <c r="F46" s="288"/>
      <c r="G46" s="213"/>
      <c r="H46" s="162"/>
    </row>
    <row r="47" spans="1:8" ht="16.5" customHeight="1" x14ac:dyDescent="0.15">
      <c r="B47" s="87"/>
      <c r="C47" s="87"/>
      <c r="D47" s="87"/>
      <c r="E47" s="87"/>
      <c r="F47" s="87"/>
      <c r="G47" s="87"/>
    </row>
    <row r="48" spans="1:8" ht="16.5" customHeight="1" x14ac:dyDescent="0.15">
      <c r="B48" s="12"/>
      <c r="C48" s="87"/>
      <c r="D48" s="87"/>
      <c r="E48" s="87"/>
      <c r="F48" s="87"/>
      <c r="G48" s="87"/>
    </row>
    <row r="49" spans="2:7" ht="16.5" customHeight="1" x14ac:dyDescent="0.15">
      <c r="B49" s="12"/>
      <c r="C49" s="87"/>
      <c r="D49" s="87"/>
      <c r="E49" s="87"/>
      <c r="F49" s="87"/>
      <c r="G49" s="87"/>
    </row>
    <row r="50" spans="2:7" ht="16.5" customHeight="1" x14ac:dyDescent="0.15">
      <c r="B50" s="12"/>
      <c r="C50" s="87"/>
      <c r="D50" s="87"/>
      <c r="E50" s="87"/>
      <c r="F50" s="87"/>
      <c r="G50" s="87"/>
    </row>
  </sheetData>
  <sheetProtection sheet="1" objects="1" scenarios="1"/>
  <mergeCells count="11">
    <mergeCell ref="A39:B39"/>
    <mergeCell ref="A7:B7"/>
    <mergeCell ref="A9:B9"/>
    <mergeCell ref="A10:B10"/>
    <mergeCell ref="A27:B27"/>
    <mergeCell ref="A33:B33"/>
    <mergeCell ref="F3:G3"/>
    <mergeCell ref="A1:E1"/>
    <mergeCell ref="A2:E2"/>
    <mergeCell ref="A3:B5"/>
    <mergeCell ref="A6:B6"/>
  </mergeCells>
  <phoneticPr fontId="27"/>
  <printOptions horizontalCentered="1"/>
  <pageMargins left="0.59055118110236227" right="0.59055118110236227" top="0.59055118110236227" bottom="0.59055118110236227" header="0.39370078740157483" footer="0.39370078740157483"/>
  <pageSetup paperSize="9" firstPageNumber="174"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3"/>
  <sheetViews>
    <sheetView view="pageBreakPreview" zoomScaleNormal="100" zoomScaleSheetLayoutView="100" workbookViewId="0">
      <pane xSplit="2" ySplit="2" topLeftCell="C3" activePane="bottomRight" state="frozen"/>
      <selection activeCell="D11" sqref="D11"/>
      <selection pane="topRight" activeCell="D11" sqref="D11"/>
      <selection pane="bottomLeft" activeCell="D11" sqref="D11"/>
      <selection pane="bottomRight" activeCell="A3" sqref="A3:B5"/>
    </sheetView>
  </sheetViews>
  <sheetFormatPr defaultRowHeight="15.95" customHeight="1" x14ac:dyDescent="0.15"/>
  <cols>
    <col min="1" max="1" width="3.625" style="95" customWidth="1"/>
    <col min="2" max="2" width="23.125" style="95" customWidth="1"/>
    <col min="3" max="7" width="10.875" style="95" customWidth="1"/>
    <col min="8" max="16384" width="9" style="95"/>
  </cols>
  <sheetData>
    <row r="1" spans="1:12" ht="5.0999999999999996" customHeight="1" x14ac:dyDescent="0.15">
      <c r="A1" s="508"/>
      <c r="B1" s="508"/>
      <c r="C1" s="508"/>
      <c r="D1" s="508"/>
      <c r="E1" s="508"/>
      <c r="F1" s="87"/>
      <c r="G1" s="87"/>
      <c r="H1" s="87"/>
    </row>
    <row r="2" spans="1:12" ht="15" customHeight="1" thickBot="1" x14ac:dyDescent="0.2">
      <c r="A2" s="508" t="s">
        <v>435</v>
      </c>
      <c r="B2" s="508"/>
      <c r="C2" s="508"/>
      <c r="D2" s="508"/>
      <c r="E2" s="508"/>
      <c r="F2" s="87"/>
      <c r="G2" s="3" t="s">
        <v>372</v>
      </c>
      <c r="H2" s="87"/>
    </row>
    <row r="3" spans="1:12" ht="20.100000000000001" customHeight="1" thickBot="1" x14ac:dyDescent="0.2">
      <c r="A3" s="499" t="s">
        <v>66</v>
      </c>
      <c r="B3" s="500"/>
      <c r="C3" s="137"/>
      <c r="D3" s="107" t="s">
        <v>67</v>
      </c>
      <c r="E3" s="108"/>
      <c r="F3" s="528" t="s">
        <v>233</v>
      </c>
      <c r="G3" s="529"/>
      <c r="H3" s="162"/>
    </row>
    <row r="4" spans="1:12" ht="20.100000000000001" customHeight="1" thickBot="1" x14ac:dyDescent="0.2">
      <c r="A4" s="501"/>
      <c r="B4" s="502"/>
      <c r="C4" s="9" t="s">
        <v>357</v>
      </c>
      <c r="D4" s="99" t="s">
        <v>395</v>
      </c>
      <c r="E4" s="99" t="s">
        <v>68</v>
      </c>
      <c r="F4" s="412" t="s">
        <v>356</v>
      </c>
      <c r="G4" s="290" t="s">
        <v>396</v>
      </c>
      <c r="H4" s="162"/>
    </row>
    <row r="5" spans="1:12" ht="20.100000000000001" customHeight="1" x14ac:dyDescent="0.15">
      <c r="A5" s="501"/>
      <c r="B5" s="502"/>
      <c r="C5" s="100" t="s">
        <v>69</v>
      </c>
      <c r="D5" s="100" t="s">
        <v>69</v>
      </c>
      <c r="E5" s="100" t="s">
        <v>232</v>
      </c>
      <c r="F5" s="287" t="s">
        <v>69</v>
      </c>
      <c r="G5" s="291" t="s">
        <v>69</v>
      </c>
      <c r="H5" s="162"/>
    </row>
    <row r="6" spans="1:12" ht="5.25" customHeight="1" x14ac:dyDescent="0.15">
      <c r="A6" s="526"/>
      <c r="B6" s="527"/>
      <c r="C6" s="408"/>
      <c r="D6" s="234"/>
      <c r="E6" s="234"/>
      <c r="F6" s="408"/>
      <c r="G6" s="71"/>
      <c r="H6" s="162"/>
    </row>
    <row r="7" spans="1:12" s="102" customFormat="1" ht="15" customHeight="1" x14ac:dyDescent="0.15">
      <c r="A7" s="530" t="s">
        <v>76</v>
      </c>
      <c r="B7" s="531"/>
      <c r="C7" s="175">
        <v>102.3</v>
      </c>
      <c r="D7" s="376">
        <v>101.10000000000001</v>
      </c>
      <c r="E7" s="299">
        <v>-1.2000000000000002</v>
      </c>
      <c r="F7" s="175">
        <v>102</v>
      </c>
      <c r="G7" s="385">
        <v>102.2</v>
      </c>
      <c r="H7" s="101"/>
      <c r="L7" s="292"/>
    </row>
    <row r="8" spans="1:12" ht="15" customHeight="1" x14ac:dyDescent="0.15">
      <c r="A8" s="138"/>
      <c r="B8" s="165" t="s">
        <v>34</v>
      </c>
      <c r="C8" s="407">
        <v>100.8</v>
      </c>
      <c r="D8" s="384">
        <v>96.300000000000011</v>
      </c>
      <c r="E8" s="308">
        <v>-4.5</v>
      </c>
      <c r="F8" s="407">
        <v>101.7</v>
      </c>
      <c r="G8" s="413">
        <v>101.6</v>
      </c>
      <c r="H8" s="162"/>
    </row>
    <row r="9" spans="1:12" ht="15" customHeight="1" x14ac:dyDescent="0.15">
      <c r="A9" s="138"/>
      <c r="B9" s="59" t="s">
        <v>290</v>
      </c>
      <c r="C9" s="407">
        <v>98.9</v>
      </c>
      <c r="D9" s="384">
        <v>99.300000000000011</v>
      </c>
      <c r="E9" s="308">
        <v>0.4</v>
      </c>
      <c r="F9" s="407">
        <v>100.2</v>
      </c>
      <c r="G9" s="413">
        <v>99.9</v>
      </c>
      <c r="H9" s="162"/>
    </row>
    <row r="10" spans="1:12" ht="15" customHeight="1" x14ac:dyDescent="0.15">
      <c r="A10" s="138"/>
      <c r="B10" s="59" t="s">
        <v>291</v>
      </c>
      <c r="C10" s="407">
        <v>100.9</v>
      </c>
      <c r="D10" s="384">
        <v>96.300000000000011</v>
      </c>
      <c r="E10" s="308">
        <v>-4.6000000000000005</v>
      </c>
      <c r="F10" s="407">
        <v>101.7</v>
      </c>
      <c r="G10" s="413">
        <v>101.7</v>
      </c>
      <c r="H10" s="162"/>
    </row>
    <row r="11" spans="1:12" ht="15" customHeight="1" x14ac:dyDescent="0.15">
      <c r="A11" s="138"/>
      <c r="B11" s="165" t="s">
        <v>37</v>
      </c>
      <c r="C11" s="407">
        <v>101.8</v>
      </c>
      <c r="D11" s="384">
        <v>102.9</v>
      </c>
      <c r="E11" s="307">
        <v>1.1000000000000001</v>
      </c>
      <c r="F11" s="407">
        <v>101.4</v>
      </c>
      <c r="G11" s="413">
        <v>101.6</v>
      </c>
      <c r="H11" s="162"/>
    </row>
    <row r="12" spans="1:12" ht="15" customHeight="1" x14ac:dyDescent="0.15">
      <c r="A12" s="138"/>
      <c r="B12" s="165" t="s">
        <v>292</v>
      </c>
      <c r="C12" s="407">
        <v>101.9</v>
      </c>
      <c r="D12" s="384">
        <v>103.10000000000001</v>
      </c>
      <c r="E12" s="307">
        <v>1.2000000000000002</v>
      </c>
      <c r="F12" s="407">
        <v>100.6</v>
      </c>
      <c r="G12" s="413">
        <v>100.7</v>
      </c>
      <c r="H12" s="162"/>
    </row>
    <row r="13" spans="1:12" ht="15" customHeight="1" x14ac:dyDescent="0.15">
      <c r="A13" s="138"/>
      <c r="B13" s="59" t="s">
        <v>293</v>
      </c>
      <c r="C13" s="407">
        <v>101.6</v>
      </c>
      <c r="D13" s="384">
        <v>102.60000000000001</v>
      </c>
      <c r="E13" s="307">
        <v>1</v>
      </c>
      <c r="F13" s="407">
        <v>103.4</v>
      </c>
      <c r="G13" s="413">
        <v>103.7</v>
      </c>
      <c r="H13" s="162"/>
    </row>
    <row r="14" spans="1:12" ht="15" customHeight="1" x14ac:dyDescent="0.15">
      <c r="A14" s="138"/>
      <c r="B14" s="165" t="s">
        <v>38</v>
      </c>
      <c r="C14" s="407">
        <v>108</v>
      </c>
      <c r="D14" s="384">
        <v>109</v>
      </c>
      <c r="E14" s="307">
        <v>1</v>
      </c>
      <c r="F14" s="407">
        <v>105.2</v>
      </c>
      <c r="G14" s="413">
        <v>105.4</v>
      </c>
      <c r="H14" s="162"/>
    </row>
    <row r="15" spans="1:12" ht="15" customHeight="1" x14ac:dyDescent="0.15">
      <c r="A15" s="138"/>
      <c r="B15" s="195" t="s">
        <v>331</v>
      </c>
      <c r="C15" s="407">
        <v>99.8</v>
      </c>
      <c r="D15" s="384">
        <v>100.4</v>
      </c>
      <c r="E15" s="307">
        <v>0.60000000000000009</v>
      </c>
      <c r="F15" s="407">
        <v>100.8</v>
      </c>
      <c r="G15" s="413">
        <v>101</v>
      </c>
      <c r="H15" s="162"/>
    </row>
    <row r="16" spans="1:12" ht="15" customHeight="1" x14ac:dyDescent="0.15">
      <c r="A16" s="138"/>
      <c r="B16" s="165" t="s">
        <v>77</v>
      </c>
      <c r="C16" s="407">
        <v>102.4</v>
      </c>
      <c r="D16" s="384">
        <v>103.5</v>
      </c>
      <c r="E16" s="308">
        <v>1.1000000000000001</v>
      </c>
      <c r="F16" s="407">
        <v>101.6</v>
      </c>
      <c r="G16" s="413">
        <v>102.9</v>
      </c>
      <c r="H16" s="162"/>
    </row>
    <row r="17" spans="1:8" ht="15" customHeight="1" x14ac:dyDescent="0.15">
      <c r="A17" s="138"/>
      <c r="B17" s="139"/>
      <c r="C17" s="407"/>
      <c r="D17" s="384"/>
      <c r="E17" s="308"/>
      <c r="F17" s="407"/>
      <c r="G17" s="413"/>
      <c r="H17" s="162"/>
    </row>
    <row r="18" spans="1:8" s="102" customFormat="1" ht="15" customHeight="1" x14ac:dyDescent="0.15">
      <c r="A18" s="532" t="s">
        <v>40</v>
      </c>
      <c r="B18" s="506"/>
      <c r="C18" s="159">
        <v>102</v>
      </c>
      <c r="D18" s="368">
        <v>102.10000000000001</v>
      </c>
      <c r="E18" s="295">
        <v>0.1</v>
      </c>
      <c r="F18" s="159">
        <v>101.8</v>
      </c>
      <c r="G18" s="386">
        <v>103.3</v>
      </c>
      <c r="H18" s="101"/>
    </row>
    <row r="19" spans="1:8" ht="15" customHeight="1" x14ac:dyDescent="0.15">
      <c r="A19" s="138"/>
      <c r="B19" s="35" t="s">
        <v>41</v>
      </c>
      <c r="C19" s="407">
        <v>100.4</v>
      </c>
      <c r="D19" s="384">
        <v>98.7</v>
      </c>
      <c r="E19" s="307">
        <v>-1.7000000000000002</v>
      </c>
      <c r="F19" s="407">
        <v>99.7</v>
      </c>
      <c r="G19" s="413">
        <v>99.5</v>
      </c>
      <c r="H19" s="162"/>
    </row>
    <row r="20" spans="1:8" ht="15" customHeight="1" x14ac:dyDescent="0.15">
      <c r="A20" s="138"/>
      <c r="B20" s="165" t="s">
        <v>42</v>
      </c>
      <c r="C20" s="407">
        <v>101.3</v>
      </c>
      <c r="D20" s="384">
        <v>96.2</v>
      </c>
      <c r="E20" s="307">
        <v>-5</v>
      </c>
      <c r="F20" s="407">
        <v>101.3</v>
      </c>
      <c r="G20" s="413">
        <v>101.5</v>
      </c>
      <c r="H20" s="162"/>
    </row>
    <row r="21" spans="1:8" ht="15" customHeight="1" x14ac:dyDescent="0.15">
      <c r="A21" s="138"/>
      <c r="B21" s="165" t="s">
        <v>43</v>
      </c>
      <c r="C21" s="407">
        <v>103.2</v>
      </c>
      <c r="D21" s="384">
        <v>106.10000000000001</v>
      </c>
      <c r="E21" s="308">
        <v>2.8000000000000003</v>
      </c>
      <c r="F21" s="407">
        <v>103</v>
      </c>
      <c r="G21" s="413">
        <v>105.9</v>
      </c>
      <c r="H21" s="162"/>
    </row>
    <row r="22" spans="1:8" ht="15" customHeight="1" x14ac:dyDescent="0.15">
      <c r="A22" s="138"/>
      <c r="B22" s="104"/>
      <c r="C22" s="407"/>
      <c r="D22" s="384"/>
      <c r="E22" s="308"/>
      <c r="F22" s="407"/>
      <c r="G22" s="413"/>
      <c r="H22" s="162"/>
    </row>
    <row r="23" spans="1:8" s="102" customFormat="1" ht="15" customHeight="1" x14ac:dyDescent="0.15">
      <c r="A23" s="532" t="s">
        <v>328</v>
      </c>
      <c r="B23" s="506"/>
      <c r="C23" s="159">
        <v>99.1</v>
      </c>
      <c r="D23" s="368">
        <v>100.30000000000001</v>
      </c>
      <c r="E23" s="295">
        <v>1.1000000000000001</v>
      </c>
      <c r="F23" s="159">
        <v>98.3</v>
      </c>
      <c r="G23" s="386">
        <v>99.6</v>
      </c>
      <c r="H23" s="101"/>
    </row>
    <row r="24" spans="1:8" ht="15" customHeight="1" x14ac:dyDescent="0.15">
      <c r="A24" s="138"/>
      <c r="B24" s="165" t="s">
        <v>45</v>
      </c>
      <c r="C24" s="407">
        <v>98.8</v>
      </c>
      <c r="D24" s="384">
        <v>99.7</v>
      </c>
      <c r="E24" s="307">
        <v>1</v>
      </c>
      <c r="F24" s="407">
        <v>99.8</v>
      </c>
      <c r="G24" s="413">
        <v>100</v>
      </c>
      <c r="H24" s="162"/>
    </row>
    <row r="25" spans="1:8" ht="15" customHeight="1" x14ac:dyDescent="0.15">
      <c r="A25" s="138"/>
      <c r="B25" s="165" t="s">
        <v>46</v>
      </c>
      <c r="C25" s="407">
        <v>101.7</v>
      </c>
      <c r="D25" s="384">
        <v>104.7</v>
      </c>
      <c r="E25" s="307">
        <v>2.9000000000000004</v>
      </c>
      <c r="F25" s="407">
        <v>99.4</v>
      </c>
      <c r="G25" s="413">
        <v>102.5</v>
      </c>
      <c r="H25" s="162"/>
    </row>
    <row r="26" spans="1:8" ht="15" customHeight="1" x14ac:dyDescent="0.15">
      <c r="A26" s="138"/>
      <c r="B26" s="165" t="s">
        <v>47</v>
      </c>
      <c r="C26" s="407">
        <v>95</v>
      </c>
      <c r="D26" s="384">
        <v>93.2</v>
      </c>
      <c r="E26" s="307">
        <v>-1.9000000000000001</v>
      </c>
      <c r="F26" s="407">
        <v>95.3</v>
      </c>
      <c r="G26" s="413">
        <v>93.7</v>
      </c>
      <c r="H26" s="162"/>
    </row>
    <row r="27" spans="1:8" ht="15" customHeight="1" x14ac:dyDescent="0.15">
      <c r="A27" s="138"/>
      <c r="B27" s="104"/>
      <c r="C27" s="407"/>
      <c r="D27" s="384"/>
      <c r="E27" s="308"/>
      <c r="F27" s="407"/>
      <c r="G27" s="413"/>
      <c r="H27" s="162"/>
    </row>
    <row r="28" spans="1:8" s="102" customFormat="1" ht="15" customHeight="1" x14ac:dyDescent="0.15">
      <c r="A28" s="532" t="s">
        <v>48</v>
      </c>
      <c r="B28" s="506"/>
      <c r="C28" s="159">
        <v>102.7</v>
      </c>
      <c r="D28" s="368">
        <v>102.7</v>
      </c>
      <c r="E28" s="295">
        <v>0</v>
      </c>
      <c r="F28" s="159">
        <v>102.2</v>
      </c>
      <c r="G28" s="386">
        <v>102.7</v>
      </c>
      <c r="H28" s="101"/>
    </row>
    <row r="29" spans="1:8" ht="15" customHeight="1" x14ac:dyDescent="0.15">
      <c r="A29" s="138"/>
      <c r="B29" s="165" t="s">
        <v>49</v>
      </c>
      <c r="C29" s="407">
        <v>104.3</v>
      </c>
      <c r="D29" s="384">
        <v>104.10000000000001</v>
      </c>
      <c r="E29" s="307">
        <v>-0.2</v>
      </c>
      <c r="F29" s="407">
        <v>102.4</v>
      </c>
      <c r="G29" s="413">
        <v>102.7</v>
      </c>
      <c r="H29" s="162"/>
    </row>
    <row r="30" spans="1:8" ht="15" customHeight="1" x14ac:dyDescent="0.15">
      <c r="A30" s="138"/>
      <c r="B30" s="165" t="s">
        <v>50</v>
      </c>
      <c r="C30" s="407">
        <v>100.9</v>
      </c>
      <c r="D30" s="384">
        <v>101</v>
      </c>
      <c r="E30" s="308">
        <v>0.1</v>
      </c>
      <c r="F30" s="407">
        <v>101</v>
      </c>
      <c r="G30" s="413">
        <v>101</v>
      </c>
      <c r="H30" s="162"/>
    </row>
    <row r="31" spans="1:8" ht="15" customHeight="1" x14ac:dyDescent="0.15">
      <c r="A31" s="138"/>
      <c r="B31" s="165" t="s">
        <v>51</v>
      </c>
      <c r="C31" s="407">
        <v>100</v>
      </c>
      <c r="D31" s="384">
        <v>100.4</v>
      </c>
      <c r="E31" s="307">
        <v>0.4</v>
      </c>
      <c r="F31" s="407">
        <v>101.8</v>
      </c>
      <c r="G31" s="413">
        <v>102.6</v>
      </c>
      <c r="H31" s="162"/>
    </row>
    <row r="32" spans="1:8" ht="15" customHeight="1" x14ac:dyDescent="0.15">
      <c r="A32" s="138"/>
      <c r="B32" s="104"/>
      <c r="C32" s="407"/>
      <c r="D32" s="384"/>
      <c r="E32" s="308"/>
      <c r="F32" s="407"/>
      <c r="G32" s="413"/>
      <c r="H32" s="162"/>
    </row>
    <row r="33" spans="1:8" s="102" customFormat="1" ht="15" customHeight="1" x14ac:dyDescent="0.15">
      <c r="A33" s="532" t="s">
        <v>78</v>
      </c>
      <c r="B33" s="506"/>
      <c r="C33" s="159">
        <v>100.9</v>
      </c>
      <c r="D33" s="368">
        <v>101.9</v>
      </c>
      <c r="E33" s="295">
        <v>1</v>
      </c>
      <c r="F33" s="159">
        <v>101.3</v>
      </c>
      <c r="G33" s="386">
        <v>102.1</v>
      </c>
      <c r="H33" s="101"/>
    </row>
    <row r="34" spans="1:8" ht="15" customHeight="1" x14ac:dyDescent="0.15">
      <c r="A34" s="138"/>
      <c r="B34" s="165" t="s">
        <v>53</v>
      </c>
      <c r="C34" s="407">
        <v>97.3</v>
      </c>
      <c r="D34" s="384">
        <v>97.600000000000009</v>
      </c>
      <c r="E34" s="307">
        <v>0.30000000000000004</v>
      </c>
      <c r="F34" s="407">
        <v>98</v>
      </c>
      <c r="G34" s="413">
        <v>96.3</v>
      </c>
      <c r="H34" s="162"/>
    </row>
    <row r="35" spans="1:8" ht="15" customHeight="1" x14ac:dyDescent="0.15">
      <c r="A35" s="138"/>
      <c r="B35" s="165" t="s">
        <v>54</v>
      </c>
      <c r="C35" s="407">
        <v>98</v>
      </c>
      <c r="D35" s="384">
        <v>97.600000000000009</v>
      </c>
      <c r="E35" s="307">
        <v>-0.4</v>
      </c>
      <c r="F35" s="407">
        <v>100.8</v>
      </c>
      <c r="G35" s="413">
        <v>100.7</v>
      </c>
      <c r="H35" s="162"/>
    </row>
    <row r="36" spans="1:8" ht="15" customHeight="1" x14ac:dyDescent="0.15">
      <c r="A36" s="138"/>
      <c r="B36" s="165" t="s">
        <v>55</v>
      </c>
      <c r="C36" s="407">
        <v>100.7</v>
      </c>
      <c r="D36" s="384">
        <v>101</v>
      </c>
      <c r="E36" s="308">
        <v>0.30000000000000004</v>
      </c>
      <c r="F36" s="407">
        <v>100.8</v>
      </c>
      <c r="G36" s="413">
        <v>101.7</v>
      </c>
      <c r="H36" s="162"/>
    </row>
    <row r="37" spans="1:8" ht="15" customHeight="1" x14ac:dyDescent="0.15">
      <c r="A37" s="138"/>
      <c r="B37" s="165" t="s">
        <v>56</v>
      </c>
      <c r="C37" s="407">
        <v>102.5</v>
      </c>
      <c r="D37" s="384">
        <v>104.4</v>
      </c>
      <c r="E37" s="307">
        <v>1.9000000000000001</v>
      </c>
      <c r="F37" s="407">
        <v>102</v>
      </c>
      <c r="G37" s="413">
        <v>103.4</v>
      </c>
      <c r="H37" s="162"/>
    </row>
    <row r="38" spans="1:8" ht="15" customHeight="1" x14ac:dyDescent="0.15">
      <c r="A38" s="138"/>
      <c r="B38" s="104"/>
      <c r="C38" s="407"/>
      <c r="D38" s="384"/>
      <c r="E38" s="308"/>
      <c r="F38" s="407"/>
      <c r="G38" s="413"/>
      <c r="H38" s="162"/>
    </row>
    <row r="39" spans="1:8" s="102" customFormat="1" ht="15" customHeight="1" x14ac:dyDescent="0.15">
      <c r="A39" s="532" t="s">
        <v>79</v>
      </c>
      <c r="B39" s="506"/>
      <c r="C39" s="159">
        <v>100.8</v>
      </c>
      <c r="D39" s="368">
        <v>100.5</v>
      </c>
      <c r="E39" s="295">
        <v>-0.30000000000000004</v>
      </c>
      <c r="F39" s="159">
        <v>100.9</v>
      </c>
      <c r="G39" s="386">
        <v>101.4</v>
      </c>
      <c r="H39" s="101"/>
    </row>
    <row r="40" spans="1:8" ht="15" customHeight="1" x14ac:dyDescent="0.15">
      <c r="A40" s="138"/>
      <c r="B40" s="165" t="s">
        <v>58</v>
      </c>
      <c r="C40" s="407">
        <v>100.4</v>
      </c>
      <c r="D40" s="384">
        <v>100.4</v>
      </c>
      <c r="E40" s="307">
        <v>0</v>
      </c>
      <c r="F40" s="407">
        <v>100.4</v>
      </c>
      <c r="G40" s="413">
        <v>100.7</v>
      </c>
      <c r="H40" s="162"/>
    </row>
    <row r="41" spans="1:8" ht="15" customHeight="1" x14ac:dyDescent="0.15">
      <c r="A41" s="138"/>
      <c r="B41" s="165" t="s">
        <v>59</v>
      </c>
      <c r="C41" s="407">
        <v>98.1</v>
      </c>
      <c r="D41" s="384">
        <v>96.300000000000011</v>
      </c>
      <c r="E41" s="307">
        <v>-1.8</v>
      </c>
      <c r="F41" s="407">
        <v>99.4</v>
      </c>
      <c r="G41" s="413">
        <v>99.3</v>
      </c>
      <c r="H41" s="162"/>
    </row>
    <row r="42" spans="1:8" ht="15" customHeight="1" x14ac:dyDescent="0.15">
      <c r="A42" s="138"/>
      <c r="B42" s="191" t="s">
        <v>329</v>
      </c>
      <c r="C42" s="407">
        <v>102.4</v>
      </c>
      <c r="D42" s="384">
        <v>102.4</v>
      </c>
      <c r="E42" s="307">
        <v>0</v>
      </c>
      <c r="F42" s="407">
        <v>101.8</v>
      </c>
      <c r="G42" s="413">
        <v>102.4</v>
      </c>
      <c r="H42" s="162"/>
    </row>
    <row r="43" spans="1:8" ht="15" customHeight="1" x14ac:dyDescent="0.15">
      <c r="A43" s="138"/>
      <c r="B43" s="165" t="s">
        <v>60</v>
      </c>
      <c r="C43" s="407">
        <v>102.3</v>
      </c>
      <c r="D43" s="384">
        <v>105.4</v>
      </c>
      <c r="E43" s="308">
        <v>3</v>
      </c>
      <c r="F43" s="407">
        <v>102.3</v>
      </c>
      <c r="G43" s="413">
        <v>105.4</v>
      </c>
      <c r="H43" s="162"/>
    </row>
    <row r="44" spans="1:8" ht="15" customHeight="1" x14ac:dyDescent="0.15">
      <c r="A44" s="138"/>
      <c r="B44" s="185" t="s">
        <v>325</v>
      </c>
      <c r="C44" s="407">
        <v>101.8</v>
      </c>
      <c r="D44" s="384">
        <v>101.2</v>
      </c>
      <c r="E44" s="307">
        <v>-0.5</v>
      </c>
      <c r="F44" s="407">
        <v>101.8</v>
      </c>
      <c r="G44" s="413">
        <v>102.1</v>
      </c>
      <c r="H44" s="162"/>
    </row>
    <row r="45" spans="1:8" ht="15" customHeight="1" x14ac:dyDescent="0.15">
      <c r="A45" s="138"/>
      <c r="B45" s="104"/>
      <c r="C45" s="407"/>
      <c r="D45" s="384"/>
      <c r="E45" s="308"/>
      <c r="F45" s="407"/>
      <c r="G45" s="413"/>
      <c r="H45" s="162"/>
    </row>
    <row r="46" spans="1:8" ht="15" customHeight="1" x14ac:dyDescent="0.15">
      <c r="A46" s="534" t="s">
        <v>61</v>
      </c>
      <c r="B46" s="513"/>
      <c r="C46" s="407"/>
      <c r="D46" s="384"/>
      <c r="E46" s="308"/>
      <c r="F46" s="407"/>
      <c r="G46" s="413"/>
      <c r="H46" s="162"/>
    </row>
    <row r="47" spans="1:8" ht="15" customHeight="1" x14ac:dyDescent="0.15">
      <c r="A47" s="138"/>
      <c r="B47" s="165" t="s">
        <v>62</v>
      </c>
      <c r="C47" s="407">
        <v>103.7</v>
      </c>
      <c r="D47" s="384">
        <v>108</v>
      </c>
      <c r="E47" s="307">
        <v>4.0999999999999996</v>
      </c>
      <c r="F47" s="407">
        <v>104.3</v>
      </c>
      <c r="G47" s="413">
        <v>108.3</v>
      </c>
      <c r="H47" s="162"/>
    </row>
    <row r="48" spans="1:8" ht="15" customHeight="1" x14ac:dyDescent="0.15">
      <c r="A48" s="138"/>
      <c r="B48" s="165" t="s">
        <v>63</v>
      </c>
      <c r="C48" s="407">
        <v>100.5</v>
      </c>
      <c r="D48" s="384">
        <v>101.3</v>
      </c>
      <c r="E48" s="308">
        <v>0.8</v>
      </c>
      <c r="F48" s="407">
        <v>100.2</v>
      </c>
      <c r="G48" s="413">
        <v>101</v>
      </c>
      <c r="H48" s="162"/>
    </row>
    <row r="49" spans="1:8" ht="15" customHeight="1" x14ac:dyDescent="0.15">
      <c r="A49" s="138"/>
      <c r="B49" s="165" t="s">
        <v>64</v>
      </c>
      <c r="C49" s="517">
        <v>100.6</v>
      </c>
      <c r="D49" s="512">
        <v>101.6</v>
      </c>
      <c r="E49" s="535">
        <v>0.9</v>
      </c>
      <c r="F49" s="517">
        <v>100.3</v>
      </c>
      <c r="G49" s="533">
        <v>101.4</v>
      </c>
      <c r="H49" s="162"/>
    </row>
    <row r="50" spans="1:8" ht="15" customHeight="1" x14ac:dyDescent="0.15">
      <c r="A50" s="138"/>
      <c r="B50" s="165" t="s">
        <v>63</v>
      </c>
      <c r="C50" s="517"/>
      <c r="D50" s="512"/>
      <c r="E50" s="535"/>
      <c r="F50" s="517"/>
      <c r="G50" s="533"/>
      <c r="H50" s="162"/>
    </row>
    <row r="51" spans="1:8" ht="5.25" customHeight="1" thickBot="1" x14ac:dyDescent="0.2">
      <c r="A51" s="140"/>
      <c r="B51" s="109"/>
      <c r="C51" s="72"/>
      <c r="D51" s="300"/>
      <c r="E51" s="300"/>
      <c r="F51" s="72"/>
      <c r="G51" s="110"/>
      <c r="H51" s="162"/>
    </row>
    <row r="52" spans="1:8" ht="15" customHeight="1" x14ac:dyDescent="0.15">
      <c r="B52" s="87"/>
      <c r="C52" s="87"/>
      <c r="D52" s="87"/>
      <c r="E52" s="87"/>
      <c r="F52" s="87"/>
      <c r="G52" s="141" t="s">
        <v>80</v>
      </c>
      <c r="H52" s="87"/>
    </row>
    <row r="53" spans="1:8" ht="15" customHeight="1" x14ac:dyDescent="0.15">
      <c r="B53" s="12"/>
      <c r="C53" s="87"/>
      <c r="D53" s="87"/>
      <c r="E53" s="87"/>
      <c r="F53" s="87"/>
      <c r="G53" s="3" t="s">
        <v>81</v>
      </c>
      <c r="H53" s="87"/>
    </row>
  </sheetData>
  <sheetProtection sheet="1" objects="1" scenarios="1"/>
  <mergeCells count="17">
    <mergeCell ref="A7:B7"/>
    <mergeCell ref="A18:B18"/>
    <mergeCell ref="G49:G50"/>
    <mergeCell ref="A23:B23"/>
    <mergeCell ref="A28:B28"/>
    <mergeCell ref="A33:B33"/>
    <mergeCell ref="A39:B39"/>
    <mergeCell ref="A46:B46"/>
    <mergeCell ref="D49:D50"/>
    <mergeCell ref="E49:E50"/>
    <mergeCell ref="F49:F50"/>
    <mergeCell ref="C49:C50"/>
    <mergeCell ref="A1:E1"/>
    <mergeCell ref="A2:E2"/>
    <mergeCell ref="A3:B5"/>
    <mergeCell ref="A6:B6"/>
    <mergeCell ref="F3:G3"/>
  </mergeCells>
  <phoneticPr fontId="27"/>
  <printOptions horizontalCentered="1"/>
  <pageMargins left="0.59055118110236227" right="0.59055118110236227" top="0.59055118110236227" bottom="0.59055118110236227" header="0.39370078740157483" footer="0.39370078740157483"/>
  <pageSetup paperSize="9" firstPageNumber="175"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47"/>
  <sheetViews>
    <sheetView view="pageBreakPreview" zoomScaleNormal="100" zoomScaleSheetLayoutView="100" workbookViewId="0">
      <selection activeCell="N46" sqref="N46"/>
    </sheetView>
  </sheetViews>
  <sheetFormatPr defaultRowHeight="20.100000000000001" customHeight="1" x14ac:dyDescent="0.15"/>
  <cols>
    <col min="1" max="1" width="1.875" style="12" customWidth="1"/>
    <col min="2" max="2" width="15.625" style="12" customWidth="1"/>
    <col min="3" max="3" width="7.375" style="12" customWidth="1"/>
    <col min="4" max="4" width="7.5" style="12" customWidth="1"/>
    <col min="5" max="5" width="7.375" style="12" customWidth="1"/>
    <col min="6" max="6" width="7.625" style="12" customWidth="1"/>
    <col min="7" max="7" width="7.375" style="12" customWidth="1"/>
    <col min="8" max="8" width="7.625" style="12" customWidth="1"/>
    <col min="9" max="9" width="6.875" style="12" customWidth="1"/>
    <col min="10" max="10" width="7.25" style="12" customWidth="1"/>
    <col min="11" max="11" width="7.375" style="12" customWidth="1"/>
    <col min="12" max="12" width="8.5" style="12" customWidth="1"/>
    <col min="13" max="16384" width="9" style="12"/>
  </cols>
  <sheetData>
    <row r="1" spans="1:12" ht="5.0999999999999996" customHeight="1" x14ac:dyDescent="0.15">
      <c r="L1" s="3"/>
    </row>
    <row r="2" spans="1:12" ht="15" customHeight="1" thickBot="1" x14ac:dyDescent="0.2">
      <c r="A2" s="12" t="s">
        <v>436</v>
      </c>
      <c r="H2" s="561" t="s">
        <v>373</v>
      </c>
      <c r="I2" s="561"/>
      <c r="J2" s="561"/>
      <c r="K2" s="561"/>
      <c r="L2" s="561"/>
    </row>
    <row r="3" spans="1:12" ht="24.95" customHeight="1" thickBot="1" x14ac:dyDescent="0.2">
      <c r="A3" s="499" t="s">
        <v>82</v>
      </c>
      <c r="B3" s="500"/>
      <c r="C3" s="541" t="s">
        <v>358</v>
      </c>
      <c r="D3" s="542"/>
      <c r="E3" s="541" t="s">
        <v>359</v>
      </c>
      <c r="F3" s="542"/>
      <c r="G3" s="541" t="s">
        <v>360</v>
      </c>
      <c r="H3" s="560"/>
      <c r="I3" s="547" t="s">
        <v>361</v>
      </c>
      <c r="J3" s="548"/>
      <c r="K3" s="562" t="s">
        <v>397</v>
      </c>
      <c r="L3" s="563"/>
    </row>
    <row r="4" spans="1:12" ht="24.95" customHeight="1" thickBot="1" x14ac:dyDescent="0.2">
      <c r="A4" s="501"/>
      <c r="B4" s="502"/>
      <c r="C4" s="538" t="s">
        <v>83</v>
      </c>
      <c r="D4" s="9" t="s">
        <v>68</v>
      </c>
      <c r="E4" s="538" t="s">
        <v>83</v>
      </c>
      <c r="F4" s="198" t="s">
        <v>68</v>
      </c>
      <c r="G4" s="544" t="s">
        <v>83</v>
      </c>
      <c r="H4" s="9" t="s">
        <v>68</v>
      </c>
      <c r="I4" s="544" t="s">
        <v>83</v>
      </c>
      <c r="J4" s="9" t="s">
        <v>68</v>
      </c>
      <c r="K4" s="546" t="s">
        <v>83</v>
      </c>
      <c r="L4" s="293" t="s">
        <v>68</v>
      </c>
    </row>
    <row r="5" spans="1:12" ht="24.95" customHeight="1" x14ac:dyDescent="0.15">
      <c r="A5" s="501"/>
      <c r="B5" s="502"/>
      <c r="C5" s="492"/>
      <c r="D5" s="100" t="s">
        <v>234</v>
      </c>
      <c r="E5" s="492"/>
      <c r="F5" s="197" t="s">
        <v>234</v>
      </c>
      <c r="G5" s="545"/>
      <c r="H5" s="100" t="s">
        <v>234</v>
      </c>
      <c r="I5" s="545"/>
      <c r="J5" s="100" t="s">
        <v>234</v>
      </c>
      <c r="K5" s="546"/>
      <c r="L5" s="231" t="s">
        <v>234</v>
      </c>
    </row>
    <row r="6" spans="1:12" ht="5.25" customHeight="1" x14ac:dyDescent="0.15">
      <c r="A6" s="91"/>
      <c r="B6" s="196"/>
      <c r="C6" s="408"/>
      <c r="D6" s="408"/>
      <c r="E6" s="408"/>
      <c r="F6" s="408"/>
      <c r="G6" s="19"/>
      <c r="H6" s="19"/>
      <c r="I6" s="19"/>
      <c r="J6" s="19"/>
      <c r="K6" s="19"/>
      <c r="L6" s="294"/>
    </row>
    <row r="7" spans="1:12" ht="20.100000000000001" customHeight="1" x14ac:dyDescent="0.15">
      <c r="A7" s="539" t="s">
        <v>84</v>
      </c>
      <c r="B7" s="540"/>
      <c r="C7" s="85">
        <v>99.3</v>
      </c>
      <c r="D7" s="70">
        <v>2.6</v>
      </c>
      <c r="E7" s="85">
        <v>100</v>
      </c>
      <c r="F7" s="70">
        <v>0.7</v>
      </c>
      <c r="G7" s="85">
        <v>100.3</v>
      </c>
      <c r="H7" s="70">
        <v>0.3</v>
      </c>
      <c r="I7" s="84">
        <v>100.7</v>
      </c>
      <c r="J7" s="406">
        <v>0.5</v>
      </c>
      <c r="K7" s="387">
        <v>101.9</v>
      </c>
      <c r="L7" s="388">
        <v>1.2</v>
      </c>
    </row>
    <row r="8" spans="1:12" ht="20.100000000000001" customHeight="1" x14ac:dyDescent="0.15">
      <c r="A8" s="91"/>
      <c r="B8" s="164" t="s">
        <v>85</v>
      </c>
      <c r="C8" s="84">
        <v>97.1</v>
      </c>
      <c r="D8" s="406">
        <v>3.7</v>
      </c>
      <c r="E8" s="84">
        <v>100</v>
      </c>
      <c r="F8" s="406">
        <v>2.9</v>
      </c>
      <c r="G8" s="84">
        <v>102</v>
      </c>
      <c r="H8" s="406">
        <v>2</v>
      </c>
      <c r="I8" s="84">
        <v>101.8</v>
      </c>
      <c r="J8" s="406">
        <f t="shared" ref="J8" si="0">I8-G8</f>
        <v>-0.20000000000000284</v>
      </c>
      <c r="K8" s="387">
        <v>103.8</v>
      </c>
      <c r="L8" s="388">
        <v>2</v>
      </c>
    </row>
    <row r="9" spans="1:12" ht="20.100000000000001" customHeight="1" x14ac:dyDescent="0.15">
      <c r="A9" s="91"/>
      <c r="B9" s="164" t="s">
        <v>86</v>
      </c>
      <c r="C9" s="84">
        <v>99.9</v>
      </c>
      <c r="D9" s="406">
        <v>0.7</v>
      </c>
      <c r="E9" s="84">
        <v>100</v>
      </c>
      <c r="F9" s="406">
        <v>0.1</v>
      </c>
      <c r="G9" s="84">
        <v>100.1</v>
      </c>
      <c r="H9" s="406">
        <v>0.1</v>
      </c>
      <c r="I9" s="84">
        <v>100</v>
      </c>
      <c r="J9" s="406">
        <v>0</v>
      </c>
      <c r="K9" s="387">
        <v>100</v>
      </c>
      <c r="L9" s="388">
        <v>0</v>
      </c>
    </row>
    <row r="10" spans="1:12" ht="20.100000000000001" customHeight="1" x14ac:dyDescent="0.15">
      <c r="A10" s="91"/>
      <c r="B10" s="164" t="s">
        <v>87</v>
      </c>
      <c r="C10" s="84">
        <v>102.9</v>
      </c>
      <c r="D10" s="406">
        <v>4</v>
      </c>
      <c r="E10" s="84">
        <v>100</v>
      </c>
      <c r="F10" s="406">
        <v>-2.8</v>
      </c>
      <c r="G10" s="84">
        <v>95.8</v>
      </c>
      <c r="H10" s="406">
        <v>-4.2</v>
      </c>
      <c r="I10" s="84">
        <v>99.2</v>
      </c>
      <c r="J10" s="406">
        <v>3.5</v>
      </c>
      <c r="K10" s="387">
        <v>103.9</v>
      </c>
      <c r="L10" s="388">
        <v>4.8</v>
      </c>
    </row>
    <row r="11" spans="1:12" ht="20.100000000000001" customHeight="1" x14ac:dyDescent="0.15">
      <c r="A11" s="91"/>
      <c r="B11" s="164" t="s">
        <v>88</v>
      </c>
      <c r="C11" s="84">
        <v>98.9</v>
      </c>
      <c r="D11" s="406">
        <v>3.3</v>
      </c>
      <c r="E11" s="84">
        <v>100</v>
      </c>
      <c r="F11" s="406">
        <v>1.2</v>
      </c>
      <c r="G11" s="84">
        <v>99.2</v>
      </c>
      <c r="H11" s="406">
        <v>-0.8</v>
      </c>
      <c r="I11" s="84">
        <v>99.7</v>
      </c>
      <c r="J11" s="406">
        <v>0.4</v>
      </c>
      <c r="K11" s="387">
        <v>100.5</v>
      </c>
      <c r="L11" s="388">
        <v>0.9</v>
      </c>
    </row>
    <row r="12" spans="1:12" ht="20.100000000000001" customHeight="1" x14ac:dyDescent="0.15">
      <c r="A12" s="91"/>
      <c r="B12" s="164" t="s">
        <v>89</v>
      </c>
      <c r="C12" s="84">
        <v>98.5</v>
      </c>
      <c r="D12" s="406">
        <v>0.9</v>
      </c>
      <c r="E12" s="84">
        <v>100</v>
      </c>
      <c r="F12" s="406">
        <v>1.5</v>
      </c>
      <c r="G12" s="84">
        <v>101.6</v>
      </c>
      <c r="H12" s="406">
        <v>1.6</v>
      </c>
      <c r="I12" s="84">
        <v>102.7</v>
      </c>
      <c r="J12" s="406">
        <v>1</v>
      </c>
      <c r="K12" s="387">
        <v>101.6</v>
      </c>
      <c r="L12" s="388">
        <v>-1.1000000000000001</v>
      </c>
    </row>
    <row r="13" spans="1:12" ht="20.100000000000001" customHeight="1" x14ac:dyDescent="0.15">
      <c r="A13" s="91"/>
      <c r="B13" s="164" t="s">
        <v>90</v>
      </c>
      <c r="C13" s="84">
        <v>98.8</v>
      </c>
      <c r="D13" s="406">
        <v>0.5</v>
      </c>
      <c r="E13" s="84">
        <v>100</v>
      </c>
      <c r="F13" s="406">
        <v>1.2</v>
      </c>
      <c r="G13" s="84">
        <v>101</v>
      </c>
      <c r="H13" s="406">
        <v>1</v>
      </c>
      <c r="I13" s="84">
        <v>102.2</v>
      </c>
      <c r="J13" s="406">
        <f t="shared" ref="J13:J16" si="1">I13-G13</f>
        <v>1.2000000000000028</v>
      </c>
      <c r="K13" s="387">
        <v>102.3</v>
      </c>
      <c r="L13" s="388">
        <v>0.1</v>
      </c>
    </row>
    <row r="14" spans="1:12" ht="20.100000000000001" customHeight="1" x14ac:dyDescent="0.15">
      <c r="A14" s="91"/>
      <c r="B14" s="164" t="s">
        <v>91</v>
      </c>
      <c r="C14" s="84">
        <v>102.3</v>
      </c>
      <c r="D14" s="406">
        <v>2.6</v>
      </c>
      <c r="E14" s="84">
        <v>100</v>
      </c>
      <c r="F14" s="406">
        <v>-2.2999999999999998</v>
      </c>
      <c r="G14" s="84">
        <v>99.1</v>
      </c>
      <c r="H14" s="406">
        <v>-0.9</v>
      </c>
      <c r="I14" s="84">
        <v>99.3</v>
      </c>
      <c r="J14" s="406">
        <f t="shared" si="1"/>
        <v>0.20000000000000284</v>
      </c>
      <c r="K14" s="387">
        <v>100.3</v>
      </c>
      <c r="L14" s="388">
        <v>1</v>
      </c>
    </row>
    <row r="15" spans="1:12" ht="20.100000000000001" customHeight="1" x14ac:dyDescent="0.15">
      <c r="A15" s="91"/>
      <c r="B15" s="164" t="s">
        <v>92</v>
      </c>
      <c r="C15" s="84">
        <v>98.6</v>
      </c>
      <c r="D15" s="406">
        <v>2.8</v>
      </c>
      <c r="E15" s="84">
        <v>100</v>
      </c>
      <c r="F15" s="406">
        <v>1.4</v>
      </c>
      <c r="G15" s="84">
        <v>101.5</v>
      </c>
      <c r="H15" s="406">
        <v>1.5</v>
      </c>
      <c r="I15" s="84">
        <v>102.4</v>
      </c>
      <c r="J15" s="406">
        <f t="shared" si="1"/>
        <v>0.90000000000000568</v>
      </c>
      <c r="K15" s="387">
        <v>102.1</v>
      </c>
      <c r="L15" s="388">
        <v>-0.2</v>
      </c>
    </row>
    <row r="16" spans="1:12" ht="20.100000000000001" customHeight="1" x14ac:dyDescent="0.15">
      <c r="A16" s="91"/>
      <c r="B16" s="164" t="s">
        <v>93</v>
      </c>
      <c r="C16" s="84">
        <v>98.3</v>
      </c>
      <c r="D16" s="406">
        <v>3.1</v>
      </c>
      <c r="E16" s="84">
        <v>100</v>
      </c>
      <c r="F16" s="406">
        <v>1.7</v>
      </c>
      <c r="G16" s="84">
        <v>100.8</v>
      </c>
      <c r="H16" s="406">
        <v>0.8</v>
      </c>
      <c r="I16" s="84">
        <v>101.2</v>
      </c>
      <c r="J16" s="406">
        <f t="shared" si="1"/>
        <v>0.40000000000000568</v>
      </c>
      <c r="K16" s="387">
        <v>102.3</v>
      </c>
      <c r="L16" s="388">
        <v>1.1000000000000001</v>
      </c>
    </row>
    <row r="17" spans="1:14" ht="20.100000000000001" customHeight="1" x14ac:dyDescent="0.15">
      <c r="A17" s="91"/>
      <c r="B17" s="164" t="s">
        <v>94</v>
      </c>
      <c r="C17" s="84">
        <v>98.6</v>
      </c>
      <c r="D17" s="406">
        <v>3.2</v>
      </c>
      <c r="E17" s="84">
        <v>100</v>
      </c>
      <c r="F17" s="406">
        <v>1.5</v>
      </c>
      <c r="G17" s="84">
        <v>100.2</v>
      </c>
      <c r="H17" s="406">
        <v>0.2</v>
      </c>
      <c r="I17" s="84">
        <v>100.9</v>
      </c>
      <c r="J17" s="406">
        <v>0.6</v>
      </c>
      <c r="K17" s="387">
        <v>101.1</v>
      </c>
      <c r="L17" s="388">
        <v>0.2</v>
      </c>
    </row>
    <row r="18" spans="1:14" ht="5.25" customHeight="1" thickBot="1" x14ac:dyDescent="0.2">
      <c r="A18" s="111"/>
      <c r="B18" s="112"/>
      <c r="C18" s="72"/>
      <c r="D18" s="72"/>
      <c r="E18" s="72"/>
      <c r="F18" s="72"/>
      <c r="G18" s="72"/>
      <c r="H18" s="72"/>
      <c r="I18" s="72"/>
      <c r="J18" s="72"/>
      <c r="K18" s="72"/>
      <c r="L18" s="110"/>
    </row>
    <row r="19" spans="1:14" ht="15" customHeight="1" x14ac:dyDescent="0.15">
      <c r="L19" s="3" t="s">
        <v>95</v>
      </c>
    </row>
    <row r="20" spans="1:14" ht="15" customHeight="1" x14ac:dyDescent="0.15"/>
    <row r="21" spans="1:14" ht="15" customHeight="1" thickBot="1" x14ac:dyDescent="0.2">
      <c r="A21" s="109" t="s">
        <v>437</v>
      </c>
      <c r="B21" s="109"/>
      <c r="C21" s="109"/>
      <c r="D21" s="109"/>
      <c r="E21" s="109"/>
      <c r="F21" s="109"/>
      <c r="G21" s="109"/>
      <c r="L21" s="3" t="s">
        <v>96</v>
      </c>
    </row>
    <row r="22" spans="1:14" ht="24.95" customHeight="1" thickBot="1" x14ac:dyDescent="0.2">
      <c r="A22" s="499" t="s">
        <v>97</v>
      </c>
      <c r="B22" s="500"/>
      <c r="C22" s="113"/>
      <c r="D22" s="114"/>
      <c r="E22" s="108" t="s">
        <v>98</v>
      </c>
      <c r="F22" s="114"/>
      <c r="G22" s="115"/>
      <c r="H22" s="113"/>
      <c r="I22" s="114"/>
      <c r="J22" s="108" t="s">
        <v>99</v>
      </c>
      <c r="K22" s="114"/>
      <c r="L22" s="116"/>
    </row>
    <row r="23" spans="1:14" ht="24.95" customHeight="1" x14ac:dyDescent="0.15">
      <c r="A23" s="501"/>
      <c r="B23" s="502"/>
      <c r="C23" s="536" t="s">
        <v>398</v>
      </c>
      <c r="D23" s="536"/>
      <c r="E23" s="537" t="s">
        <v>397</v>
      </c>
      <c r="F23" s="537"/>
      <c r="G23" s="47" t="s">
        <v>100</v>
      </c>
      <c r="H23" s="536" t="s">
        <v>399</v>
      </c>
      <c r="I23" s="536"/>
      <c r="J23" s="537" t="s">
        <v>400</v>
      </c>
      <c r="K23" s="537"/>
      <c r="L23" s="310" t="s">
        <v>100</v>
      </c>
    </row>
    <row r="24" spans="1:14" ht="5.25" customHeight="1" x14ac:dyDescent="0.15">
      <c r="A24" s="117"/>
      <c r="B24" s="305"/>
      <c r="C24" s="408"/>
      <c r="D24" s="408"/>
      <c r="E24" s="304"/>
      <c r="F24" s="304"/>
      <c r="G24" s="311"/>
      <c r="H24" s="408"/>
      <c r="I24" s="408"/>
      <c r="J24" s="304"/>
      <c r="K24" s="304"/>
      <c r="L24" s="312"/>
    </row>
    <row r="25" spans="1:14" ht="20.100000000000001" customHeight="1" x14ac:dyDescent="0.15">
      <c r="A25" s="91"/>
      <c r="B25" s="164" t="s">
        <v>101</v>
      </c>
      <c r="C25" s="555">
        <v>156</v>
      </c>
      <c r="D25" s="556"/>
      <c r="E25" s="557">
        <v>150</v>
      </c>
      <c r="F25" s="558"/>
      <c r="G25" s="313">
        <v>0</v>
      </c>
      <c r="H25" s="559">
        <v>259</v>
      </c>
      <c r="I25" s="559"/>
      <c r="J25" s="543">
        <v>248</v>
      </c>
      <c r="K25" s="543"/>
      <c r="L25" s="314">
        <v>0</v>
      </c>
    </row>
    <row r="26" spans="1:14" ht="20.100000000000001" customHeight="1" x14ac:dyDescent="0.15">
      <c r="A26" s="91"/>
      <c r="B26" s="164" t="s">
        <v>102</v>
      </c>
      <c r="C26" s="549">
        <v>3.19</v>
      </c>
      <c r="D26" s="550"/>
      <c r="E26" s="551">
        <v>3.01</v>
      </c>
      <c r="F26" s="552"/>
      <c r="G26" s="313">
        <v>0</v>
      </c>
      <c r="H26" s="553">
        <v>3.13</v>
      </c>
      <c r="I26" s="553"/>
      <c r="J26" s="554">
        <v>3.12</v>
      </c>
      <c r="K26" s="554"/>
      <c r="L26" s="314">
        <v>0</v>
      </c>
    </row>
    <row r="27" spans="1:14" ht="20.100000000000001" customHeight="1" x14ac:dyDescent="0.15">
      <c r="A27" s="91"/>
      <c r="B27" s="164" t="s">
        <v>103</v>
      </c>
      <c r="C27" s="549">
        <v>1.23</v>
      </c>
      <c r="D27" s="550"/>
      <c r="E27" s="551">
        <v>1.1599999999999999</v>
      </c>
      <c r="F27" s="552"/>
      <c r="G27" s="313">
        <v>0</v>
      </c>
      <c r="H27" s="553">
        <v>1.19</v>
      </c>
      <c r="I27" s="553"/>
      <c r="J27" s="554">
        <v>1.28</v>
      </c>
      <c r="K27" s="554"/>
      <c r="L27" s="314">
        <v>0</v>
      </c>
    </row>
    <row r="28" spans="1:14" ht="20.100000000000001" customHeight="1" x14ac:dyDescent="0.15">
      <c r="A28" s="91"/>
      <c r="B28" s="73" t="s">
        <v>104</v>
      </c>
      <c r="C28" s="517">
        <v>58.1</v>
      </c>
      <c r="D28" s="572"/>
      <c r="E28" s="512">
        <v>59</v>
      </c>
      <c r="F28" s="573"/>
      <c r="G28" s="313">
        <v>0</v>
      </c>
      <c r="H28" s="574">
        <v>57.7</v>
      </c>
      <c r="I28" s="574"/>
      <c r="J28" s="571">
        <v>57.1</v>
      </c>
      <c r="K28" s="571"/>
      <c r="L28" s="314">
        <v>0</v>
      </c>
    </row>
    <row r="29" spans="1:14" ht="20.100000000000001" customHeight="1" x14ac:dyDescent="0.15">
      <c r="A29" s="91"/>
      <c r="B29" s="164"/>
      <c r="C29" s="564"/>
      <c r="D29" s="565"/>
      <c r="E29" s="564"/>
      <c r="F29" s="565"/>
      <c r="G29" s="315"/>
      <c r="H29" s="566"/>
      <c r="I29" s="566"/>
      <c r="J29" s="566"/>
      <c r="K29" s="566"/>
      <c r="L29" s="316"/>
    </row>
    <row r="30" spans="1:14" ht="20.100000000000001" customHeight="1" x14ac:dyDescent="0.15">
      <c r="A30" s="91"/>
      <c r="B30" s="163" t="s">
        <v>105</v>
      </c>
      <c r="C30" s="568">
        <v>233023</v>
      </c>
      <c r="D30" s="569"/>
      <c r="E30" s="567">
        <v>226283</v>
      </c>
      <c r="F30" s="570"/>
      <c r="G30" s="317">
        <f>ROUND(E30/C30,5)*100-100</f>
        <v>-2.8919999999999959</v>
      </c>
      <c r="H30" s="568">
        <v>206507</v>
      </c>
      <c r="I30" s="568"/>
      <c r="J30" s="567">
        <v>213745</v>
      </c>
      <c r="K30" s="567"/>
      <c r="L30" s="318">
        <f>ROUND(J30/H30,5)*100-100</f>
        <v>3.5049999999999955</v>
      </c>
    </row>
    <row r="31" spans="1:14" ht="20.100000000000001" customHeight="1" x14ac:dyDescent="0.15">
      <c r="A31" s="91"/>
      <c r="B31" s="164" t="s">
        <v>106</v>
      </c>
      <c r="C31" s="575">
        <v>62760</v>
      </c>
      <c r="D31" s="578"/>
      <c r="E31" s="576">
        <v>61441</v>
      </c>
      <c r="F31" s="577"/>
      <c r="G31" s="319">
        <f>ROUND(E31/C31,5)*100-100</f>
        <v>-2.1020000000000039</v>
      </c>
      <c r="H31" s="575">
        <v>57816</v>
      </c>
      <c r="I31" s="575"/>
      <c r="J31" s="576">
        <v>60662</v>
      </c>
      <c r="K31" s="576"/>
      <c r="L31" s="320">
        <f>ROUND(J31/H31,5)*100-100</f>
        <v>4.923000000000016</v>
      </c>
      <c r="N31" s="142"/>
    </row>
    <row r="32" spans="1:14" ht="20.100000000000001" customHeight="1" x14ac:dyDescent="0.15">
      <c r="A32" s="91"/>
      <c r="B32" s="164" t="s">
        <v>107</v>
      </c>
      <c r="C32" s="575">
        <v>20421</v>
      </c>
      <c r="D32" s="578"/>
      <c r="E32" s="576">
        <v>21060</v>
      </c>
      <c r="F32" s="577"/>
      <c r="G32" s="319">
        <f t="shared" ref="G32:G40" si="2">ROUND(E32/C32,5)*100-100</f>
        <v>3.1290000000000049</v>
      </c>
      <c r="H32" s="575">
        <v>18808</v>
      </c>
      <c r="I32" s="575"/>
      <c r="J32" s="576">
        <v>20742</v>
      </c>
      <c r="K32" s="576"/>
      <c r="L32" s="320">
        <f t="shared" ref="L32:L40" si="3">ROUND(J32/H32,5)*100-100</f>
        <v>10.283000000000001</v>
      </c>
      <c r="N32" s="142"/>
    </row>
    <row r="33" spans="1:14" ht="20.100000000000001" customHeight="1" x14ac:dyDescent="0.15">
      <c r="A33" s="91"/>
      <c r="B33" s="164" t="s">
        <v>87</v>
      </c>
      <c r="C33" s="575">
        <v>19815</v>
      </c>
      <c r="D33" s="578"/>
      <c r="E33" s="576">
        <v>20157</v>
      </c>
      <c r="F33" s="577"/>
      <c r="G33" s="319">
        <f t="shared" si="2"/>
        <v>1.7259999999999991</v>
      </c>
      <c r="H33" s="575">
        <v>19035</v>
      </c>
      <c r="I33" s="575"/>
      <c r="J33" s="576">
        <v>19752</v>
      </c>
      <c r="K33" s="576"/>
      <c r="L33" s="320">
        <f>ROUND(J33/H33,5)*100-100</f>
        <v>3.7670000000000101</v>
      </c>
      <c r="N33" s="118"/>
    </row>
    <row r="34" spans="1:14" ht="20.100000000000001" customHeight="1" x14ac:dyDescent="0.15">
      <c r="A34" s="91"/>
      <c r="B34" s="164" t="s">
        <v>88</v>
      </c>
      <c r="C34" s="575">
        <v>8389</v>
      </c>
      <c r="D34" s="578"/>
      <c r="E34" s="576">
        <v>8061</v>
      </c>
      <c r="F34" s="577"/>
      <c r="G34" s="319">
        <f t="shared" si="2"/>
        <v>-3.9099999999999966</v>
      </c>
      <c r="H34" s="575">
        <v>7913</v>
      </c>
      <c r="I34" s="575"/>
      <c r="J34" s="576">
        <v>8326</v>
      </c>
      <c r="K34" s="576"/>
      <c r="L34" s="320">
        <f t="shared" si="3"/>
        <v>5.2189999999999941</v>
      </c>
      <c r="N34" s="118"/>
    </row>
    <row r="35" spans="1:14" ht="20.100000000000001" customHeight="1" x14ac:dyDescent="0.15">
      <c r="A35" s="91"/>
      <c r="B35" s="164" t="s">
        <v>108</v>
      </c>
      <c r="C35" s="575">
        <v>7180</v>
      </c>
      <c r="D35" s="578"/>
      <c r="E35" s="576">
        <v>6457</v>
      </c>
      <c r="F35" s="577"/>
      <c r="G35" s="319">
        <f t="shared" si="2"/>
        <v>-10.070000000000007</v>
      </c>
      <c r="H35" s="575">
        <v>5989</v>
      </c>
      <c r="I35" s="575"/>
      <c r="J35" s="576">
        <v>6609</v>
      </c>
      <c r="K35" s="576"/>
      <c r="L35" s="320">
        <f t="shared" si="3"/>
        <v>10.352000000000004</v>
      </c>
      <c r="N35" s="118"/>
    </row>
    <row r="36" spans="1:14" ht="20.100000000000001" customHeight="1" x14ac:dyDescent="0.15">
      <c r="A36" s="91"/>
      <c r="B36" s="164" t="s">
        <v>109</v>
      </c>
      <c r="C36" s="575">
        <v>10713</v>
      </c>
      <c r="D36" s="578"/>
      <c r="E36" s="576">
        <v>10213</v>
      </c>
      <c r="F36" s="577"/>
      <c r="G36" s="319">
        <f t="shared" si="2"/>
        <v>-4.6670000000000016</v>
      </c>
      <c r="H36" s="575">
        <v>8485</v>
      </c>
      <c r="I36" s="575"/>
      <c r="J36" s="576">
        <v>8710</v>
      </c>
      <c r="K36" s="576"/>
      <c r="L36" s="320">
        <f t="shared" si="3"/>
        <v>2.6520000000000152</v>
      </c>
      <c r="N36" s="119"/>
    </row>
    <row r="37" spans="1:14" ht="20.100000000000001" customHeight="1" x14ac:dyDescent="0.15">
      <c r="A37" s="91"/>
      <c r="B37" s="164" t="s">
        <v>91</v>
      </c>
      <c r="C37" s="575">
        <v>32784</v>
      </c>
      <c r="D37" s="578"/>
      <c r="E37" s="576">
        <v>31478</v>
      </c>
      <c r="F37" s="577"/>
      <c r="G37" s="319">
        <f t="shared" si="2"/>
        <v>-3.9839999999999947</v>
      </c>
      <c r="H37" s="575">
        <v>27907</v>
      </c>
      <c r="I37" s="575"/>
      <c r="J37" s="576">
        <v>27479</v>
      </c>
      <c r="K37" s="576"/>
      <c r="L37" s="320">
        <f>ROUND(J37/H37,5)*100-100</f>
        <v>-1.534000000000006</v>
      </c>
      <c r="N37" s="119"/>
    </row>
    <row r="38" spans="1:14" ht="20.100000000000001" customHeight="1" x14ac:dyDescent="0.15">
      <c r="A38" s="91"/>
      <c r="B38" s="164" t="s">
        <v>110</v>
      </c>
      <c r="C38" s="575">
        <v>9167</v>
      </c>
      <c r="D38" s="578"/>
      <c r="E38" s="576">
        <v>7863</v>
      </c>
      <c r="F38" s="577"/>
      <c r="G38" s="319">
        <f t="shared" si="2"/>
        <v>-14.224999999999994</v>
      </c>
      <c r="H38" s="575">
        <v>6008</v>
      </c>
      <c r="I38" s="575"/>
      <c r="J38" s="576">
        <v>7370</v>
      </c>
      <c r="K38" s="576"/>
      <c r="L38" s="320">
        <f t="shared" si="3"/>
        <v>22.669999999999987</v>
      </c>
      <c r="N38" s="118"/>
    </row>
    <row r="39" spans="1:14" ht="20.100000000000001" customHeight="1" x14ac:dyDescent="0.15">
      <c r="A39" s="91"/>
      <c r="B39" s="164" t="s">
        <v>93</v>
      </c>
      <c r="C39" s="575">
        <v>18809</v>
      </c>
      <c r="D39" s="578"/>
      <c r="E39" s="576">
        <v>16602</v>
      </c>
      <c r="F39" s="577"/>
      <c r="G39" s="319">
        <f t="shared" si="2"/>
        <v>-11.733999999999995</v>
      </c>
      <c r="H39" s="575">
        <v>14565</v>
      </c>
      <c r="I39" s="575"/>
      <c r="J39" s="576">
        <v>14935</v>
      </c>
      <c r="K39" s="576"/>
      <c r="L39" s="320">
        <f t="shared" si="3"/>
        <v>2.5400000000000063</v>
      </c>
      <c r="N39" s="120"/>
    </row>
    <row r="40" spans="1:14" ht="20.100000000000001" customHeight="1" x14ac:dyDescent="0.15">
      <c r="A40" s="91"/>
      <c r="B40" s="164" t="s">
        <v>111</v>
      </c>
      <c r="C40" s="575">
        <v>42984</v>
      </c>
      <c r="D40" s="578"/>
      <c r="E40" s="576">
        <v>42691</v>
      </c>
      <c r="F40" s="577"/>
      <c r="G40" s="319">
        <f t="shared" si="2"/>
        <v>-0.68200000000000216</v>
      </c>
      <c r="H40" s="575">
        <v>39981</v>
      </c>
      <c r="I40" s="575"/>
      <c r="J40" s="576">
        <v>39160</v>
      </c>
      <c r="K40" s="576"/>
      <c r="L40" s="320">
        <f t="shared" si="3"/>
        <v>-2.0530000000000115</v>
      </c>
    </row>
    <row r="41" spans="1:14" ht="20.100000000000001" customHeight="1" x14ac:dyDescent="0.15">
      <c r="A41" s="91"/>
      <c r="B41" s="43"/>
      <c r="C41" s="15"/>
      <c r="D41" s="15"/>
      <c r="E41" s="393"/>
      <c r="F41" s="393"/>
      <c r="G41" s="319"/>
      <c r="H41" s="16"/>
      <c r="I41" s="16"/>
      <c r="J41" s="394"/>
      <c r="K41" s="394"/>
      <c r="L41" s="320"/>
    </row>
    <row r="42" spans="1:14" s="123" customFormat="1" ht="20.100000000000001" customHeight="1" thickBot="1" x14ac:dyDescent="0.2">
      <c r="A42" s="121"/>
      <c r="B42" s="122" t="s">
        <v>112</v>
      </c>
      <c r="C42" s="580">
        <v>26.9</v>
      </c>
      <c r="D42" s="581"/>
      <c r="E42" s="582">
        <v>27.2</v>
      </c>
      <c r="F42" s="583"/>
      <c r="G42" s="321">
        <f>ROUND(E42/C42,5)*100-100</f>
        <v>1.1149999999999949</v>
      </c>
      <c r="H42" s="584">
        <v>28</v>
      </c>
      <c r="I42" s="584"/>
      <c r="J42" s="579">
        <v>28.4</v>
      </c>
      <c r="K42" s="579"/>
      <c r="L42" s="322">
        <f>ROUND(J42/H42,5)*100-100</f>
        <v>1.4289999999999878</v>
      </c>
    </row>
    <row r="43" spans="1:14" ht="15" customHeight="1" x14ac:dyDescent="0.15">
      <c r="A43" s="167" t="s">
        <v>335</v>
      </c>
      <c r="B43" s="114"/>
      <c r="C43" s="114"/>
      <c r="D43" s="114"/>
      <c r="E43" s="114"/>
      <c r="F43" s="114"/>
      <c r="G43" s="114"/>
      <c r="L43" s="3" t="s">
        <v>401</v>
      </c>
    </row>
    <row r="47" spans="1:14" ht="20.100000000000001" customHeight="1" x14ac:dyDescent="0.15">
      <c r="F47" s="118"/>
    </row>
  </sheetData>
  <sheetProtection sheet="1" objects="1" scenarios="1"/>
  <mergeCells count="86">
    <mergeCell ref="J37:K37"/>
    <mergeCell ref="C39:D39"/>
    <mergeCell ref="E39:F39"/>
    <mergeCell ref="H39:I39"/>
    <mergeCell ref="C38:D38"/>
    <mergeCell ref="H37:I37"/>
    <mergeCell ref="E37:F37"/>
    <mergeCell ref="C36:D36"/>
    <mergeCell ref="H36:I36"/>
    <mergeCell ref="E36:F36"/>
    <mergeCell ref="J42:K42"/>
    <mergeCell ref="J39:K39"/>
    <mergeCell ref="H40:I40"/>
    <mergeCell ref="J40:K40"/>
    <mergeCell ref="E38:F38"/>
    <mergeCell ref="H38:I38"/>
    <mergeCell ref="C42:D42"/>
    <mergeCell ref="E42:F42"/>
    <mergeCell ref="C40:D40"/>
    <mergeCell ref="E40:F40"/>
    <mergeCell ref="H42:I42"/>
    <mergeCell ref="J38:K38"/>
    <mergeCell ref="C37:D37"/>
    <mergeCell ref="C31:D31"/>
    <mergeCell ref="C32:D32"/>
    <mergeCell ref="E32:F32"/>
    <mergeCell ref="H32:I32"/>
    <mergeCell ref="J36:K36"/>
    <mergeCell ref="C35:D35"/>
    <mergeCell ref="E34:F34"/>
    <mergeCell ref="C34:D34"/>
    <mergeCell ref="C33:D33"/>
    <mergeCell ref="E33:F33"/>
    <mergeCell ref="J31:K31"/>
    <mergeCell ref="H34:I34"/>
    <mergeCell ref="H35:I35"/>
    <mergeCell ref="E35:F35"/>
    <mergeCell ref="J33:K33"/>
    <mergeCell ref="J32:K32"/>
    <mergeCell ref="H33:I33"/>
    <mergeCell ref="J35:K35"/>
    <mergeCell ref="J34:K34"/>
    <mergeCell ref="E31:F31"/>
    <mergeCell ref="H31:I31"/>
    <mergeCell ref="J28:K28"/>
    <mergeCell ref="C27:D27"/>
    <mergeCell ref="E27:F27"/>
    <mergeCell ref="H27:I27"/>
    <mergeCell ref="J27:K27"/>
    <mergeCell ref="C28:D28"/>
    <mergeCell ref="E28:F28"/>
    <mergeCell ref="H28:I28"/>
    <mergeCell ref="C29:D29"/>
    <mergeCell ref="J29:K29"/>
    <mergeCell ref="J30:K30"/>
    <mergeCell ref="E29:F29"/>
    <mergeCell ref="H29:I29"/>
    <mergeCell ref="C30:D30"/>
    <mergeCell ref="E30:F30"/>
    <mergeCell ref="H30:I30"/>
    <mergeCell ref="H2:L2"/>
    <mergeCell ref="J23:K23"/>
    <mergeCell ref="K3:L3"/>
    <mergeCell ref="E4:E5"/>
    <mergeCell ref="G4:G5"/>
    <mergeCell ref="H23:I23"/>
    <mergeCell ref="J25:K25"/>
    <mergeCell ref="I4:I5"/>
    <mergeCell ref="K4:K5"/>
    <mergeCell ref="I3:J3"/>
    <mergeCell ref="C26:D26"/>
    <mergeCell ref="E26:F26"/>
    <mergeCell ref="H26:I26"/>
    <mergeCell ref="J26:K26"/>
    <mergeCell ref="C25:D25"/>
    <mergeCell ref="E25:F25"/>
    <mergeCell ref="H25:I25"/>
    <mergeCell ref="G3:H3"/>
    <mergeCell ref="A22:B23"/>
    <mergeCell ref="C23:D23"/>
    <mergeCell ref="E23:F23"/>
    <mergeCell ref="C4:C5"/>
    <mergeCell ref="A7:B7"/>
    <mergeCell ref="A3:B5"/>
    <mergeCell ref="C3:D3"/>
    <mergeCell ref="E3:F3"/>
  </mergeCells>
  <phoneticPr fontId="27"/>
  <printOptions horizontalCentered="1"/>
  <pageMargins left="0.59055118110236227" right="0.59055118110236227" top="0.59055118110236227" bottom="0.59055118110236227" header="0.39370078740157483" footer="0.39370078740157483"/>
  <pageSetup paperSize="9" scale="99" firstPageNumber="176"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51"/>
  <sheetViews>
    <sheetView view="pageBreakPreview" zoomScaleNormal="100" zoomScaleSheetLayoutView="130" workbookViewId="0">
      <pane ySplit="4" topLeftCell="A5" activePane="bottomLeft" state="frozen"/>
      <selection activeCell="K43" sqref="K43"/>
      <selection pane="bottomLeft" activeCell="I14" sqref="I14"/>
    </sheetView>
  </sheetViews>
  <sheetFormatPr defaultRowHeight="18" customHeight="1" x14ac:dyDescent="0.15"/>
  <cols>
    <col min="1" max="1" width="2.625" style="95" customWidth="1"/>
    <col min="2" max="4" width="1.625" style="95" customWidth="1"/>
    <col min="5" max="5" width="18.625" style="95" customWidth="1"/>
    <col min="6" max="11" width="11" style="95" customWidth="1"/>
    <col min="12" max="12" width="10.25" style="95" customWidth="1"/>
    <col min="13" max="13" width="10.375" style="95" customWidth="1"/>
    <col min="14" max="16384" width="9" style="95"/>
  </cols>
  <sheetData>
    <row r="1" spans="1:12" ht="5.0999999999999996" customHeight="1" x14ac:dyDescent="0.15">
      <c r="A1" s="587"/>
      <c r="B1" s="587"/>
      <c r="C1" s="587"/>
      <c r="D1" s="587"/>
      <c r="E1" s="587"/>
      <c r="F1" s="587"/>
      <c r="G1" s="587"/>
      <c r="H1" s="587"/>
      <c r="I1" s="587"/>
      <c r="J1" s="87"/>
      <c r="K1" s="3"/>
      <c r="L1" s="87"/>
    </row>
    <row r="2" spans="1:12" ht="15" customHeight="1" x14ac:dyDescent="0.15">
      <c r="A2" s="587" t="s">
        <v>448</v>
      </c>
      <c r="B2" s="587"/>
      <c r="C2" s="587"/>
      <c r="D2" s="587"/>
      <c r="E2" s="587"/>
      <c r="F2" s="587"/>
      <c r="G2" s="587"/>
      <c r="H2" s="587"/>
      <c r="I2" s="587"/>
      <c r="J2" s="87"/>
      <c r="K2" s="3" t="s">
        <v>113</v>
      </c>
      <c r="L2" s="87"/>
    </row>
    <row r="3" spans="1:12" ht="24.95" customHeight="1" x14ac:dyDescent="0.15">
      <c r="A3" s="499" t="s">
        <v>114</v>
      </c>
      <c r="B3" s="500"/>
      <c r="C3" s="500"/>
      <c r="D3" s="500"/>
      <c r="E3" s="500"/>
      <c r="F3" s="588" t="s">
        <v>115</v>
      </c>
      <c r="G3" s="588"/>
      <c r="H3" s="588"/>
      <c r="I3" s="589" t="s">
        <v>116</v>
      </c>
      <c r="J3" s="589"/>
      <c r="K3" s="590"/>
      <c r="L3" s="169"/>
    </row>
    <row r="4" spans="1:12" ht="24.95" customHeight="1" x14ac:dyDescent="0.15">
      <c r="A4" s="501"/>
      <c r="B4" s="502"/>
      <c r="C4" s="502"/>
      <c r="D4" s="502"/>
      <c r="E4" s="502"/>
      <c r="F4" s="47" t="s">
        <v>362</v>
      </c>
      <c r="G4" s="47" t="s">
        <v>376</v>
      </c>
      <c r="H4" s="306" t="s">
        <v>117</v>
      </c>
      <c r="I4" s="47" t="s">
        <v>362</v>
      </c>
      <c r="J4" s="47" t="s">
        <v>376</v>
      </c>
      <c r="K4" s="39" t="s">
        <v>117</v>
      </c>
      <c r="L4" s="169"/>
    </row>
    <row r="5" spans="1:12" ht="5.25" customHeight="1" x14ac:dyDescent="0.15">
      <c r="A5" s="526"/>
      <c r="B5" s="527"/>
      <c r="C5" s="527"/>
      <c r="D5" s="527"/>
      <c r="E5" s="586"/>
      <c r="F5" s="214"/>
      <c r="G5" s="304"/>
      <c r="H5" s="304"/>
      <c r="I5" s="304"/>
      <c r="J5" s="304"/>
      <c r="K5" s="71"/>
      <c r="L5" s="169"/>
    </row>
    <row r="6" spans="1:12" ht="18" customHeight="1" x14ac:dyDescent="0.15">
      <c r="A6" s="593" t="s">
        <v>118</v>
      </c>
      <c r="B6" s="594"/>
      <c r="C6" s="594"/>
      <c r="D6" s="594"/>
      <c r="E6" s="595"/>
      <c r="F6" s="475">
        <v>82</v>
      </c>
      <c r="G6" s="476">
        <v>82</v>
      </c>
      <c r="H6" s="323">
        <f>H8</f>
        <v>0</v>
      </c>
      <c r="I6" s="474">
        <v>136</v>
      </c>
      <c r="J6" s="476">
        <v>140</v>
      </c>
      <c r="K6" s="324">
        <v>0</v>
      </c>
      <c r="L6" s="169"/>
    </row>
    <row r="7" spans="1:12" ht="18" customHeight="1" x14ac:dyDescent="0.15">
      <c r="A7" s="596" t="s">
        <v>119</v>
      </c>
      <c r="B7" s="597"/>
      <c r="C7" s="597"/>
      <c r="D7" s="597"/>
      <c r="E7" s="598"/>
      <c r="F7" s="477">
        <v>3.54</v>
      </c>
      <c r="G7" s="478">
        <v>3.38</v>
      </c>
      <c r="H7" s="323">
        <v>0</v>
      </c>
      <c r="I7" s="473">
        <v>3.56</v>
      </c>
      <c r="J7" s="478">
        <v>3.54</v>
      </c>
      <c r="K7" s="324">
        <v>0</v>
      </c>
      <c r="L7" s="169"/>
    </row>
    <row r="8" spans="1:12" ht="18" customHeight="1" x14ac:dyDescent="0.15">
      <c r="A8" s="596" t="s">
        <v>120</v>
      </c>
      <c r="B8" s="597"/>
      <c r="C8" s="597"/>
      <c r="D8" s="597"/>
      <c r="E8" s="598"/>
      <c r="F8" s="477">
        <v>1.59</v>
      </c>
      <c r="G8" s="478">
        <v>1.66</v>
      </c>
      <c r="H8" s="323">
        <v>0</v>
      </c>
      <c r="I8" s="473">
        <v>1.62</v>
      </c>
      <c r="J8" s="478">
        <v>1.71</v>
      </c>
      <c r="K8" s="324">
        <v>0</v>
      </c>
      <c r="L8" s="169"/>
    </row>
    <row r="9" spans="1:12" ht="18" customHeight="1" x14ac:dyDescent="0.15">
      <c r="A9" s="596" t="s">
        <v>121</v>
      </c>
      <c r="B9" s="597"/>
      <c r="C9" s="597"/>
      <c r="D9" s="597"/>
      <c r="E9" s="598"/>
      <c r="F9" s="479">
        <v>48.1</v>
      </c>
      <c r="G9" s="480">
        <v>49.6</v>
      </c>
      <c r="H9" s="323">
        <v>0</v>
      </c>
      <c r="I9" s="472">
        <v>46.7</v>
      </c>
      <c r="J9" s="480">
        <v>47.8</v>
      </c>
      <c r="K9" s="324">
        <v>0</v>
      </c>
      <c r="L9" s="169"/>
    </row>
    <row r="10" spans="1:12" ht="18" customHeight="1" x14ac:dyDescent="0.15">
      <c r="A10" s="143"/>
      <c r="B10" s="144"/>
      <c r="C10" s="144"/>
      <c r="D10" s="144"/>
      <c r="E10" s="171"/>
      <c r="F10" s="36"/>
      <c r="G10" s="36"/>
      <c r="H10" s="325"/>
      <c r="I10" s="36"/>
      <c r="J10" s="36"/>
      <c r="K10" s="326"/>
      <c r="L10" s="169"/>
    </row>
    <row r="11" spans="1:12" ht="18" customHeight="1" x14ac:dyDescent="0.15">
      <c r="A11" s="539" t="s">
        <v>269</v>
      </c>
      <c r="B11" s="599"/>
      <c r="C11" s="599"/>
      <c r="D11" s="599"/>
      <c r="E11" s="600"/>
      <c r="F11" s="37">
        <v>757345</v>
      </c>
      <c r="G11" s="395">
        <v>769564</v>
      </c>
      <c r="H11" s="327">
        <f>ROUND(G11/F11,5)*100-100</f>
        <v>1.6129999999999995</v>
      </c>
      <c r="I11" s="37">
        <v>667399</v>
      </c>
      <c r="J11" s="395">
        <v>686626</v>
      </c>
      <c r="K11" s="328">
        <f>ROUND(J11/I11,5)*100-100</f>
        <v>2.8810000000000002</v>
      </c>
      <c r="L11" s="124"/>
    </row>
    <row r="12" spans="1:12" ht="18" customHeight="1" x14ac:dyDescent="0.15">
      <c r="A12" s="143"/>
      <c r="B12" s="591" t="s">
        <v>122</v>
      </c>
      <c r="C12" s="591"/>
      <c r="D12" s="591"/>
      <c r="E12" s="592"/>
      <c r="F12" s="38">
        <v>417147</v>
      </c>
      <c r="G12" s="396">
        <v>403237</v>
      </c>
      <c r="H12" s="325">
        <f>ROUND(G12/F12,5)*100-100</f>
        <v>-3.3349999999999937</v>
      </c>
      <c r="I12" s="38">
        <v>355605</v>
      </c>
      <c r="J12" s="396">
        <v>360827</v>
      </c>
      <c r="K12" s="326">
        <f>ROUND(J12/I12,5)*100-100</f>
        <v>1.4680000000000035</v>
      </c>
      <c r="L12" s="169"/>
    </row>
    <row r="13" spans="1:12" ht="18" customHeight="1" x14ac:dyDescent="0.15">
      <c r="A13" s="143"/>
      <c r="B13" s="144"/>
      <c r="C13" s="591" t="s">
        <v>123</v>
      </c>
      <c r="D13" s="591"/>
      <c r="E13" s="592"/>
      <c r="F13" s="38">
        <v>414148</v>
      </c>
      <c r="G13" s="396">
        <v>398941</v>
      </c>
      <c r="H13" s="325">
        <f>ROUND(G13/F13,5)*100-100</f>
        <v>-3.671999999999997</v>
      </c>
      <c r="I13" s="38">
        <v>352725</v>
      </c>
      <c r="J13" s="396">
        <v>356152</v>
      </c>
      <c r="K13" s="326">
        <f>ROUND(J13/I13,5)*100-100</f>
        <v>0.9719999999999942</v>
      </c>
      <c r="L13" s="169"/>
    </row>
    <row r="14" spans="1:12" ht="18" customHeight="1" x14ac:dyDescent="0.15">
      <c r="A14" s="143"/>
      <c r="B14" s="144"/>
      <c r="C14" s="144"/>
      <c r="D14" s="591" t="s">
        <v>124</v>
      </c>
      <c r="E14" s="592"/>
      <c r="F14" s="38">
        <v>384309</v>
      </c>
      <c r="G14" s="396">
        <v>365397</v>
      </c>
      <c r="H14" s="325">
        <f>ROUND(G14/F14,5)*100-100</f>
        <v>-4.9209999999999923</v>
      </c>
      <c r="I14" s="38">
        <v>318327</v>
      </c>
      <c r="J14" s="396">
        <v>321835</v>
      </c>
      <c r="K14" s="326">
        <f>ROUND(J14/I14,5)*100-100</f>
        <v>1.1020000000000039</v>
      </c>
      <c r="L14" s="169"/>
    </row>
    <row r="15" spans="1:12" ht="18" customHeight="1" x14ac:dyDescent="0.15">
      <c r="A15" s="143"/>
      <c r="B15" s="144"/>
      <c r="C15" s="144"/>
      <c r="D15" s="144"/>
      <c r="E15" s="171" t="s">
        <v>125</v>
      </c>
      <c r="F15" s="38">
        <v>319679</v>
      </c>
      <c r="G15" s="396">
        <v>285602</v>
      </c>
      <c r="H15" s="325">
        <f t="shared" ref="H15:H40" si="0">ROUND(G15/F15,5)*100-100</f>
        <v>-10.659999999999997</v>
      </c>
      <c r="I15" s="38">
        <v>269372</v>
      </c>
      <c r="J15" s="396">
        <v>254364</v>
      </c>
      <c r="K15" s="326">
        <f t="shared" ref="K15:K40" si="1">ROUND(J15/I15,5)*100-100</f>
        <v>-5.570999999999998</v>
      </c>
      <c r="L15" s="124"/>
    </row>
    <row r="16" spans="1:12" ht="18" customHeight="1" x14ac:dyDescent="0.15">
      <c r="A16" s="143"/>
      <c r="B16" s="144"/>
      <c r="C16" s="144"/>
      <c r="D16" s="144"/>
      <c r="E16" s="171" t="s">
        <v>126</v>
      </c>
      <c r="F16" s="38">
        <v>55276</v>
      </c>
      <c r="G16" s="396">
        <v>65971</v>
      </c>
      <c r="H16" s="325">
        <f t="shared" si="0"/>
        <v>19.348000000000013</v>
      </c>
      <c r="I16" s="38">
        <v>43019</v>
      </c>
      <c r="J16" s="396">
        <v>56682</v>
      </c>
      <c r="K16" s="326">
        <f t="shared" si="1"/>
        <v>31.760000000000019</v>
      </c>
      <c r="L16" s="169"/>
    </row>
    <row r="17" spans="1:13" ht="18" customHeight="1" x14ac:dyDescent="0.15">
      <c r="A17" s="143"/>
      <c r="B17" s="144"/>
      <c r="C17" s="144"/>
      <c r="D17" s="144"/>
      <c r="E17" s="171" t="s">
        <v>127</v>
      </c>
      <c r="F17" s="38">
        <v>9354</v>
      </c>
      <c r="G17" s="396">
        <v>13823</v>
      </c>
      <c r="H17" s="325">
        <f t="shared" si="0"/>
        <v>47.77600000000001</v>
      </c>
      <c r="I17" s="38">
        <v>5936</v>
      </c>
      <c r="J17" s="396">
        <v>10789</v>
      </c>
      <c r="K17" s="326">
        <f t="shared" si="1"/>
        <v>81.754999999999995</v>
      </c>
      <c r="L17" s="169"/>
    </row>
    <row r="18" spans="1:13" ht="18" customHeight="1" x14ac:dyDescent="0.15">
      <c r="A18" s="143"/>
      <c r="B18" s="144"/>
      <c r="C18" s="144"/>
      <c r="D18" s="591" t="s">
        <v>128</v>
      </c>
      <c r="E18" s="592"/>
      <c r="F18" s="38">
        <v>1226</v>
      </c>
      <c r="G18" s="396">
        <v>1723</v>
      </c>
      <c r="H18" s="325">
        <f t="shared" si="0"/>
        <v>40.538000000000011</v>
      </c>
      <c r="I18" s="38">
        <v>1952</v>
      </c>
      <c r="J18" s="396">
        <v>4325</v>
      </c>
      <c r="K18" s="326">
        <f t="shared" si="1"/>
        <v>121.56799999999998</v>
      </c>
      <c r="L18" s="169"/>
    </row>
    <row r="19" spans="1:13" ht="18" customHeight="1" x14ac:dyDescent="0.15">
      <c r="A19" s="143"/>
      <c r="B19" s="144"/>
      <c r="C19" s="144"/>
      <c r="D19" s="144"/>
      <c r="E19" s="125" t="s">
        <v>129</v>
      </c>
      <c r="F19" s="38">
        <v>457</v>
      </c>
      <c r="G19" s="396">
        <v>701</v>
      </c>
      <c r="H19" s="325">
        <f t="shared" si="0"/>
        <v>53.391999999999996</v>
      </c>
      <c r="I19" s="38">
        <v>1284</v>
      </c>
      <c r="J19" s="396">
        <v>243</v>
      </c>
      <c r="K19" s="326">
        <f t="shared" si="1"/>
        <v>-81.075000000000003</v>
      </c>
      <c r="L19" s="169"/>
    </row>
    <row r="20" spans="1:13" ht="18" customHeight="1" x14ac:dyDescent="0.15">
      <c r="A20" s="143"/>
      <c r="B20" s="144"/>
      <c r="C20" s="144"/>
      <c r="D20" s="144"/>
      <c r="E20" s="171" t="s">
        <v>130</v>
      </c>
      <c r="F20" s="38">
        <v>28613</v>
      </c>
      <c r="G20" s="396">
        <v>31821</v>
      </c>
      <c r="H20" s="325">
        <f t="shared" si="0"/>
        <v>11.212000000000003</v>
      </c>
      <c r="I20" s="38">
        <v>32446</v>
      </c>
      <c r="J20" s="396">
        <v>29992</v>
      </c>
      <c r="K20" s="326">
        <f t="shared" si="1"/>
        <v>-7.5630000000000024</v>
      </c>
      <c r="L20" s="169"/>
    </row>
    <row r="21" spans="1:13" ht="18" customHeight="1" x14ac:dyDescent="0.15">
      <c r="A21" s="143"/>
      <c r="B21" s="144"/>
      <c r="C21" s="591" t="s">
        <v>131</v>
      </c>
      <c r="D21" s="591"/>
      <c r="E21" s="592"/>
      <c r="F21" s="38">
        <v>2999</v>
      </c>
      <c r="G21" s="396">
        <v>4296</v>
      </c>
      <c r="H21" s="325">
        <f t="shared" si="0"/>
        <v>43.24799999999999</v>
      </c>
      <c r="I21" s="38">
        <v>2880</v>
      </c>
      <c r="J21" s="396">
        <v>4675</v>
      </c>
      <c r="K21" s="326">
        <f t="shared" si="1"/>
        <v>62.325999999999993</v>
      </c>
      <c r="L21" s="169"/>
    </row>
    <row r="22" spans="1:13" ht="18" customHeight="1" x14ac:dyDescent="0.15">
      <c r="A22" s="143"/>
      <c r="B22" s="591" t="s">
        <v>336</v>
      </c>
      <c r="C22" s="591"/>
      <c r="D22" s="591"/>
      <c r="E22" s="592"/>
      <c r="F22" s="38">
        <v>269429</v>
      </c>
      <c r="G22" s="396">
        <v>322812</v>
      </c>
      <c r="H22" s="325">
        <f t="shared" si="0"/>
        <v>19.812999999999988</v>
      </c>
      <c r="I22" s="38">
        <v>276601</v>
      </c>
      <c r="J22" s="396">
        <v>286503</v>
      </c>
      <c r="K22" s="326">
        <f t="shared" si="1"/>
        <v>3.5800000000000125</v>
      </c>
      <c r="L22" s="169"/>
      <c r="M22" s="145"/>
    </row>
    <row r="23" spans="1:13" ht="18" customHeight="1" x14ac:dyDescent="0.15">
      <c r="A23" s="143"/>
      <c r="B23" s="591" t="s">
        <v>132</v>
      </c>
      <c r="C23" s="591"/>
      <c r="D23" s="591"/>
      <c r="E23" s="592"/>
      <c r="F23" s="38">
        <v>43769</v>
      </c>
      <c r="G23" s="396">
        <v>43516</v>
      </c>
      <c r="H23" s="325">
        <f t="shared" si="0"/>
        <v>-0.57800000000000296</v>
      </c>
      <c r="I23" s="38">
        <v>35192</v>
      </c>
      <c r="J23" s="396">
        <v>39296</v>
      </c>
      <c r="K23" s="326">
        <f t="shared" si="1"/>
        <v>11.661999999999992</v>
      </c>
      <c r="L23" s="169"/>
    </row>
    <row r="24" spans="1:13" ht="18" customHeight="1" x14ac:dyDescent="0.15">
      <c r="A24" s="143"/>
      <c r="B24" s="591" t="s">
        <v>133</v>
      </c>
      <c r="C24" s="591"/>
      <c r="D24" s="591"/>
      <c r="E24" s="592"/>
      <c r="F24" s="38">
        <v>314102</v>
      </c>
      <c r="G24" s="396">
        <v>298919</v>
      </c>
      <c r="H24" s="325">
        <f t="shared" si="0"/>
        <v>-4.8340000000000032</v>
      </c>
      <c r="I24" s="38">
        <v>270186</v>
      </c>
      <c r="J24" s="396">
        <v>278325</v>
      </c>
      <c r="K24" s="326">
        <f t="shared" si="1"/>
        <v>3.0119999999999862</v>
      </c>
      <c r="L24" s="169"/>
    </row>
    <row r="25" spans="1:13" ht="18" customHeight="1" x14ac:dyDescent="0.15">
      <c r="A25" s="143"/>
      <c r="B25" s="144"/>
      <c r="C25" s="591" t="s">
        <v>105</v>
      </c>
      <c r="D25" s="591"/>
      <c r="E25" s="592"/>
      <c r="F25" s="38">
        <v>264462</v>
      </c>
      <c r="G25" s="396">
        <v>250820</v>
      </c>
      <c r="H25" s="325">
        <f t="shared" si="0"/>
        <v>-5.1580000000000013</v>
      </c>
      <c r="I25" s="38">
        <v>229948</v>
      </c>
      <c r="J25" s="396">
        <v>237177</v>
      </c>
      <c r="K25" s="326">
        <f t="shared" si="1"/>
        <v>3.1439999999999912</v>
      </c>
      <c r="L25" s="169"/>
    </row>
    <row r="26" spans="1:13" ht="18" customHeight="1" x14ac:dyDescent="0.15">
      <c r="A26" s="143"/>
      <c r="B26" s="144"/>
      <c r="C26" s="144"/>
      <c r="D26" s="591" t="s">
        <v>85</v>
      </c>
      <c r="E26" s="592"/>
      <c r="F26" s="38">
        <v>63875</v>
      </c>
      <c r="G26" s="396">
        <v>63694</v>
      </c>
      <c r="H26" s="325">
        <f>ROUND(G26/F26,5)*100-100</f>
        <v>-0.28300000000000125</v>
      </c>
      <c r="I26" s="38">
        <v>58577</v>
      </c>
      <c r="J26" s="396">
        <v>61999</v>
      </c>
      <c r="K26" s="326">
        <f t="shared" si="1"/>
        <v>5.8419999999999845</v>
      </c>
      <c r="L26" s="169"/>
    </row>
    <row r="27" spans="1:13" ht="18" customHeight="1" x14ac:dyDescent="0.15">
      <c r="A27" s="143"/>
      <c r="B27" s="144"/>
      <c r="C27" s="144"/>
      <c r="D27" s="591" t="s">
        <v>86</v>
      </c>
      <c r="E27" s="592"/>
      <c r="F27" s="38">
        <v>28327</v>
      </c>
      <c r="G27" s="396">
        <v>27784</v>
      </c>
      <c r="H27" s="325">
        <f t="shared" si="0"/>
        <v>-1.9170000000000016</v>
      </c>
      <c r="I27" s="38">
        <v>25735</v>
      </c>
      <c r="J27" s="396">
        <v>26327</v>
      </c>
      <c r="K27" s="326">
        <f t="shared" si="1"/>
        <v>2.2999999999999972</v>
      </c>
      <c r="L27" s="169"/>
    </row>
    <row r="28" spans="1:13" ht="18" customHeight="1" x14ac:dyDescent="0.15">
      <c r="A28" s="143"/>
      <c r="B28" s="144"/>
      <c r="C28" s="144"/>
      <c r="D28" s="591" t="s">
        <v>87</v>
      </c>
      <c r="E28" s="592"/>
      <c r="F28" s="38">
        <v>19949</v>
      </c>
      <c r="G28" s="396">
        <v>20440</v>
      </c>
      <c r="H28" s="325">
        <f t="shared" si="0"/>
        <v>2.4609999999999985</v>
      </c>
      <c r="I28" s="38">
        <v>18987</v>
      </c>
      <c r="J28" s="396">
        <v>20161</v>
      </c>
      <c r="K28" s="326">
        <f t="shared" si="1"/>
        <v>6.1830000000000069</v>
      </c>
      <c r="L28" s="169"/>
    </row>
    <row r="29" spans="1:13" ht="18" customHeight="1" x14ac:dyDescent="0.15">
      <c r="A29" s="143"/>
      <c r="B29" s="144"/>
      <c r="C29" s="144"/>
      <c r="D29" s="591" t="s">
        <v>88</v>
      </c>
      <c r="E29" s="592"/>
      <c r="F29" s="38">
        <v>9484</v>
      </c>
      <c r="G29" s="396">
        <v>8405</v>
      </c>
      <c r="H29" s="325">
        <f t="shared" si="0"/>
        <v>-11.37700000000001</v>
      </c>
      <c r="I29" s="38">
        <v>8457</v>
      </c>
      <c r="J29" s="396">
        <v>8459</v>
      </c>
      <c r="K29" s="326">
        <f t="shared" si="1"/>
        <v>2.4000000000000909E-2</v>
      </c>
      <c r="L29" s="169"/>
    </row>
    <row r="30" spans="1:13" ht="18" customHeight="1" x14ac:dyDescent="0.15">
      <c r="A30" s="143"/>
      <c r="B30" s="144"/>
      <c r="C30" s="144"/>
      <c r="D30" s="591" t="s">
        <v>108</v>
      </c>
      <c r="E30" s="592"/>
      <c r="F30" s="38">
        <v>9212</v>
      </c>
      <c r="G30" s="396">
        <v>7630</v>
      </c>
      <c r="H30" s="325">
        <f t="shared" si="0"/>
        <v>-17.173000000000002</v>
      </c>
      <c r="I30" s="38">
        <v>7413</v>
      </c>
      <c r="J30" s="396">
        <v>8212</v>
      </c>
      <c r="K30" s="326">
        <f t="shared" si="1"/>
        <v>10.777999999999992</v>
      </c>
      <c r="L30" s="169"/>
    </row>
    <row r="31" spans="1:13" ht="18" customHeight="1" x14ac:dyDescent="0.15">
      <c r="A31" s="143"/>
      <c r="B31" s="144"/>
      <c r="C31" s="144"/>
      <c r="D31" s="591" t="s">
        <v>109</v>
      </c>
      <c r="E31" s="592"/>
      <c r="F31" s="38">
        <v>9744</v>
      </c>
      <c r="G31" s="396">
        <v>9520</v>
      </c>
      <c r="H31" s="325">
        <f t="shared" si="0"/>
        <v>-2.2989999999999924</v>
      </c>
      <c r="I31" s="38">
        <v>6923</v>
      </c>
      <c r="J31" s="396">
        <v>8622</v>
      </c>
      <c r="K31" s="326">
        <f t="shared" si="1"/>
        <v>24.540999999999997</v>
      </c>
      <c r="L31" s="169"/>
    </row>
    <row r="32" spans="1:13" ht="18" customHeight="1" x14ac:dyDescent="0.15">
      <c r="A32" s="143"/>
      <c r="B32" s="144"/>
      <c r="C32" s="144"/>
      <c r="D32" s="591" t="s">
        <v>91</v>
      </c>
      <c r="E32" s="592"/>
      <c r="F32" s="38">
        <v>41210</v>
      </c>
      <c r="G32" s="396">
        <v>39778</v>
      </c>
      <c r="H32" s="325">
        <f t="shared" si="0"/>
        <v>-3.4749999999999943</v>
      </c>
      <c r="I32" s="38">
        <v>35535</v>
      </c>
      <c r="J32" s="396">
        <v>32943</v>
      </c>
      <c r="K32" s="326">
        <f t="shared" si="1"/>
        <v>-7.2939999999999969</v>
      </c>
      <c r="L32" s="169"/>
    </row>
    <row r="33" spans="1:12" ht="18" customHeight="1" x14ac:dyDescent="0.15">
      <c r="A33" s="143"/>
      <c r="B33" s="144"/>
      <c r="C33" s="144"/>
      <c r="D33" s="591" t="s">
        <v>92</v>
      </c>
      <c r="E33" s="592"/>
      <c r="F33" s="38">
        <v>14667</v>
      </c>
      <c r="G33" s="396">
        <v>9616</v>
      </c>
      <c r="H33" s="325">
        <f t="shared" si="0"/>
        <v>-34.438000000000002</v>
      </c>
      <c r="I33" s="38">
        <v>9556</v>
      </c>
      <c r="J33" s="396">
        <v>10447</v>
      </c>
      <c r="K33" s="326">
        <f t="shared" si="1"/>
        <v>9.3239999999999981</v>
      </c>
      <c r="L33" s="169"/>
    </row>
    <row r="34" spans="1:12" ht="18" customHeight="1" x14ac:dyDescent="0.15">
      <c r="A34" s="143"/>
      <c r="B34" s="144"/>
      <c r="C34" s="144"/>
      <c r="D34" s="591" t="s">
        <v>93</v>
      </c>
      <c r="E34" s="592"/>
      <c r="F34" s="38">
        <v>21578</v>
      </c>
      <c r="G34" s="396">
        <v>17380</v>
      </c>
      <c r="H34" s="325">
        <f t="shared" si="0"/>
        <v>-19.454999999999998</v>
      </c>
      <c r="I34" s="38">
        <v>16488</v>
      </c>
      <c r="J34" s="396">
        <v>15934</v>
      </c>
      <c r="K34" s="326">
        <f t="shared" si="1"/>
        <v>-3.3599999999999994</v>
      </c>
      <c r="L34" s="169"/>
    </row>
    <row r="35" spans="1:12" ht="18" customHeight="1" x14ac:dyDescent="0.15">
      <c r="A35" s="143"/>
      <c r="B35" s="144"/>
      <c r="C35" s="144"/>
      <c r="D35" s="591" t="s">
        <v>111</v>
      </c>
      <c r="E35" s="592"/>
      <c r="F35" s="38">
        <v>46417</v>
      </c>
      <c r="G35" s="396">
        <v>46572</v>
      </c>
      <c r="H35" s="325">
        <f t="shared" si="0"/>
        <v>0.33399999999998897</v>
      </c>
      <c r="I35" s="38">
        <v>42278</v>
      </c>
      <c r="J35" s="396">
        <v>44073</v>
      </c>
      <c r="K35" s="326">
        <f t="shared" si="1"/>
        <v>4.2459999999999951</v>
      </c>
      <c r="L35" s="169"/>
    </row>
    <row r="36" spans="1:12" ht="18" customHeight="1" x14ac:dyDescent="0.15">
      <c r="A36" s="143"/>
      <c r="B36" s="144"/>
      <c r="C36" s="591" t="s">
        <v>134</v>
      </c>
      <c r="D36" s="591"/>
      <c r="E36" s="592"/>
      <c r="F36" s="38">
        <v>49640</v>
      </c>
      <c r="G36" s="396">
        <v>48099</v>
      </c>
      <c r="H36" s="325">
        <f t="shared" si="0"/>
        <v>-3.1039999999999992</v>
      </c>
      <c r="I36" s="38">
        <v>40238</v>
      </c>
      <c r="J36" s="396">
        <v>41057</v>
      </c>
      <c r="K36" s="326">
        <f t="shared" si="1"/>
        <v>2.0350000000000108</v>
      </c>
      <c r="L36" s="169"/>
    </row>
    <row r="37" spans="1:12" ht="18" customHeight="1" x14ac:dyDescent="0.15">
      <c r="A37" s="143"/>
      <c r="B37" s="591" t="s">
        <v>338</v>
      </c>
      <c r="C37" s="591"/>
      <c r="D37" s="591"/>
      <c r="E37" s="592"/>
      <c r="F37" s="38">
        <v>404488</v>
      </c>
      <c r="G37" s="396">
        <v>433385</v>
      </c>
      <c r="H37" s="325">
        <f t="shared" si="0"/>
        <v>7.1439999999999912</v>
      </c>
      <c r="I37" s="38">
        <v>367185</v>
      </c>
      <c r="J37" s="396">
        <v>377292</v>
      </c>
      <c r="K37" s="326">
        <f t="shared" si="1"/>
        <v>2.7530000000000001</v>
      </c>
      <c r="L37" s="169"/>
    </row>
    <row r="38" spans="1:12" ht="18" customHeight="1" x14ac:dyDescent="0.15">
      <c r="A38" s="143"/>
      <c r="B38" s="591" t="s">
        <v>135</v>
      </c>
      <c r="C38" s="591"/>
      <c r="D38" s="591"/>
      <c r="E38" s="592"/>
      <c r="F38" s="38">
        <v>38754</v>
      </c>
      <c r="G38" s="396">
        <v>37260</v>
      </c>
      <c r="H38" s="325">
        <f t="shared" si="0"/>
        <v>-3.855000000000004</v>
      </c>
      <c r="I38" s="38">
        <v>30028</v>
      </c>
      <c r="J38" s="396">
        <v>31098</v>
      </c>
      <c r="K38" s="326">
        <f t="shared" si="1"/>
        <v>3.5630000000000024</v>
      </c>
      <c r="L38" s="169"/>
    </row>
    <row r="39" spans="1:12" ht="18" customHeight="1" x14ac:dyDescent="0.15">
      <c r="A39" s="593" t="s">
        <v>136</v>
      </c>
      <c r="B39" s="594"/>
      <c r="C39" s="594"/>
      <c r="D39" s="594"/>
      <c r="E39" s="595"/>
      <c r="F39" s="38">
        <v>367507</v>
      </c>
      <c r="G39" s="396">
        <v>355137</v>
      </c>
      <c r="H39" s="325">
        <f t="shared" si="0"/>
        <v>-3.3659999999999997</v>
      </c>
      <c r="I39" s="38">
        <v>315368</v>
      </c>
      <c r="J39" s="396">
        <v>319770</v>
      </c>
      <c r="K39" s="326">
        <f t="shared" si="1"/>
        <v>1.3960000000000008</v>
      </c>
      <c r="L39" s="169"/>
    </row>
    <row r="40" spans="1:12" ht="18" customHeight="1" x14ac:dyDescent="0.15">
      <c r="A40" s="601" t="s">
        <v>137</v>
      </c>
      <c r="B40" s="602"/>
      <c r="C40" s="602"/>
      <c r="D40" s="602"/>
      <c r="E40" s="603"/>
      <c r="F40" s="400">
        <v>24.2</v>
      </c>
      <c r="G40" s="392">
        <v>25.4</v>
      </c>
      <c r="H40" s="325">
        <f t="shared" si="0"/>
        <v>4.9590000000000032</v>
      </c>
      <c r="I40" s="303">
        <v>25.5</v>
      </c>
      <c r="J40" s="392">
        <v>26.1</v>
      </c>
      <c r="K40" s="326">
        <f t="shared" si="1"/>
        <v>2.3530000000000086</v>
      </c>
      <c r="L40" s="169"/>
    </row>
    <row r="41" spans="1:12" ht="5.25" customHeight="1" thickBot="1" x14ac:dyDescent="0.2">
      <c r="A41" s="140"/>
      <c r="B41" s="146"/>
      <c r="C41" s="146"/>
      <c r="D41" s="146"/>
      <c r="E41" s="126"/>
      <c r="F41" s="72"/>
      <c r="G41" s="72"/>
      <c r="H41" s="72"/>
      <c r="I41" s="72"/>
      <c r="J41" s="72"/>
      <c r="K41" s="329"/>
      <c r="L41" s="169"/>
    </row>
    <row r="42" spans="1:12" ht="15" customHeight="1" x14ac:dyDescent="0.15">
      <c r="B42" s="585" t="s">
        <v>35</v>
      </c>
      <c r="C42" s="585"/>
      <c r="D42" s="585"/>
      <c r="E42" s="585"/>
      <c r="F42" s="87"/>
      <c r="G42" s="87"/>
      <c r="H42" s="87"/>
      <c r="I42" s="87"/>
      <c r="J42" s="87"/>
      <c r="K42" s="3" t="s">
        <v>377</v>
      </c>
      <c r="L42" s="87"/>
    </row>
    <row r="43" spans="1:12" ht="15" customHeight="1" x14ac:dyDescent="0.15">
      <c r="D43" s="12" t="s">
        <v>337</v>
      </c>
      <c r="F43" s="87"/>
      <c r="G43" s="87"/>
      <c r="H43" s="87"/>
      <c r="I43" s="87"/>
      <c r="J43" s="87"/>
      <c r="K43" s="87"/>
      <c r="L43" s="87"/>
    </row>
    <row r="44" spans="1:12" ht="15" customHeight="1" x14ac:dyDescent="0.15">
      <c r="D44" s="12" t="s">
        <v>317</v>
      </c>
      <c r="F44" s="87"/>
      <c r="G44" s="87"/>
      <c r="H44" s="87"/>
      <c r="I44" s="87"/>
      <c r="J44" s="87"/>
      <c r="K44" s="87"/>
      <c r="L44" s="87"/>
    </row>
    <row r="45" spans="1:12" ht="15" customHeight="1" x14ac:dyDescent="0.15">
      <c r="D45" s="12" t="s">
        <v>138</v>
      </c>
      <c r="F45" s="87"/>
      <c r="G45" s="87"/>
      <c r="H45" s="87"/>
      <c r="I45" s="87"/>
      <c r="J45" s="87"/>
      <c r="K45" s="87"/>
      <c r="L45" s="87"/>
    </row>
    <row r="46" spans="1:12" ht="15" customHeight="1" x14ac:dyDescent="0.15">
      <c r="D46" s="12" t="s">
        <v>339</v>
      </c>
      <c r="F46" s="87"/>
      <c r="G46" s="87"/>
      <c r="H46" s="87"/>
      <c r="I46" s="87"/>
      <c r="J46" s="87"/>
      <c r="K46" s="87"/>
      <c r="L46" s="87"/>
    </row>
    <row r="47" spans="1:12" ht="15" customHeight="1" x14ac:dyDescent="0.15">
      <c r="D47" s="12" t="s">
        <v>139</v>
      </c>
    </row>
    <row r="51" spans="6:6" ht="18" customHeight="1" x14ac:dyDescent="0.15">
      <c r="F51" s="147"/>
    </row>
  </sheetData>
  <sheetProtection sheet="1" objects="1" scenarios="1"/>
  <mergeCells count="36">
    <mergeCell ref="A40:E40"/>
    <mergeCell ref="D35:E35"/>
    <mergeCell ref="C36:E36"/>
    <mergeCell ref="B37:E37"/>
    <mergeCell ref="B38:E38"/>
    <mergeCell ref="D14:E14"/>
    <mergeCell ref="D18:E18"/>
    <mergeCell ref="C21:E21"/>
    <mergeCell ref="D34:E34"/>
    <mergeCell ref="A39:E39"/>
    <mergeCell ref="B24:E24"/>
    <mergeCell ref="C25:E25"/>
    <mergeCell ref="D26:E26"/>
    <mergeCell ref="D27:E27"/>
    <mergeCell ref="D28:E28"/>
    <mergeCell ref="D29:E29"/>
    <mergeCell ref="D30:E30"/>
    <mergeCell ref="D31:E31"/>
    <mergeCell ref="D32:E32"/>
    <mergeCell ref="D33:E33"/>
    <mergeCell ref="B42:E42"/>
    <mergeCell ref="A5:E5"/>
    <mergeCell ref="A1:I1"/>
    <mergeCell ref="A2:I2"/>
    <mergeCell ref="A3:E4"/>
    <mergeCell ref="F3:H3"/>
    <mergeCell ref="I3:K3"/>
    <mergeCell ref="B22:E22"/>
    <mergeCell ref="B23:E23"/>
    <mergeCell ref="A6:E6"/>
    <mergeCell ref="A7:E7"/>
    <mergeCell ref="A8:E8"/>
    <mergeCell ref="A9:E9"/>
    <mergeCell ref="A11:E11"/>
    <mergeCell ref="B12:E12"/>
    <mergeCell ref="C13:E13"/>
  </mergeCells>
  <phoneticPr fontId="27"/>
  <printOptions horizontalCentered="1"/>
  <pageMargins left="0.59055118110236227" right="0.59055118110236227" top="0.59055118110236227" bottom="0.59055118110236227" header="0.39370078740157483" footer="0.39370078740157483"/>
  <pageSetup paperSize="9" firstPageNumber="177"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7"/>
  <sheetViews>
    <sheetView view="pageBreakPreview" zoomScaleNormal="100" zoomScaleSheetLayoutView="130" workbookViewId="0">
      <selection activeCell="J11" sqref="J11"/>
    </sheetView>
  </sheetViews>
  <sheetFormatPr defaultRowHeight="20.100000000000001" customHeight="1" x14ac:dyDescent="0.15"/>
  <cols>
    <col min="1" max="2" width="1.5" style="95" customWidth="1"/>
    <col min="3" max="3" width="15" style="95" customWidth="1"/>
    <col min="4" max="4" width="11.25" style="95" customWidth="1"/>
    <col min="5" max="5" width="12.25" style="95" customWidth="1"/>
    <col min="6" max="6" width="12.625" style="95" customWidth="1"/>
    <col min="7" max="7" width="12.25" style="95" customWidth="1"/>
    <col min="8" max="8" width="11.25" style="18" customWidth="1"/>
    <col min="9" max="9" width="13.25" style="18" customWidth="1"/>
    <col min="10" max="10" width="9" style="95"/>
    <col min="11" max="12" width="11.5" style="95" customWidth="1"/>
    <col min="13" max="16384" width="9" style="95"/>
  </cols>
  <sheetData>
    <row r="1" spans="1:12" ht="5.0999999999999996" customHeight="1" x14ac:dyDescent="0.15">
      <c r="A1" s="12"/>
      <c r="B1" s="12"/>
      <c r="D1" s="87"/>
      <c r="E1" s="87"/>
      <c r="F1" s="87"/>
      <c r="G1" s="87"/>
      <c r="H1" s="12"/>
      <c r="I1" s="3"/>
    </row>
    <row r="2" spans="1:12" ht="15" customHeight="1" thickBot="1" x14ac:dyDescent="0.2">
      <c r="A2" s="12" t="s">
        <v>438</v>
      </c>
      <c r="B2" s="12"/>
      <c r="D2" s="12" t="s">
        <v>381</v>
      </c>
      <c r="E2" s="87"/>
      <c r="F2" s="87"/>
      <c r="G2" s="87"/>
      <c r="H2" s="12"/>
      <c r="I2" s="3" t="s">
        <v>351</v>
      </c>
    </row>
    <row r="3" spans="1:12" ht="24.95" customHeight="1" thickBot="1" x14ac:dyDescent="0.2">
      <c r="A3" s="502" t="s">
        <v>243</v>
      </c>
      <c r="B3" s="502"/>
      <c r="C3" s="502"/>
      <c r="D3" s="604" t="s">
        <v>378</v>
      </c>
      <c r="E3" s="605"/>
      <c r="F3" s="609" t="s">
        <v>379</v>
      </c>
      <c r="G3" s="610"/>
      <c r="H3" s="612" t="s">
        <v>380</v>
      </c>
      <c r="I3" s="613"/>
    </row>
    <row r="4" spans="1:12" ht="24.95" customHeight="1" x14ac:dyDescent="0.15">
      <c r="A4" s="502"/>
      <c r="B4" s="502"/>
      <c r="C4" s="502"/>
      <c r="D4" s="438" t="s">
        <v>340</v>
      </c>
      <c r="E4" s="181" t="s">
        <v>341</v>
      </c>
      <c r="F4" s="182" t="s">
        <v>251</v>
      </c>
      <c r="G4" s="438" t="s">
        <v>244</v>
      </c>
      <c r="H4" s="236" t="s">
        <v>368</v>
      </c>
      <c r="I4" s="237" t="s">
        <v>369</v>
      </c>
    </row>
    <row r="5" spans="1:12" ht="5.25" customHeight="1" x14ac:dyDescent="0.15">
      <c r="A5" s="433"/>
      <c r="B5" s="434"/>
      <c r="C5" s="435"/>
      <c r="D5" s="434"/>
      <c r="E5" s="434"/>
      <c r="F5" s="434"/>
      <c r="G5" s="434"/>
      <c r="H5" s="19"/>
      <c r="I5" s="238"/>
      <c r="J5" s="148"/>
    </row>
    <row r="6" spans="1:12" ht="16.5" customHeight="1" x14ac:dyDescent="0.15">
      <c r="A6" s="594" t="s">
        <v>140</v>
      </c>
      <c r="B6" s="591"/>
      <c r="C6" s="592"/>
      <c r="D6" s="180">
        <f t="shared" ref="D6:I6" si="0">SUM(D7:D11)</f>
        <v>41837</v>
      </c>
      <c r="E6" s="431">
        <f t="shared" si="0"/>
        <v>112448097</v>
      </c>
      <c r="F6" s="180">
        <f t="shared" si="0"/>
        <v>43249</v>
      </c>
      <c r="G6" s="431">
        <f t="shared" si="0"/>
        <v>115866084</v>
      </c>
      <c r="H6" s="442">
        <f t="shared" si="0"/>
        <v>44479</v>
      </c>
      <c r="I6" s="443">
        <f t="shared" si="0"/>
        <v>120324587</v>
      </c>
      <c r="J6" s="148"/>
    </row>
    <row r="7" spans="1:12" ht="16.5" customHeight="1" x14ac:dyDescent="0.15">
      <c r="A7" s="103"/>
      <c r="B7" s="148"/>
      <c r="C7" s="429" t="s">
        <v>141</v>
      </c>
      <c r="D7" s="180">
        <v>35241</v>
      </c>
      <c r="E7" s="431">
        <v>93180243</v>
      </c>
      <c r="F7" s="180">
        <v>36393</v>
      </c>
      <c r="G7" s="431">
        <v>96569795</v>
      </c>
      <c r="H7" s="444">
        <v>37268</v>
      </c>
      <c r="I7" s="445">
        <v>100229860</v>
      </c>
      <c r="J7" s="148"/>
    </row>
    <row r="8" spans="1:12" ht="16.5" customHeight="1" x14ac:dyDescent="0.15">
      <c r="A8" s="103"/>
      <c r="B8" s="148"/>
      <c r="C8" s="429" t="s">
        <v>142</v>
      </c>
      <c r="D8" s="180">
        <v>1290</v>
      </c>
      <c r="E8" s="431">
        <v>3982732</v>
      </c>
      <c r="F8" s="180">
        <v>1358</v>
      </c>
      <c r="G8" s="431">
        <v>4477776</v>
      </c>
      <c r="H8" s="444">
        <v>1383</v>
      </c>
      <c r="I8" s="445">
        <v>4659031</v>
      </c>
      <c r="J8" s="148"/>
    </row>
    <row r="9" spans="1:12" ht="16.5" customHeight="1" x14ac:dyDescent="0.15">
      <c r="A9" s="103"/>
      <c r="B9" s="148"/>
      <c r="C9" s="429" t="s">
        <v>143</v>
      </c>
      <c r="D9" s="180">
        <v>8</v>
      </c>
      <c r="E9" s="431">
        <v>9516</v>
      </c>
      <c r="F9" s="180">
        <v>10</v>
      </c>
      <c r="G9" s="431">
        <v>12835</v>
      </c>
      <c r="H9" s="444">
        <v>6</v>
      </c>
      <c r="I9" s="445">
        <v>9059</v>
      </c>
      <c r="J9" s="148"/>
    </row>
    <row r="10" spans="1:12" ht="16.5" customHeight="1" x14ac:dyDescent="0.15">
      <c r="A10" s="103"/>
      <c r="B10" s="148"/>
      <c r="C10" s="429" t="s">
        <v>144</v>
      </c>
      <c r="D10" s="58">
        <v>4928</v>
      </c>
      <c r="E10" s="431">
        <v>13129553</v>
      </c>
      <c r="F10" s="58">
        <v>5068</v>
      </c>
      <c r="G10" s="431">
        <v>12936099</v>
      </c>
      <c r="H10" s="446">
        <v>5409</v>
      </c>
      <c r="I10" s="445">
        <v>13918928</v>
      </c>
      <c r="J10" s="148"/>
    </row>
    <row r="11" spans="1:12" ht="16.5" customHeight="1" x14ac:dyDescent="0.15">
      <c r="A11" s="103"/>
      <c r="B11" s="148"/>
      <c r="C11" s="429" t="s">
        <v>145</v>
      </c>
      <c r="D11" s="58">
        <v>370</v>
      </c>
      <c r="E11" s="431">
        <v>2146053</v>
      </c>
      <c r="F11" s="58">
        <v>420</v>
      </c>
      <c r="G11" s="431">
        <v>1869579</v>
      </c>
      <c r="H11" s="446">
        <v>413</v>
      </c>
      <c r="I11" s="445">
        <v>1507709</v>
      </c>
      <c r="J11" s="148"/>
      <c r="L11" s="149"/>
    </row>
    <row r="12" spans="1:12" ht="5.25" customHeight="1" x14ac:dyDescent="0.15">
      <c r="A12" s="103"/>
      <c r="B12" s="148"/>
      <c r="C12" s="44"/>
      <c r="D12" s="38"/>
      <c r="E12" s="38"/>
      <c r="F12" s="38"/>
      <c r="G12" s="38"/>
      <c r="H12" s="37"/>
      <c r="I12" s="447"/>
      <c r="J12" s="148"/>
    </row>
    <row r="13" spans="1:12" ht="22.5" customHeight="1" x14ac:dyDescent="0.15">
      <c r="A13" s="606" t="s">
        <v>245</v>
      </c>
      <c r="B13" s="615"/>
      <c r="C13" s="616"/>
      <c r="D13" s="427"/>
      <c r="E13" s="427"/>
      <c r="F13" s="427"/>
      <c r="G13" s="427"/>
      <c r="H13" s="427"/>
      <c r="I13" s="448"/>
    </row>
    <row r="14" spans="1:12" ht="16.5" customHeight="1" x14ac:dyDescent="0.15">
      <c r="A14" s="46"/>
      <c r="B14" s="591" t="s">
        <v>294</v>
      </c>
      <c r="C14" s="592"/>
      <c r="D14" s="441">
        <f t="shared" ref="D14" si="1">SUM(D15:D19)</f>
        <v>100</v>
      </c>
      <c r="E14" s="441">
        <f>SUM(E15:E19)</f>
        <v>100.00000000000001</v>
      </c>
      <c r="F14" s="441">
        <f>SUM(F15:F19)</f>
        <v>100.00435588977294</v>
      </c>
      <c r="G14" s="441">
        <f>SUM(G15:G19)</f>
        <v>100.00221346179011</v>
      </c>
      <c r="H14" s="449">
        <f>SUM(H15:H19)</f>
        <v>100.00261009097198</v>
      </c>
      <c r="I14" s="450">
        <f>SUM(I15:I19)</f>
        <v>100.00150942266394</v>
      </c>
    </row>
    <row r="15" spans="1:12" ht="16.5" customHeight="1" x14ac:dyDescent="0.15">
      <c r="A15" s="103"/>
      <c r="B15" s="148"/>
      <c r="C15" s="429" t="s">
        <v>141</v>
      </c>
      <c r="D15" s="441">
        <v>84.2</v>
      </c>
      <c r="E15" s="441">
        <v>82.9</v>
      </c>
      <c r="F15" s="441">
        <f>F7/F6*100</f>
        <v>84.147610349372243</v>
      </c>
      <c r="G15" s="441">
        <f t="shared" ref="G15" si="2">G7/G6*100</f>
        <v>83.346041970314616</v>
      </c>
      <c r="H15" s="451">
        <f>H7/H6*100</f>
        <v>83.787854942781991</v>
      </c>
      <c r="I15" s="452">
        <f t="shared" ref="I15" si="3">I7/I6*100</f>
        <v>83.299567028640624</v>
      </c>
    </row>
    <row r="16" spans="1:12" ht="16.5" customHeight="1" x14ac:dyDescent="0.15">
      <c r="A16" s="103"/>
      <c r="B16" s="148"/>
      <c r="C16" s="429" t="s">
        <v>142</v>
      </c>
      <c r="D16" s="441">
        <v>3.1</v>
      </c>
      <c r="E16" s="441">
        <v>3.5</v>
      </c>
      <c r="F16" s="441">
        <f t="shared" ref="F16:G16" si="4">F8/F6*100</f>
        <v>3.1399569932252769</v>
      </c>
      <c r="G16" s="441">
        <f t="shared" si="4"/>
        <v>3.864613220206873</v>
      </c>
      <c r="H16" s="451">
        <f t="shared" ref="H16:I17" si="5">H8/H6*100</f>
        <v>3.1093324939859257</v>
      </c>
      <c r="I16" s="452">
        <f t="shared" si="5"/>
        <v>3.8720523511956872</v>
      </c>
    </row>
    <row r="17" spans="1:9" ht="16.5" customHeight="1" x14ac:dyDescent="0.15">
      <c r="A17" s="103"/>
      <c r="B17" s="148"/>
      <c r="C17" s="429" t="s">
        <v>143</v>
      </c>
      <c r="D17" s="441">
        <v>0</v>
      </c>
      <c r="E17" s="441">
        <v>0</v>
      </c>
      <c r="F17" s="441">
        <f>F9/F7*100</f>
        <v>2.7477811667078838E-2</v>
      </c>
      <c r="G17" s="441">
        <f t="shared" ref="G17" si="6">G9/G7*100</f>
        <v>1.3290905298080004E-2</v>
      </c>
      <c r="H17" s="451">
        <f>H9/H7*100</f>
        <v>1.6099602876462379E-2</v>
      </c>
      <c r="I17" s="452">
        <f t="shared" si="5"/>
        <v>9.0382247366204045E-3</v>
      </c>
    </row>
    <row r="18" spans="1:9" ht="16.5" customHeight="1" x14ac:dyDescent="0.15">
      <c r="A18" s="103"/>
      <c r="B18" s="148"/>
      <c r="C18" s="429" t="s">
        <v>146</v>
      </c>
      <c r="D18" s="441">
        <v>11.8</v>
      </c>
      <c r="E18" s="441">
        <v>11.7</v>
      </c>
      <c r="F18" s="441">
        <f t="shared" ref="F18:G18" si="7">F10/F6*100</f>
        <v>11.718190015954127</v>
      </c>
      <c r="G18" s="441">
        <f t="shared" si="7"/>
        <v>11.164698549749899</v>
      </c>
      <c r="H18" s="451">
        <f t="shared" ref="H18:I18" si="8">H10/H6*100</f>
        <v>12.160794981901571</v>
      </c>
      <c r="I18" s="452">
        <f t="shared" si="8"/>
        <v>11.567816974929654</v>
      </c>
    </row>
    <row r="19" spans="1:9" ht="16.5" customHeight="1" x14ac:dyDescent="0.15">
      <c r="A19" s="103"/>
      <c r="B19" s="148"/>
      <c r="C19" s="429" t="s">
        <v>145</v>
      </c>
      <c r="D19" s="441">
        <v>0.9</v>
      </c>
      <c r="E19" s="441">
        <v>1.9</v>
      </c>
      <c r="F19" s="441">
        <f t="shared" ref="F19:G19" si="9">F11/F6*100</f>
        <v>0.97112071955420942</v>
      </c>
      <c r="G19" s="441">
        <f t="shared" si="9"/>
        <v>1.6135688162206292</v>
      </c>
      <c r="H19" s="451">
        <f t="shared" ref="H19:I19" si="10">H11/H6*100</f>
        <v>0.9285280694260214</v>
      </c>
      <c r="I19" s="452">
        <f t="shared" si="10"/>
        <v>1.2530348431613567</v>
      </c>
    </row>
    <row r="20" spans="1:9" ht="5.25" customHeight="1" x14ac:dyDescent="0.15">
      <c r="A20" s="103"/>
      <c r="B20" s="148"/>
      <c r="C20" s="43"/>
      <c r="D20" s="441"/>
      <c r="E20" s="441"/>
      <c r="F20" s="441"/>
      <c r="G20" s="441"/>
      <c r="H20" s="449"/>
      <c r="I20" s="453"/>
    </row>
    <row r="21" spans="1:9" ht="22.5" customHeight="1" x14ac:dyDescent="0.15">
      <c r="A21" s="606" t="s">
        <v>147</v>
      </c>
      <c r="B21" s="607"/>
      <c r="C21" s="608"/>
      <c r="D21" s="427"/>
      <c r="E21" s="427"/>
      <c r="F21" s="427"/>
      <c r="G21" s="427"/>
      <c r="H21" s="427"/>
      <c r="I21" s="448"/>
    </row>
    <row r="22" spans="1:9" ht="16.5" customHeight="1" x14ac:dyDescent="0.15">
      <c r="A22" s="46"/>
      <c r="B22" s="591" t="s">
        <v>294</v>
      </c>
      <c r="C22" s="592"/>
      <c r="D22" s="64">
        <v>2</v>
      </c>
      <c r="E22" s="64">
        <v>3.3</v>
      </c>
      <c r="F22" s="64">
        <f t="shared" ref="F22" si="11">(F6-D6)/D6*100</f>
        <v>3.3750029877859316</v>
      </c>
      <c r="G22" s="64">
        <f t="shared" ref="G22:G27" si="12">(G6-E6)/E6*100</f>
        <v>3.0396130225307414</v>
      </c>
      <c r="H22" s="454">
        <f>(H6-F6)/F6*100</f>
        <v>2.8439963929801846</v>
      </c>
      <c r="I22" s="455">
        <f t="shared" ref="H22:I27" si="13">(I6-G6)/G6*100</f>
        <v>3.8479793621056531</v>
      </c>
    </row>
    <row r="23" spans="1:9" ht="16.5" customHeight="1" x14ac:dyDescent="0.15">
      <c r="A23" s="103"/>
      <c r="B23" s="148"/>
      <c r="C23" s="429" t="s">
        <v>141</v>
      </c>
      <c r="D23" s="64">
        <v>2.7</v>
      </c>
      <c r="E23" s="64">
        <v>3.6</v>
      </c>
      <c r="F23" s="64">
        <f>(F7-D7)/D7*100</f>
        <v>3.2689197241848982</v>
      </c>
      <c r="G23" s="64">
        <f t="shared" si="12"/>
        <v>3.6376294919084935</v>
      </c>
      <c r="H23" s="454">
        <f>(H7-F7)/F7*100</f>
        <v>2.4043085208693982</v>
      </c>
      <c r="I23" s="455">
        <f t="shared" si="13"/>
        <v>3.7900722477457882</v>
      </c>
    </row>
    <row r="24" spans="1:9" ht="16.5" customHeight="1" x14ac:dyDescent="0.15">
      <c r="A24" s="103"/>
      <c r="B24" s="148"/>
      <c r="C24" s="429" t="s">
        <v>142</v>
      </c>
      <c r="D24" s="64">
        <v>0.9</v>
      </c>
      <c r="E24" s="64">
        <v>1.1000000000000001</v>
      </c>
      <c r="F24" s="64">
        <f t="shared" ref="F24:F27" si="14">(F8-D8)/D8*100</f>
        <v>5.2713178294573639</v>
      </c>
      <c r="G24" s="64">
        <f t="shared" si="12"/>
        <v>12.429759270771923</v>
      </c>
      <c r="H24" s="454">
        <f t="shared" si="13"/>
        <v>1.8409425625920472</v>
      </c>
      <c r="I24" s="455">
        <f t="shared" si="13"/>
        <v>4.0478800190094368</v>
      </c>
    </row>
    <row r="25" spans="1:9" ht="16.5" customHeight="1" x14ac:dyDescent="0.15">
      <c r="A25" s="103"/>
      <c r="B25" s="148"/>
      <c r="C25" s="429" t="s">
        <v>143</v>
      </c>
      <c r="D25" s="64">
        <v>0</v>
      </c>
      <c r="E25" s="64">
        <v>-17.8</v>
      </c>
      <c r="F25" s="64">
        <f t="shared" si="14"/>
        <v>25</v>
      </c>
      <c r="G25" s="64">
        <f t="shared" si="12"/>
        <v>34.878100042034468</v>
      </c>
      <c r="H25" s="454">
        <f t="shared" si="13"/>
        <v>-40</v>
      </c>
      <c r="I25" s="455">
        <f t="shared" si="13"/>
        <v>-29.419555901830929</v>
      </c>
    </row>
    <row r="26" spans="1:9" ht="16.5" customHeight="1" x14ac:dyDescent="0.15">
      <c r="A26" s="103"/>
      <c r="B26" s="148"/>
      <c r="C26" s="429" t="s">
        <v>144</v>
      </c>
      <c r="D26" s="64">
        <v>-1.8</v>
      </c>
      <c r="E26" s="64">
        <v>0.4</v>
      </c>
      <c r="F26" s="64">
        <f t="shared" si="14"/>
        <v>2.8409090909090908</v>
      </c>
      <c r="G26" s="64">
        <f t="shared" si="12"/>
        <v>-1.4734241142862976</v>
      </c>
      <c r="H26" s="454">
        <f t="shared" si="13"/>
        <v>6.7284925019731654</v>
      </c>
      <c r="I26" s="455">
        <f t="shared" si="13"/>
        <v>7.5975686333260128</v>
      </c>
    </row>
    <row r="27" spans="1:9" ht="16.5" customHeight="1" x14ac:dyDescent="0.15">
      <c r="A27" s="103"/>
      <c r="B27" s="148"/>
      <c r="C27" s="429" t="s">
        <v>145</v>
      </c>
      <c r="D27" s="64">
        <v>-5.6</v>
      </c>
      <c r="E27" s="64">
        <v>17.8</v>
      </c>
      <c r="F27" s="64">
        <f t="shared" si="14"/>
        <v>13.513513513513514</v>
      </c>
      <c r="G27" s="64">
        <f t="shared" si="12"/>
        <v>-12.882906433345308</v>
      </c>
      <c r="H27" s="454">
        <f t="shared" si="13"/>
        <v>-1.6666666666666667</v>
      </c>
      <c r="I27" s="455">
        <f t="shared" si="13"/>
        <v>-19.355694517321815</v>
      </c>
    </row>
    <row r="28" spans="1:9" ht="5.25" customHeight="1" thickBot="1" x14ac:dyDescent="0.2">
      <c r="A28" s="105"/>
      <c r="B28" s="150"/>
      <c r="C28" s="22"/>
      <c r="D28" s="23"/>
      <c r="E28" s="23"/>
      <c r="F28" s="216"/>
      <c r="G28" s="216"/>
      <c r="H28" s="219"/>
      <c r="I28" s="220"/>
    </row>
    <row r="29" spans="1:9" ht="15" customHeight="1" x14ac:dyDescent="0.15">
      <c r="A29" s="614" t="s">
        <v>313</v>
      </c>
      <c r="B29" s="614"/>
      <c r="C29" s="614"/>
      <c r="D29" s="614"/>
      <c r="E29" s="614"/>
      <c r="F29" s="614"/>
      <c r="G29" s="614"/>
      <c r="H29" s="614" t="s">
        <v>252</v>
      </c>
      <c r="I29" s="614"/>
    </row>
    <row r="30" spans="1:9" ht="15" customHeight="1" x14ac:dyDescent="0.15">
      <c r="A30" s="148"/>
      <c r="B30" s="148"/>
      <c r="C30" s="12" t="s">
        <v>310</v>
      </c>
      <c r="D30" s="87"/>
      <c r="E30" s="87"/>
      <c r="F30" s="87"/>
      <c r="G30" s="87"/>
      <c r="H30" s="508" t="s">
        <v>148</v>
      </c>
      <c r="I30" s="508"/>
    </row>
    <row r="31" spans="1:9" ht="15" customHeight="1" x14ac:dyDescent="0.15">
      <c r="A31" s="148"/>
      <c r="B31" s="148"/>
      <c r="C31" s="12" t="s">
        <v>311</v>
      </c>
      <c r="D31" s="87"/>
      <c r="E31" s="87"/>
      <c r="F31" s="87"/>
      <c r="G31" s="87"/>
      <c r="I31" s="3"/>
    </row>
    <row r="32" spans="1:9" ht="15" customHeight="1" x14ac:dyDescent="0.15">
      <c r="A32" s="148"/>
      <c r="B32" s="148"/>
      <c r="C32" s="12" t="s">
        <v>312</v>
      </c>
      <c r="D32" s="87"/>
      <c r="E32" s="87"/>
      <c r="F32" s="87"/>
      <c r="G32" s="87"/>
      <c r="I32" s="3"/>
    </row>
    <row r="33" spans="1:9" ht="15" customHeight="1" x14ac:dyDescent="0.15">
      <c r="A33" s="148"/>
      <c r="B33" s="148"/>
      <c r="C33" s="12"/>
      <c r="D33" s="87"/>
      <c r="E33" s="87"/>
      <c r="F33" s="87"/>
      <c r="G33" s="87"/>
      <c r="I33" s="3"/>
    </row>
    <row r="34" spans="1:9" ht="15" customHeight="1" thickBot="1" x14ac:dyDescent="0.2">
      <c r="A34" s="12" t="s">
        <v>439</v>
      </c>
      <c r="B34" s="12"/>
      <c r="D34" s="87"/>
      <c r="E34" s="87"/>
      <c r="F34" s="87"/>
      <c r="G34" s="87"/>
      <c r="H34" s="12"/>
      <c r="I34" s="3" t="s">
        <v>149</v>
      </c>
    </row>
    <row r="35" spans="1:9" ht="24.95" customHeight="1" thickBot="1" x14ac:dyDescent="0.2">
      <c r="A35" s="499" t="s">
        <v>253</v>
      </c>
      <c r="B35" s="500"/>
      <c r="C35" s="500"/>
      <c r="D35" s="588" t="s">
        <v>254</v>
      </c>
      <c r="E35" s="588" t="s">
        <v>295</v>
      </c>
      <c r="F35" s="611" t="s">
        <v>255</v>
      </c>
      <c r="G35" s="611"/>
      <c r="H35" s="611"/>
      <c r="I35" s="482"/>
    </row>
    <row r="36" spans="1:9" ht="24.95" customHeight="1" x14ac:dyDescent="0.15">
      <c r="A36" s="501"/>
      <c r="B36" s="502"/>
      <c r="C36" s="502"/>
      <c r="D36" s="509"/>
      <c r="E36" s="509"/>
      <c r="F36" s="538" t="s">
        <v>256</v>
      </c>
      <c r="G36" s="538"/>
      <c r="H36" s="428" t="s">
        <v>150</v>
      </c>
      <c r="I36" s="39" t="s">
        <v>151</v>
      </c>
    </row>
    <row r="37" spans="1:9" ht="5.25" customHeight="1" x14ac:dyDescent="0.15">
      <c r="A37" s="397"/>
      <c r="B37" s="430"/>
      <c r="C37" s="430"/>
      <c r="D37" s="24"/>
      <c r="E37" s="430"/>
      <c r="F37" s="434"/>
      <c r="G37" s="151"/>
      <c r="H37" s="430"/>
      <c r="I37" s="40"/>
    </row>
    <row r="38" spans="1:9" ht="16.5" customHeight="1" x14ac:dyDescent="0.15">
      <c r="A38" s="617" t="s">
        <v>382</v>
      </c>
      <c r="B38" s="618"/>
      <c r="C38" s="619"/>
      <c r="D38" s="42">
        <v>43849</v>
      </c>
      <c r="E38" s="432">
        <v>111595</v>
      </c>
      <c r="F38" s="624">
        <v>102935423</v>
      </c>
      <c r="G38" s="624"/>
      <c r="H38" s="432">
        <f t="shared" ref="H38:H40" si="15">F38/D38</f>
        <v>2347.4976168213643</v>
      </c>
      <c r="I38" s="41">
        <f t="shared" ref="I38:I41" si="16">F38/E38</f>
        <v>922.40174739011604</v>
      </c>
    </row>
    <row r="39" spans="1:9" ht="16.5" customHeight="1" x14ac:dyDescent="0.15">
      <c r="A39" s="617">
        <v>24</v>
      </c>
      <c r="B39" s="618"/>
      <c r="C39" s="619"/>
      <c r="D39" s="42">
        <v>44675</v>
      </c>
      <c r="E39" s="432">
        <v>112277</v>
      </c>
      <c r="F39" s="624">
        <v>104943023</v>
      </c>
      <c r="G39" s="624"/>
      <c r="H39" s="432">
        <f t="shared" si="15"/>
        <v>2349.0324118634585</v>
      </c>
      <c r="I39" s="41">
        <f t="shared" si="16"/>
        <v>934.67961381226792</v>
      </c>
    </row>
    <row r="40" spans="1:9" ht="16.5" customHeight="1" x14ac:dyDescent="0.15">
      <c r="A40" s="617">
        <v>25</v>
      </c>
      <c r="B40" s="618"/>
      <c r="C40" s="619"/>
      <c r="D40" s="42">
        <v>45783</v>
      </c>
      <c r="E40" s="432">
        <v>113745</v>
      </c>
      <c r="F40" s="624">
        <v>106395055</v>
      </c>
      <c r="G40" s="624"/>
      <c r="H40" s="432">
        <f t="shared" si="15"/>
        <v>2323.8987178647094</v>
      </c>
      <c r="I40" s="41">
        <f t="shared" si="16"/>
        <v>935.3822585608159</v>
      </c>
    </row>
    <row r="41" spans="1:9" ht="16.5" customHeight="1" x14ac:dyDescent="0.15">
      <c r="A41" s="617">
        <v>26</v>
      </c>
      <c r="B41" s="618"/>
      <c r="C41" s="619"/>
      <c r="D41" s="42">
        <v>46416</v>
      </c>
      <c r="E41" s="432">
        <v>114217</v>
      </c>
      <c r="F41" s="620">
        <v>108828951</v>
      </c>
      <c r="G41" s="620"/>
      <c r="H41" s="432">
        <v>2345</v>
      </c>
      <c r="I41" s="41">
        <f t="shared" si="16"/>
        <v>952.82620800756456</v>
      </c>
    </row>
    <row r="42" spans="1:9" ht="16.5" customHeight="1" x14ac:dyDescent="0.15">
      <c r="A42" s="617">
        <v>27</v>
      </c>
      <c r="B42" s="618"/>
      <c r="C42" s="619"/>
      <c r="D42" s="42">
        <v>46953</v>
      </c>
      <c r="E42" s="432">
        <v>114245</v>
      </c>
      <c r="F42" s="620">
        <v>112448097</v>
      </c>
      <c r="G42" s="620"/>
      <c r="H42" s="432">
        <f t="shared" ref="H42" si="17">F42/D42</f>
        <v>2394.9076097373968</v>
      </c>
      <c r="I42" s="41">
        <f t="shared" ref="I42" si="18">F42/E42</f>
        <v>984.27149547026124</v>
      </c>
    </row>
    <row r="43" spans="1:9" ht="16.5" customHeight="1" x14ac:dyDescent="0.15">
      <c r="A43" s="617">
        <v>28</v>
      </c>
      <c r="B43" s="618"/>
      <c r="C43" s="619"/>
      <c r="D43" s="42">
        <v>47575</v>
      </c>
      <c r="E43" s="432">
        <v>114165</v>
      </c>
      <c r="F43" s="620">
        <v>115866084</v>
      </c>
      <c r="G43" s="620"/>
      <c r="H43" s="432">
        <f t="shared" ref="H43" si="19">F43/D43</f>
        <v>2435.4405465055174</v>
      </c>
      <c r="I43" s="41">
        <f t="shared" ref="I43" si="20">F43/E43</f>
        <v>1014.900223360925</v>
      </c>
    </row>
    <row r="44" spans="1:9" ht="16.5" customHeight="1" x14ac:dyDescent="0.15">
      <c r="A44" s="622">
        <v>29</v>
      </c>
      <c r="B44" s="623"/>
      <c r="C44" s="623"/>
      <c r="D44" s="456">
        <v>48216</v>
      </c>
      <c r="E44" s="457">
        <v>114337</v>
      </c>
      <c r="F44" s="621">
        <f>I6</f>
        <v>120324587</v>
      </c>
      <c r="G44" s="621"/>
      <c r="H44" s="458">
        <f t="shared" ref="H44" si="21">F44/D44</f>
        <v>2495.5323336651736</v>
      </c>
      <c r="I44" s="459">
        <f t="shared" ref="I44" si="22">F44/E44</f>
        <v>1052.3678861610852</v>
      </c>
    </row>
    <row r="45" spans="1:9" ht="5.25" customHeight="1" thickBot="1" x14ac:dyDescent="0.2">
      <c r="A45" s="221"/>
      <c r="B45" s="222"/>
      <c r="C45" s="223"/>
      <c r="D45" s="224"/>
      <c r="E45" s="440"/>
      <c r="F45" s="440"/>
      <c r="G45" s="225"/>
      <c r="H45" s="440"/>
      <c r="I45" s="226"/>
    </row>
    <row r="46" spans="1:9" ht="15" customHeight="1" x14ac:dyDescent="0.15">
      <c r="A46" s="148"/>
      <c r="B46" s="508" t="s">
        <v>152</v>
      </c>
      <c r="C46" s="508"/>
      <c r="D46" s="508"/>
      <c r="E46" s="508"/>
      <c r="F46" s="508"/>
      <c r="H46" s="3"/>
      <c r="I46" s="12" t="s">
        <v>153</v>
      </c>
    </row>
    <row r="47" spans="1:9" ht="15" customHeight="1" x14ac:dyDescent="0.15">
      <c r="A47" s="148"/>
      <c r="B47" s="148"/>
      <c r="H47" s="12"/>
      <c r="I47" s="12"/>
    </row>
  </sheetData>
  <sheetProtection sheet="1" objects="1" scenarios="1"/>
  <mergeCells count="32">
    <mergeCell ref="A40:C40"/>
    <mergeCell ref="F40:G40"/>
    <mergeCell ref="F36:G36"/>
    <mergeCell ref="F39:G39"/>
    <mergeCell ref="F38:G38"/>
    <mergeCell ref="A39:C39"/>
    <mergeCell ref="A38:C38"/>
    <mergeCell ref="A35:C36"/>
    <mergeCell ref="B46:F46"/>
    <mergeCell ref="A41:C41"/>
    <mergeCell ref="F41:G41"/>
    <mergeCell ref="A42:C42"/>
    <mergeCell ref="F42:G42"/>
    <mergeCell ref="F44:G44"/>
    <mergeCell ref="A44:C44"/>
    <mergeCell ref="A43:C43"/>
    <mergeCell ref="F43:G43"/>
    <mergeCell ref="A3:C4"/>
    <mergeCell ref="D3:E3"/>
    <mergeCell ref="E35:E36"/>
    <mergeCell ref="A21:C21"/>
    <mergeCell ref="F3:G3"/>
    <mergeCell ref="F35:I35"/>
    <mergeCell ref="A6:C6"/>
    <mergeCell ref="H3:I3"/>
    <mergeCell ref="H29:I29"/>
    <mergeCell ref="A13:C13"/>
    <mergeCell ref="B22:C22"/>
    <mergeCell ref="B14:C14"/>
    <mergeCell ref="D35:D36"/>
    <mergeCell ref="H30:I30"/>
    <mergeCell ref="A29:G29"/>
  </mergeCells>
  <phoneticPr fontId="27"/>
  <printOptions horizontalCentered="1"/>
  <pageMargins left="0.59055118110236227" right="0.59055118110236227" top="0.59055118110236227" bottom="0.59055118110236227" header="0.39370078740157483" footer="0.39370078740157483"/>
  <pageSetup paperSize="9" firstPageNumber="178"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49"/>
  <sheetViews>
    <sheetView view="pageBreakPreview" zoomScaleNormal="100" zoomScaleSheetLayoutView="100" workbookViewId="0">
      <selection activeCell="M1" sqref="M1:N1048576"/>
    </sheetView>
  </sheetViews>
  <sheetFormatPr defaultRowHeight="18" customHeight="1" x14ac:dyDescent="0.15"/>
  <cols>
    <col min="1" max="1" width="1.75" style="18" customWidth="1"/>
    <col min="2" max="2" width="14.375" style="18" customWidth="1"/>
    <col min="3" max="3" width="0.625" style="18" customWidth="1"/>
    <col min="4" max="4" width="1" style="18" customWidth="1"/>
    <col min="5" max="5" width="10.375" style="18" customWidth="1"/>
    <col min="6" max="6" width="9.875" style="18" customWidth="1"/>
    <col min="7" max="7" width="9.75" style="18" customWidth="1"/>
    <col min="8" max="8" width="10.5" style="18" bestFit="1" customWidth="1"/>
    <col min="9" max="9" width="8.875" style="18" customWidth="1"/>
    <col min="10" max="11" width="9.375" style="18" customWidth="1"/>
    <col min="12" max="12" width="10.125" style="18" customWidth="1"/>
    <col min="13" max="13" width="0" style="18" hidden="1" customWidth="1"/>
    <col min="14" max="14" width="9.375" style="18" hidden="1" customWidth="1"/>
    <col min="15" max="16384" width="9" style="18"/>
  </cols>
  <sheetData>
    <row r="1" spans="1:14" ht="5.0999999999999996" customHeight="1" x14ac:dyDescent="0.15">
      <c r="B1" s="12"/>
      <c r="C1" s="12"/>
      <c r="D1" s="12"/>
      <c r="E1" s="12"/>
      <c r="F1" s="12"/>
      <c r="G1" s="12"/>
      <c r="H1" s="12"/>
      <c r="I1" s="12"/>
      <c r="J1" s="12"/>
      <c r="K1" s="12"/>
      <c r="L1" s="3"/>
    </row>
    <row r="2" spans="1:14" ht="15" customHeight="1" thickBot="1" x14ac:dyDescent="0.2">
      <c r="A2" s="129" t="s">
        <v>440</v>
      </c>
      <c r="B2" s="12"/>
      <c r="C2" s="12"/>
      <c r="D2" s="12"/>
      <c r="E2" s="12"/>
      <c r="F2" s="12"/>
      <c r="G2" s="12"/>
      <c r="H2" s="12"/>
      <c r="I2" s="12"/>
      <c r="J2" s="12"/>
      <c r="K2" s="12"/>
      <c r="L2" s="3" t="s">
        <v>154</v>
      </c>
    </row>
    <row r="3" spans="1:14" ht="24.95" customHeight="1" x14ac:dyDescent="0.15">
      <c r="A3" s="628" t="s">
        <v>155</v>
      </c>
      <c r="B3" s="629"/>
      <c r="C3" s="629"/>
      <c r="D3" s="629"/>
      <c r="E3" s="588" t="s">
        <v>156</v>
      </c>
      <c r="F3" s="588"/>
      <c r="G3" s="588"/>
      <c r="H3" s="588" t="s">
        <v>157</v>
      </c>
      <c r="I3" s="588"/>
      <c r="J3" s="589" t="s">
        <v>158</v>
      </c>
      <c r="K3" s="589"/>
      <c r="L3" s="590"/>
    </row>
    <row r="4" spans="1:14" ht="24.95" customHeight="1" x14ac:dyDescent="0.15">
      <c r="A4" s="626" t="s">
        <v>159</v>
      </c>
      <c r="B4" s="627"/>
      <c r="C4" s="627"/>
      <c r="D4" s="627"/>
      <c r="E4" s="239" t="s">
        <v>352</v>
      </c>
      <c r="F4" s="239" t="s">
        <v>363</v>
      </c>
      <c r="G4" s="239" t="s">
        <v>402</v>
      </c>
      <c r="H4" s="47" t="s">
        <v>363</v>
      </c>
      <c r="I4" s="47" t="s">
        <v>402</v>
      </c>
      <c r="J4" s="239" t="s">
        <v>352</v>
      </c>
      <c r="K4" s="239" t="s">
        <v>363</v>
      </c>
      <c r="L4" s="240" t="s">
        <v>402</v>
      </c>
    </row>
    <row r="5" spans="1:14" ht="17.100000000000001" customHeight="1" x14ac:dyDescent="0.15">
      <c r="A5" s="630" t="s">
        <v>257</v>
      </c>
      <c r="B5" s="631"/>
      <c r="C5" s="631"/>
      <c r="D5" s="632"/>
      <c r="E5" s="330">
        <f>SUM(E6:E8)</f>
        <v>304</v>
      </c>
      <c r="F5" s="330">
        <f>SUM(F6:F8)</f>
        <v>287</v>
      </c>
      <c r="G5" s="330">
        <f>SUM(G6:G8)</f>
        <v>281</v>
      </c>
      <c r="H5" s="241">
        <f>(+F5/E5-1)*100</f>
        <v>-5.5921052631578982</v>
      </c>
      <c r="I5" s="241">
        <f>(+G5/F5-1)*100</f>
        <v>-2.0905923344947785</v>
      </c>
      <c r="J5" s="242">
        <f>+E5/E27*100</f>
        <v>7.6883195710726979E-2</v>
      </c>
      <c r="K5" s="242">
        <f>+F5/F27*100</f>
        <v>7.1262564061817177E-2</v>
      </c>
      <c r="L5" s="243">
        <f t="shared" ref="L5:L20" si="0">G5/$G$27*100</f>
        <v>6.6092454170410334E-2</v>
      </c>
    </row>
    <row r="6" spans="1:14" ht="17.100000000000001" customHeight="1" x14ac:dyDescent="0.15">
      <c r="A6" s="193"/>
      <c r="B6" s="192" t="s">
        <v>160</v>
      </c>
      <c r="C6" s="48"/>
      <c r="D6" s="194"/>
      <c r="E6" s="410">
        <v>35</v>
      </c>
      <c r="F6" s="410">
        <v>31</v>
      </c>
      <c r="G6" s="337">
        <v>28</v>
      </c>
      <c r="H6" s="244">
        <f>(F6/E6-1)*100</f>
        <v>-11.428571428571432</v>
      </c>
      <c r="I6" s="245">
        <f>(+G6/F6-1)*100</f>
        <v>-9.6774193548387117</v>
      </c>
      <c r="J6" s="246">
        <f>E6/$E$27*100</f>
        <v>8.8516837166955405E-3</v>
      </c>
      <c r="K6" s="246">
        <f>F6/$F$27*100</f>
        <v>7.6973501251440144E-3</v>
      </c>
      <c r="L6" s="247">
        <f t="shared" si="0"/>
        <v>6.5857249707170443E-3</v>
      </c>
    </row>
    <row r="7" spans="1:14" ht="17.100000000000001" customHeight="1" x14ac:dyDescent="0.15">
      <c r="A7" s="193"/>
      <c r="B7" s="192" t="s">
        <v>161</v>
      </c>
      <c r="C7" s="48"/>
      <c r="D7" s="194"/>
      <c r="E7" s="410">
        <v>2</v>
      </c>
      <c r="F7" s="410">
        <v>2</v>
      </c>
      <c r="G7" s="337">
        <v>2</v>
      </c>
      <c r="H7" s="244">
        <f t="shared" ref="H7:H8" si="1">(F7/E7-1)*100</f>
        <v>0</v>
      </c>
      <c r="I7" s="245">
        <f>(+G7/F7-1)*100</f>
        <v>0</v>
      </c>
      <c r="J7" s="246">
        <f>E7/$E$27*100</f>
        <v>5.0581049809688805E-4</v>
      </c>
      <c r="K7" s="246">
        <f>F7/$F$27*100</f>
        <v>4.966032338802591E-4</v>
      </c>
      <c r="L7" s="247">
        <f t="shared" si="0"/>
        <v>4.7040892647978884E-4</v>
      </c>
    </row>
    <row r="8" spans="1:14" ht="17.100000000000001" customHeight="1" x14ac:dyDescent="0.15">
      <c r="A8" s="193"/>
      <c r="B8" s="192" t="s">
        <v>162</v>
      </c>
      <c r="C8" s="48"/>
      <c r="D8" s="194"/>
      <c r="E8" s="410">
        <v>267</v>
      </c>
      <c r="F8" s="410">
        <v>254</v>
      </c>
      <c r="G8" s="337">
        <v>251</v>
      </c>
      <c r="H8" s="244">
        <f t="shared" si="1"/>
        <v>-4.868913857677903</v>
      </c>
      <c r="I8" s="245">
        <f>(+G8/F8-1)*100</f>
        <v>-1.1811023622047223</v>
      </c>
      <c r="J8" s="246">
        <f>E8/$E$27*100</f>
        <v>6.7525701495934551E-2</v>
      </c>
      <c r="K8" s="246">
        <f>F8/$F$27*100</f>
        <v>6.306861070279289E-2</v>
      </c>
      <c r="L8" s="247">
        <f t="shared" si="0"/>
        <v>5.9036320273213504E-2</v>
      </c>
    </row>
    <row r="9" spans="1:14" ht="17.100000000000001" customHeight="1" x14ac:dyDescent="0.15">
      <c r="A9" s="539" t="s">
        <v>259</v>
      </c>
      <c r="B9" s="625"/>
      <c r="C9" s="625"/>
      <c r="D9" s="540"/>
      <c r="E9" s="331">
        <f>SUM(E10:E12)</f>
        <v>43645</v>
      </c>
      <c r="F9" s="331">
        <f>SUM(F10:F12)</f>
        <v>42781</v>
      </c>
      <c r="G9" s="331">
        <f>SUM(G10:G12)</f>
        <v>51799</v>
      </c>
      <c r="H9" s="241">
        <f t="shared" ref="H9:I26" si="2">(+F9/E9-1)*100</f>
        <v>-1.9796082025432482</v>
      </c>
      <c r="I9" s="241">
        <f t="shared" si="2"/>
        <v>21.079451158224451</v>
      </c>
      <c r="J9" s="241">
        <f>+E9/E27*100</f>
        <v>11.03804959471934</v>
      </c>
      <c r="K9" s="241">
        <f>+F9/F27*100</f>
        <v>10.62259147431568</v>
      </c>
      <c r="L9" s="248">
        <f t="shared" si="0"/>
        <v>12.183355991363293</v>
      </c>
      <c r="N9" s="26"/>
    </row>
    <row r="10" spans="1:14" ht="17.100000000000001" customHeight="1" x14ac:dyDescent="0.15">
      <c r="A10" s="193"/>
      <c r="B10" s="192" t="s">
        <v>163</v>
      </c>
      <c r="C10" s="48"/>
      <c r="D10" s="194"/>
      <c r="E10" s="410">
        <v>117</v>
      </c>
      <c r="F10" s="410">
        <v>108</v>
      </c>
      <c r="G10" s="337">
        <v>87</v>
      </c>
      <c r="H10" s="244">
        <f>(F10/E10-1)*100</f>
        <v>-7.6923076923076872</v>
      </c>
      <c r="I10" s="245">
        <f t="shared" si="2"/>
        <v>-19.444444444444443</v>
      </c>
      <c r="J10" s="245">
        <f>E10/$E$27*100</f>
        <v>2.9589914138667947E-2</v>
      </c>
      <c r="K10" s="246">
        <f>F10/$F$27*100</f>
        <v>2.6816574629533987E-2</v>
      </c>
      <c r="L10" s="249">
        <f t="shared" si="0"/>
        <v>2.0462788301870816E-2</v>
      </c>
    </row>
    <row r="11" spans="1:14" ht="17.100000000000001" customHeight="1" x14ac:dyDescent="0.15">
      <c r="A11" s="193"/>
      <c r="B11" s="192" t="s">
        <v>164</v>
      </c>
      <c r="C11" s="48"/>
      <c r="D11" s="194"/>
      <c r="E11" s="410">
        <v>22542</v>
      </c>
      <c r="F11" s="410">
        <v>21884</v>
      </c>
      <c r="G11" s="337">
        <v>21182</v>
      </c>
      <c r="H11" s="244">
        <f t="shared" ref="H11:H12" si="3">(F11/E11-1)*100</f>
        <v>-2.9189956525596639</v>
      </c>
      <c r="I11" s="245">
        <f t="shared" si="2"/>
        <v>-3.2078230670809726</v>
      </c>
      <c r="J11" s="245">
        <f>E11/$E$27*100</f>
        <v>5.7009901240500245</v>
      </c>
      <c r="K11" s="246">
        <f>F11/$F$27*100</f>
        <v>5.433832585117794</v>
      </c>
      <c r="L11" s="249">
        <f t="shared" si="0"/>
        <v>4.9821009403474443</v>
      </c>
    </row>
    <row r="12" spans="1:14" ht="17.100000000000001" customHeight="1" x14ac:dyDescent="0.15">
      <c r="A12" s="193"/>
      <c r="B12" s="192" t="s">
        <v>165</v>
      </c>
      <c r="C12" s="48"/>
      <c r="D12" s="194"/>
      <c r="E12" s="410">
        <v>20986</v>
      </c>
      <c r="F12" s="410">
        <v>20789</v>
      </c>
      <c r="G12" s="337">
        <v>30530</v>
      </c>
      <c r="H12" s="244">
        <f t="shared" si="3"/>
        <v>-0.93872105212998713</v>
      </c>
      <c r="I12" s="245">
        <f t="shared" si="2"/>
        <v>46.85651065467313</v>
      </c>
      <c r="J12" s="245">
        <f>E12/$E$27*100</f>
        <v>5.3074695565306458</v>
      </c>
      <c r="K12" s="246">
        <f>F12/$F$27*100</f>
        <v>5.1619423145683525</v>
      </c>
      <c r="L12" s="249">
        <f t="shared" si="0"/>
        <v>7.1807922627139771</v>
      </c>
    </row>
    <row r="13" spans="1:14" ht="17.100000000000001" customHeight="1" x14ac:dyDescent="0.15">
      <c r="A13" s="539" t="s">
        <v>260</v>
      </c>
      <c r="B13" s="625"/>
      <c r="C13" s="625"/>
      <c r="D13" s="540"/>
      <c r="E13" s="331">
        <f>SUM(E14:E25)</f>
        <v>351106</v>
      </c>
      <c r="F13" s="331">
        <f>SUM(F14:F25)</f>
        <v>359427</v>
      </c>
      <c r="G13" s="331">
        <f>SUM(G14:G25)</f>
        <v>374216</v>
      </c>
      <c r="H13" s="241">
        <f t="shared" si="2"/>
        <v>2.3699395624113606</v>
      </c>
      <c r="I13" s="241">
        <f t="shared" si="2"/>
        <v>4.1146046345989618</v>
      </c>
      <c r="J13" s="241">
        <f>+E13/E27*100</f>
        <v>88.796550372402976</v>
      </c>
      <c r="K13" s="241">
        <f>+F13/F27*100</f>
        <v>89.246305271939931</v>
      </c>
      <c r="L13" s="250">
        <f t="shared" si="0"/>
        <v>88.017273415780338</v>
      </c>
    </row>
    <row r="14" spans="1:14" ht="24" x14ac:dyDescent="0.15">
      <c r="A14" s="193"/>
      <c r="B14" s="192" t="s">
        <v>411</v>
      </c>
      <c r="C14" s="48"/>
      <c r="D14" s="194"/>
      <c r="E14" s="410">
        <v>46502</v>
      </c>
      <c r="F14" s="410">
        <v>46556</v>
      </c>
      <c r="G14" s="337">
        <v>48531</v>
      </c>
      <c r="H14" s="244">
        <f>(F14/E14-1)*100</f>
        <v>0.11612403767580215</v>
      </c>
      <c r="I14" s="245">
        <f t="shared" si="2"/>
        <v>4.2422029383967663</v>
      </c>
      <c r="J14" s="245">
        <f t="shared" ref="J14:J20" si="4">E14/$E$27*100</f>
        <v>11.760599891250743</v>
      </c>
      <c r="K14" s="246">
        <f t="shared" ref="K14:K20" si="5">F14/$F$27*100</f>
        <v>11.559930078264671</v>
      </c>
      <c r="L14" s="251">
        <f t="shared" si="0"/>
        <v>11.414707805495317</v>
      </c>
    </row>
    <row r="15" spans="1:14" ht="17.100000000000001" customHeight="1" x14ac:dyDescent="0.15">
      <c r="A15" s="193"/>
      <c r="B15" s="192" t="s">
        <v>166</v>
      </c>
      <c r="C15" s="48"/>
      <c r="D15" s="194"/>
      <c r="E15" s="410">
        <v>73406</v>
      </c>
      <c r="F15" s="410">
        <v>73237</v>
      </c>
      <c r="G15" s="337">
        <v>75382</v>
      </c>
      <c r="H15" s="244">
        <f t="shared" ref="H15:H20" si="6">(F15/E15-1)*100</f>
        <v>-0.23022641200991512</v>
      </c>
      <c r="I15" s="245">
        <f t="shared" si="2"/>
        <v>2.928847440501392</v>
      </c>
      <c r="J15" s="245">
        <f t="shared" si="4"/>
        <v>18.564762711650079</v>
      </c>
      <c r="K15" s="246">
        <f t="shared" si="5"/>
        <v>18.184865519844266</v>
      </c>
      <c r="L15" s="251">
        <f t="shared" si="0"/>
        <v>17.73018284794972</v>
      </c>
    </row>
    <row r="16" spans="1:14" ht="17.100000000000001" customHeight="1" x14ac:dyDescent="0.15">
      <c r="A16" s="193"/>
      <c r="B16" s="192" t="s">
        <v>412</v>
      </c>
      <c r="C16" s="48"/>
      <c r="D16" s="194"/>
      <c r="E16" s="410">
        <v>17823</v>
      </c>
      <c r="F16" s="410">
        <v>18752</v>
      </c>
      <c r="G16" s="337">
        <v>21477</v>
      </c>
      <c r="H16" s="244">
        <f t="shared" si="6"/>
        <v>5.2123660438758934</v>
      </c>
      <c r="I16" s="245">
        <f t="shared" si="2"/>
        <v>14.531783276450504</v>
      </c>
      <c r="J16" s="245">
        <f t="shared" si="4"/>
        <v>4.5075302537904181</v>
      </c>
      <c r="K16" s="246">
        <f t="shared" si="5"/>
        <v>4.6561519208613085</v>
      </c>
      <c r="L16" s="251">
        <f t="shared" si="0"/>
        <v>5.0514862570032122</v>
      </c>
    </row>
    <row r="17" spans="1:14" ht="24" x14ac:dyDescent="0.15">
      <c r="A17" s="193"/>
      <c r="B17" s="192" t="s">
        <v>413</v>
      </c>
      <c r="C17" s="48"/>
      <c r="D17" s="194"/>
      <c r="E17" s="410">
        <v>7424</v>
      </c>
      <c r="F17" s="410">
        <v>7646</v>
      </c>
      <c r="G17" s="337">
        <v>7962</v>
      </c>
      <c r="H17" s="244">
        <f t="shared" si="6"/>
        <v>2.9903017241379226</v>
      </c>
      <c r="I17" s="245">
        <f t="shared" si="2"/>
        <v>4.132879937222067</v>
      </c>
      <c r="J17" s="245">
        <f t="shared" si="4"/>
        <v>1.8775685689356483</v>
      </c>
      <c r="K17" s="246">
        <f t="shared" si="5"/>
        <v>1.8985141631242302</v>
      </c>
      <c r="L17" s="251">
        <f t="shared" si="0"/>
        <v>1.8726979363160394</v>
      </c>
      <c r="N17" s="17"/>
    </row>
    <row r="18" spans="1:14" ht="17.100000000000001" customHeight="1" x14ac:dyDescent="0.15">
      <c r="A18" s="193"/>
      <c r="B18" s="192" t="s">
        <v>242</v>
      </c>
      <c r="C18" s="48"/>
      <c r="D18" s="194"/>
      <c r="E18" s="410">
        <v>42741</v>
      </c>
      <c r="F18" s="410">
        <v>48185</v>
      </c>
      <c r="G18" s="337">
        <v>49306</v>
      </c>
      <c r="H18" s="244">
        <f t="shared" si="6"/>
        <v>12.737184436489546</v>
      </c>
      <c r="I18" s="245">
        <f t="shared" si="2"/>
        <v>2.326450140085079</v>
      </c>
      <c r="J18" s="245">
        <f t="shared" si="4"/>
        <v>10.809423249579545</v>
      </c>
      <c r="K18" s="246">
        <f t="shared" si="5"/>
        <v>11.964413412260139</v>
      </c>
      <c r="L18" s="251">
        <f t="shared" si="0"/>
        <v>11.596991264506237</v>
      </c>
    </row>
    <row r="19" spans="1:14" ht="17.100000000000001" customHeight="1" x14ac:dyDescent="0.15">
      <c r="A19" s="193"/>
      <c r="B19" s="192" t="s">
        <v>414</v>
      </c>
      <c r="C19" s="48"/>
      <c r="D19" s="194"/>
      <c r="E19" s="410">
        <v>9966</v>
      </c>
      <c r="F19" s="410">
        <v>9435</v>
      </c>
      <c r="G19" s="337">
        <v>10558</v>
      </c>
      <c r="H19" s="244">
        <f t="shared" si="6"/>
        <v>-5.3281155930162587</v>
      </c>
      <c r="I19" s="245">
        <f t="shared" si="2"/>
        <v>11.902490726020144</v>
      </c>
      <c r="J19" s="245">
        <f t="shared" si="4"/>
        <v>2.5204537120167929</v>
      </c>
      <c r="K19" s="246">
        <f t="shared" si="5"/>
        <v>2.3427257558301222</v>
      </c>
      <c r="L19" s="251">
        <f t="shared" si="0"/>
        <v>2.4832887228868055</v>
      </c>
    </row>
    <row r="20" spans="1:14" ht="17.100000000000001" customHeight="1" x14ac:dyDescent="0.15">
      <c r="A20" s="193"/>
      <c r="B20" s="192" t="s">
        <v>415</v>
      </c>
      <c r="C20" s="48"/>
      <c r="D20" s="194"/>
      <c r="E20" s="410">
        <v>33674</v>
      </c>
      <c r="F20" s="410">
        <v>32986</v>
      </c>
      <c r="G20" s="337">
        <v>33637</v>
      </c>
      <c r="H20" s="244">
        <f t="shared" si="6"/>
        <v>-2.0431193205440401</v>
      </c>
      <c r="I20" s="245">
        <f t="shared" si="2"/>
        <v>1.9735645425331905</v>
      </c>
      <c r="J20" s="245">
        <f t="shared" si="4"/>
        <v>8.5163313564573038</v>
      </c>
      <c r="K20" s="246">
        <f t="shared" si="5"/>
        <v>8.1904771363871109</v>
      </c>
      <c r="L20" s="251">
        <f t="shared" si="0"/>
        <v>7.9115725300003295</v>
      </c>
    </row>
    <row r="21" spans="1:14" ht="36" x14ac:dyDescent="0.15">
      <c r="A21" s="193"/>
      <c r="B21" s="418" t="s">
        <v>418</v>
      </c>
      <c r="C21" s="48"/>
      <c r="D21" s="194"/>
      <c r="E21" s="410">
        <v>38613</v>
      </c>
      <c r="F21" s="421">
        <v>41241</v>
      </c>
      <c r="G21" s="421">
        <v>43617</v>
      </c>
      <c r="H21" s="422">
        <f t="shared" ref="H21:H26" si="7">(F21/E21-1)*100</f>
        <v>6.8059979799549364</v>
      </c>
      <c r="I21" s="423">
        <f t="shared" si="2"/>
        <v>5.7612570015276088</v>
      </c>
      <c r="J21" s="423">
        <f>E21/E27*100</f>
        <v>9.7654303815075689</v>
      </c>
      <c r="K21" s="423">
        <f>F21/F27*100</f>
        <v>10.240206984227882</v>
      </c>
      <c r="L21" s="420">
        <f t="shared" ref="L21:L26" si="8">G21/$G$27*100</f>
        <v>10.258913073134476</v>
      </c>
    </row>
    <row r="22" spans="1:14" ht="17.100000000000001" customHeight="1" x14ac:dyDescent="0.15">
      <c r="A22" s="193"/>
      <c r="B22" s="418" t="s">
        <v>419</v>
      </c>
      <c r="C22" s="48"/>
      <c r="D22" s="194"/>
      <c r="E22" s="410">
        <v>13208</v>
      </c>
      <c r="F22" s="421">
        <v>13524</v>
      </c>
      <c r="G22" s="421">
        <v>13483</v>
      </c>
      <c r="H22" s="422">
        <f t="shared" si="7"/>
        <v>2.3924894003634067</v>
      </c>
      <c r="I22" s="423">
        <f t="shared" si="2"/>
        <v>-0.303164744158535</v>
      </c>
      <c r="J22" s="423">
        <f>E22/E27*100</f>
        <v>3.340372529431848</v>
      </c>
      <c r="K22" s="423">
        <f>F22/F27*100</f>
        <v>3.3580310674983114</v>
      </c>
      <c r="L22" s="420">
        <f t="shared" si="8"/>
        <v>3.1712617778634966</v>
      </c>
    </row>
    <row r="23" spans="1:14" ht="17.100000000000001" customHeight="1" x14ac:dyDescent="0.15">
      <c r="A23" s="193"/>
      <c r="B23" s="418" t="s">
        <v>239</v>
      </c>
      <c r="C23" s="48"/>
      <c r="D23" s="194"/>
      <c r="E23" s="410">
        <v>16719</v>
      </c>
      <c r="F23" s="421">
        <v>17153</v>
      </c>
      <c r="G23" s="421">
        <v>17537</v>
      </c>
      <c r="H23" s="422">
        <f t="shared" si="7"/>
        <v>2.5958490340331375</v>
      </c>
      <c r="I23" s="423">
        <f t="shared" si="2"/>
        <v>2.2386754503585404</v>
      </c>
      <c r="J23" s="423">
        <f>E23/E27*100</f>
        <v>4.2283228588409356</v>
      </c>
      <c r="K23" s="423">
        <f>F23/F27*100</f>
        <v>4.2591176353740412</v>
      </c>
      <c r="L23" s="420">
        <f t="shared" si="8"/>
        <v>4.1247806718380291</v>
      </c>
    </row>
    <row r="24" spans="1:14" ht="24" x14ac:dyDescent="0.15">
      <c r="A24" s="193"/>
      <c r="B24" s="418" t="s">
        <v>420</v>
      </c>
      <c r="C24" s="48"/>
      <c r="D24" s="194"/>
      <c r="E24" s="410">
        <v>34113</v>
      </c>
      <c r="F24" s="421">
        <v>33245</v>
      </c>
      <c r="G24" s="421">
        <v>34961</v>
      </c>
      <c r="H24" s="422">
        <f t="shared" si="7"/>
        <v>-2.5444845073725575</v>
      </c>
      <c r="I24" s="423">
        <f t="shared" si="2"/>
        <v>5.1616784478869082</v>
      </c>
      <c r="J24" s="423">
        <f>E24/E27*100</f>
        <v>8.6273567607895707</v>
      </c>
      <c r="K24" s="423">
        <f>F24/F27*100</f>
        <v>8.2547872551746053</v>
      </c>
      <c r="L24" s="420">
        <f t="shared" si="8"/>
        <v>8.2229832393299489</v>
      </c>
    </row>
    <row r="25" spans="1:14" ht="24" x14ac:dyDescent="0.15">
      <c r="A25" s="424"/>
      <c r="B25" s="418" t="s">
        <v>421</v>
      </c>
      <c r="C25" s="48"/>
      <c r="D25" s="194"/>
      <c r="E25" s="419">
        <v>16917</v>
      </c>
      <c r="F25" s="421">
        <v>17467</v>
      </c>
      <c r="G25" s="419">
        <v>17765</v>
      </c>
      <c r="H25" s="422">
        <f t="shared" si="7"/>
        <v>3.2511674646805044</v>
      </c>
      <c r="I25" s="423">
        <f t="shared" si="2"/>
        <v>1.7060743115589361</v>
      </c>
      <c r="J25" s="423">
        <f>E25/E27*100</f>
        <v>4.2783980981525271</v>
      </c>
      <c r="K25" s="423">
        <f>F25/F27*100</f>
        <v>4.3370843430932418</v>
      </c>
      <c r="L25" s="420">
        <f t="shared" si="8"/>
        <v>4.1784072894567243</v>
      </c>
    </row>
    <row r="26" spans="1:14" ht="28.5" customHeight="1" x14ac:dyDescent="0.15">
      <c r="A26" s="633" t="s">
        <v>422</v>
      </c>
      <c r="B26" s="634"/>
      <c r="C26" s="634"/>
      <c r="D26" s="635"/>
      <c r="E26" s="419">
        <v>350</v>
      </c>
      <c r="F26" s="421">
        <v>241</v>
      </c>
      <c r="G26" s="419">
        <v>-1134</v>
      </c>
      <c r="H26" s="422">
        <f t="shared" si="7"/>
        <v>-31.142857142857139</v>
      </c>
      <c r="I26" s="423">
        <f t="shared" si="2"/>
        <v>-570.53941908713693</v>
      </c>
      <c r="J26" s="423">
        <f>E26/E27*100</f>
        <v>8.8516837166955409E-2</v>
      </c>
      <c r="K26" s="423">
        <f>F26/F27*100</f>
        <v>5.984068968257121E-2</v>
      </c>
      <c r="L26" s="420">
        <f t="shared" si="8"/>
        <v>-0.2667218613140403</v>
      </c>
    </row>
    <row r="27" spans="1:14" ht="12.75" thickBot="1" x14ac:dyDescent="0.2">
      <c r="A27" s="638" t="s">
        <v>240</v>
      </c>
      <c r="B27" s="639"/>
      <c r="C27" s="639"/>
      <c r="D27" s="640"/>
      <c r="E27" s="332">
        <f>+E5+E9+E13+E26</f>
        <v>395405</v>
      </c>
      <c r="F27" s="332">
        <f t="shared" ref="F27:L27" si="9">+F5+F9+F13+F26</f>
        <v>402736</v>
      </c>
      <c r="G27" s="332">
        <f t="shared" si="9"/>
        <v>425162</v>
      </c>
      <c r="H27" s="332">
        <f t="shared" si="9"/>
        <v>-36.344631046146922</v>
      </c>
      <c r="I27" s="332">
        <f t="shared" si="9"/>
        <v>-547.4359556288083</v>
      </c>
      <c r="J27" s="332">
        <f t="shared" si="9"/>
        <v>99.999999999999986</v>
      </c>
      <c r="K27" s="332">
        <f t="shared" si="9"/>
        <v>100</v>
      </c>
      <c r="L27" s="332">
        <f t="shared" si="9"/>
        <v>100</v>
      </c>
    </row>
    <row r="28" spans="1:14" ht="15" customHeight="1" x14ac:dyDescent="0.15">
      <c r="A28" s="585" t="s">
        <v>417</v>
      </c>
      <c r="B28" s="585"/>
      <c r="C28" s="585"/>
      <c r="D28" s="585"/>
      <c r="E28" s="585"/>
      <c r="F28" s="585"/>
      <c r="G28" s="585"/>
      <c r="H28" s="127"/>
      <c r="I28" s="127"/>
      <c r="J28" s="127"/>
      <c r="K28" s="127"/>
      <c r="L28" s="128" t="s">
        <v>403</v>
      </c>
    </row>
    <row r="29" spans="1:14" ht="15" customHeight="1" x14ac:dyDescent="0.15">
      <c r="A29" s="490" t="s">
        <v>416</v>
      </c>
      <c r="B29" s="490"/>
      <c r="C29" s="490"/>
      <c r="D29" s="490"/>
      <c r="E29" s="490"/>
      <c r="F29" s="490"/>
      <c r="G29" s="490"/>
      <c r="H29" s="127"/>
      <c r="I29" s="127"/>
      <c r="J29" s="127"/>
      <c r="K29" s="127"/>
      <c r="L29" s="127"/>
    </row>
    <row r="30" spans="1:14" ht="15" customHeight="1" thickBot="1" x14ac:dyDescent="0.2">
      <c r="A30" s="18" t="s">
        <v>441</v>
      </c>
      <c r="B30" s="12"/>
      <c r="C30" s="12"/>
      <c r="D30" s="12"/>
      <c r="E30" s="27"/>
      <c r="F30" s="27"/>
      <c r="G30" s="12"/>
      <c r="H30" s="127"/>
      <c r="I30" s="127"/>
      <c r="J30" s="127"/>
      <c r="K30" s="127"/>
      <c r="L30" s="128" t="s">
        <v>154</v>
      </c>
    </row>
    <row r="31" spans="1:14" ht="24.95" customHeight="1" x14ac:dyDescent="0.15">
      <c r="A31" s="636" t="s">
        <v>167</v>
      </c>
      <c r="B31" s="636"/>
      <c r="C31" s="636"/>
      <c r="D31" s="636"/>
      <c r="E31" s="646" t="s">
        <v>168</v>
      </c>
      <c r="F31" s="646"/>
      <c r="G31" s="646"/>
      <c r="H31" s="645" t="s">
        <v>157</v>
      </c>
      <c r="I31" s="645"/>
      <c r="J31" s="644" t="s">
        <v>169</v>
      </c>
      <c r="K31" s="644"/>
      <c r="L31" s="644"/>
    </row>
    <row r="32" spans="1:14" ht="24.95" customHeight="1" x14ac:dyDescent="0.15">
      <c r="A32" s="627" t="s">
        <v>170</v>
      </c>
      <c r="B32" s="627"/>
      <c r="C32" s="627"/>
      <c r="D32" s="627"/>
      <c r="E32" s="252" t="s">
        <v>353</v>
      </c>
      <c r="F32" s="411" t="s">
        <v>364</v>
      </c>
      <c r="G32" s="235" t="s">
        <v>404</v>
      </c>
      <c r="H32" s="253" t="s">
        <v>405</v>
      </c>
      <c r="I32" s="253" t="s">
        <v>406</v>
      </c>
      <c r="J32" s="254" t="s">
        <v>407</v>
      </c>
      <c r="K32" s="255" t="s">
        <v>405</v>
      </c>
      <c r="L32" s="256" t="s">
        <v>408</v>
      </c>
    </row>
    <row r="33" spans="1:14" ht="17.100000000000001" customHeight="1" x14ac:dyDescent="0.15">
      <c r="A33" s="641" t="s">
        <v>241</v>
      </c>
      <c r="B33" s="642"/>
      <c r="C33" s="642"/>
      <c r="D33" s="643"/>
      <c r="E33" s="333">
        <v>170929</v>
      </c>
      <c r="F33" s="333">
        <v>174906</v>
      </c>
      <c r="G33" s="333">
        <v>179315</v>
      </c>
      <c r="H33" s="257">
        <f>(F33/E33-1)*100</f>
        <v>2.3266970496522044</v>
      </c>
      <c r="I33" s="257">
        <f>(G33/F33-1)*100</f>
        <v>2.5207825917921589</v>
      </c>
      <c r="J33" s="258">
        <f>E33/E39*100</f>
        <v>67.360120431599114</v>
      </c>
      <c r="K33" s="258">
        <f>F33/F39*100</f>
        <v>71.012533343077436</v>
      </c>
      <c r="L33" s="259">
        <f>G33/G39*100</f>
        <v>67.504790443958399</v>
      </c>
    </row>
    <row r="34" spans="1:14" ht="17.100000000000001" customHeight="1" x14ac:dyDescent="0.15">
      <c r="A34" s="594" t="s">
        <v>261</v>
      </c>
      <c r="B34" s="591"/>
      <c r="C34" s="591"/>
      <c r="D34" s="637"/>
      <c r="E34" s="334">
        <v>15406</v>
      </c>
      <c r="F34" s="334">
        <v>17344</v>
      </c>
      <c r="G34" s="334">
        <v>17814</v>
      </c>
      <c r="H34" s="261">
        <f t="shared" ref="H34:H38" si="10">(F34/E34-1)*100</f>
        <v>12.579514474879927</v>
      </c>
      <c r="I34" s="261">
        <f t="shared" ref="I34:I37" si="11">(G34/F34-1)*100</f>
        <v>2.7098708487084844</v>
      </c>
      <c r="J34" s="262">
        <f>E34/E39*100</f>
        <v>6.0712343450743633</v>
      </c>
      <c r="K34" s="262">
        <f>F34/F39*100</f>
        <v>7.0417331498195317</v>
      </c>
      <c r="L34" s="263">
        <f>G34/G39*100</f>
        <v>6.7062450825010442</v>
      </c>
    </row>
    <row r="35" spans="1:14" ht="17.100000000000001" customHeight="1" x14ac:dyDescent="0.15">
      <c r="A35" s="594" t="s">
        <v>262</v>
      </c>
      <c r="B35" s="591"/>
      <c r="C35" s="591"/>
      <c r="D35" s="637"/>
      <c r="E35" s="336">
        <f t="shared" ref="E35" si="12">SUM(E36:E38)</f>
        <v>67419</v>
      </c>
      <c r="F35" s="260">
        <f>SUM(F36:F38)</f>
        <v>54053</v>
      </c>
      <c r="G35" s="260">
        <f>SUM(G36:G38)</f>
        <v>68504</v>
      </c>
      <c r="H35" s="261">
        <f t="shared" si="10"/>
        <v>-19.825271807650658</v>
      </c>
      <c r="I35" s="261">
        <f t="shared" si="11"/>
        <v>26.734871329990927</v>
      </c>
      <c r="J35" s="262">
        <f>E35/E39*100</f>
        <v>26.568645223326531</v>
      </c>
      <c r="K35" s="262">
        <f>F35/F39*100</f>
        <v>21.945733507103039</v>
      </c>
      <c r="L35" s="263">
        <f>G35/G39*100</f>
        <v>25.78896447354056</v>
      </c>
    </row>
    <row r="36" spans="1:14" ht="17.100000000000001" customHeight="1" x14ac:dyDescent="0.15">
      <c r="A36" s="49"/>
      <c r="B36" s="591" t="s">
        <v>263</v>
      </c>
      <c r="C36" s="591"/>
      <c r="D36" s="637"/>
      <c r="E36" s="335">
        <v>41527</v>
      </c>
      <c r="F36" s="335">
        <v>34013</v>
      </c>
      <c r="G36" s="335">
        <v>40457</v>
      </c>
      <c r="H36" s="264">
        <f t="shared" si="10"/>
        <v>-18.094251932477668</v>
      </c>
      <c r="I36" s="264">
        <f t="shared" si="11"/>
        <v>18.945697233410751</v>
      </c>
      <c r="J36" s="265">
        <f>E36/E39*100</f>
        <v>16.36506222562009</v>
      </c>
      <c r="K36" s="265">
        <f>F36/F39*100</f>
        <v>13.809413608441634</v>
      </c>
      <c r="L36" s="266">
        <f>G36/G39*100</f>
        <v>15.230411884065608</v>
      </c>
    </row>
    <row r="37" spans="1:14" ht="17.100000000000001" customHeight="1" x14ac:dyDescent="0.15">
      <c r="A37" s="49"/>
      <c r="B37" s="591" t="s">
        <v>264</v>
      </c>
      <c r="C37" s="591"/>
      <c r="D37" s="637"/>
      <c r="E37" s="335">
        <v>5236</v>
      </c>
      <c r="F37" s="335">
        <v>741</v>
      </c>
      <c r="G37" s="335">
        <v>8137</v>
      </c>
      <c r="H37" s="265">
        <f t="shared" si="10"/>
        <v>-85.847975553857907</v>
      </c>
      <c r="I37" s="264">
        <f t="shared" si="11"/>
        <v>998.11066126855599</v>
      </c>
      <c r="J37" s="265">
        <f>E37/E39*100</f>
        <v>2.0634157491113441</v>
      </c>
      <c r="K37" s="265">
        <f>F37/F39*100</f>
        <v>0.30084895433673159</v>
      </c>
      <c r="L37" s="266">
        <f>G37/G39*100</f>
        <v>3.0632489186208036</v>
      </c>
    </row>
    <row r="38" spans="1:14" ht="17.100000000000001" customHeight="1" x14ac:dyDescent="0.15">
      <c r="A38" s="49"/>
      <c r="B38" s="591" t="s">
        <v>265</v>
      </c>
      <c r="C38" s="591"/>
      <c r="D38" s="637"/>
      <c r="E38" s="335">
        <v>20656</v>
      </c>
      <c r="F38" s="335">
        <v>19299</v>
      </c>
      <c r="G38" s="335">
        <v>19910</v>
      </c>
      <c r="H38" s="267">
        <f t="shared" si="10"/>
        <v>-6.5695197521301267</v>
      </c>
      <c r="I38" s="264">
        <f>(G38/F38-1)*100</f>
        <v>3.1659671485569252</v>
      </c>
      <c r="J38" s="265">
        <f>E38/E39*100</f>
        <v>8.1401672485950947</v>
      </c>
      <c r="K38" s="265">
        <f>F38/F39*100</f>
        <v>7.8354709443246744</v>
      </c>
      <c r="L38" s="266">
        <f>G38/G39*100</f>
        <v>7.4953036708541489</v>
      </c>
    </row>
    <row r="39" spans="1:14" ht="17.100000000000001" customHeight="1" thickBot="1" x14ac:dyDescent="0.2">
      <c r="A39" s="648" t="s">
        <v>266</v>
      </c>
      <c r="B39" s="649"/>
      <c r="C39" s="649"/>
      <c r="D39" s="650"/>
      <c r="E39" s="268">
        <f>SUM(E33:E35)</f>
        <v>253754</v>
      </c>
      <c r="F39" s="268">
        <f>SUM(F33:F35)</f>
        <v>246303</v>
      </c>
      <c r="G39" s="268">
        <f>SUM(G33:G35)</f>
        <v>265633</v>
      </c>
      <c r="H39" s="269">
        <f>(F39/E39-1)*100</f>
        <v>-2.9363083931681855</v>
      </c>
      <c r="I39" s="269">
        <f>(G39/F39-1)*100</f>
        <v>7.8480570679203998</v>
      </c>
      <c r="J39" s="270">
        <f>E39/E39*100</f>
        <v>100</v>
      </c>
      <c r="K39" s="270">
        <f>F39/F39*100</f>
        <v>100</v>
      </c>
      <c r="L39" s="271">
        <f>G39/G39*100</f>
        <v>100</v>
      </c>
    </row>
    <row r="40" spans="1:14" ht="15" customHeight="1" x14ac:dyDescent="0.15">
      <c r="E40" s="12"/>
      <c r="F40" s="12"/>
      <c r="G40" s="12"/>
      <c r="H40" s="12"/>
      <c r="I40" s="12"/>
      <c r="J40" s="28"/>
      <c r="K40" s="12"/>
      <c r="L40" s="3" t="s">
        <v>409</v>
      </c>
    </row>
    <row r="41" spans="1:14" ht="15" customHeight="1" x14ac:dyDescent="0.15">
      <c r="B41" s="12"/>
      <c r="C41" s="12"/>
      <c r="D41" s="12"/>
      <c r="E41" s="12"/>
      <c r="F41" s="12"/>
      <c r="G41" s="12"/>
      <c r="H41" s="12"/>
      <c r="I41" s="12"/>
      <c r="J41" s="28"/>
      <c r="K41" s="12"/>
      <c r="L41" s="12"/>
    </row>
    <row r="42" spans="1:14" ht="15" customHeight="1" thickBot="1" x14ac:dyDescent="0.2">
      <c r="A42" s="129" t="s">
        <v>442</v>
      </c>
      <c r="B42" s="12"/>
      <c r="C42" s="12"/>
      <c r="D42" s="12"/>
      <c r="E42" s="12"/>
      <c r="F42" s="12"/>
      <c r="G42" s="12"/>
      <c r="H42" s="12"/>
      <c r="I42" s="12"/>
      <c r="J42" s="28"/>
      <c r="K42" s="12"/>
      <c r="L42" s="3" t="s">
        <v>171</v>
      </c>
    </row>
    <row r="43" spans="1:14" ht="24.95" customHeight="1" x14ac:dyDescent="0.15">
      <c r="A43" s="647" t="s">
        <v>172</v>
      </c>
      <c r="B43" s="647"/>
      <c r="C43" s="647"/>
      <c r="D43" s="647"/>
      <c r="E43" s="647"/>
      <c r="F43" s="647"/>
      <c r="G43" s="272"/>
      <c r="H43" s="233" t="s">
        <v>168</v>
      </c>
      <c r="I43" s="273"/>
      <c r="J43" s="652" t="s">
        <v>173</v>
      </c>
      <c r="K43" s="652"/>
      <c r="L43" s="652"/>
    </row>
    <row r="44" spans="1:14" ht="24.95" customHeight="1" x14ac:dyDescent="0.15">
      <c r="A44" s="653" t="s">
        <v>174</v>
      </c>
      <c r="B44" s="653"/>
      <c r="C44" s="653"/>
      <c r="D44" s="653"/>
      <c r="E44" s="653"/>
      <c r="F44" s="653"/>
      <c r="G44" s="274" t="s">
        <v>353</v>
      </c>
      <c r="H44" s="182" t="s">
        <v>364</v>
      </c>
      <c r="I44" s="182" t="s">
        <v>404</v>
      </c>
      <c r="J44" s="275" t="s">
        <v>407</v>
      </c>
      <c r="K44" s="232" t="s">
        <v>405</v>
      </c>
      <c r="L44" s="276" t="s">
        <v>404</v>
      </c>
    </row>
    <row r="45" spans="1:14" ht="17.100000000000001" customHeight="1" x14ac:dyDescent="0.15">
      <c r="A45" s="641" t="s">
        <v>175</v>
      </c>
      <c r="B45" s="642"/>
      <c r="C45" s="642"/>
      <c r="D45" s="642"/>
      <c r="E45" s="642"/>
      <c r="F45" s="657"/>
      <c r="G45" s="338">
        <v>2233</v>
      </c>
      <c r="H45" s="338">
        <v>2223</v>
      </c>
      <c r="I45" s="338">
        <v>2325</v>
      </c>
      <c r="J45" s="62">
        <f>(G45/M45*100-100)</f>
        <v>-8.9485458612969637E-2</v>
      </c>
      <c r="K45" s="62">
        <f>(H45/G45*100-100)</f>
        <v>-0.44782803403494142</v>
      </c>
      <c r="L45" s="277">
        <f>(I45/H45*100-100)</f>
        <v>4.5883940620782653</v>
      </c>
      <c r="M45" s="18">
        <v>2235</v>
      </c>
      <c r="N45" s="129" t="s">
        <v>366</v>
      </c>
    </row>
    <row r="46" spans="1:14" ht="17.100000000000001" customHeight="1" x14ac:dyDescent="0.15">
      <c r="A46" s="594" t="s">
        <v>176</v>
      </c>
      <c r="B46" s="591"/>
      <c r="C46" s="591"/>
      <c r="D46" s="591"/>
      <c r="E46" s="591"/>
      <c r="F46" s="592"/>
      <c r="G46" s="338">
        <v>2074</v>
      </c>
      <c r="H46" s="338">
        <v>2088</v>
      </c>
      <c r="I46" s="338">
        <v>2166</v>
      </c>
      <c r="J46" s="62">
        <f>(G46/M46*100-100)</f>
        <v>3.5964035964035901</v>
      </c>
      <c r="K46" s="62">
        <f>(H46/G46*100-100)</f>
        <v>0.6750241080038677</v>
      </c>
      <c r="L46" s="278">
        <f>(I46/H46*100-100)</f>
        <v>3.735632183908038</v>
      </c>
      <c r="M46" s="18">
        <v>2002</v>
      </c>
      <c r="N46" s="129" t="s">
        <v>366</v>
      </c>
    </row>
    <row r="47" spans="1:14" ht="17.100000000000001" customHeight="1" thickBot="1" x14ac:dyDescent="0.2">
      <c r="A47" s="654" t="s">
        <v>177</v>
      </c>
      <c r="B47" s="655"/>
      <c r="C47" s="655"/>
      <c r="D47" s="655"/>
      <c r="E47" s="655"/>
      <c r="F47" s="656"/>
      <c r="G47" s="279">
        <f t="shared" ref="G47" si="13">G45/G46*100</f>
        <v>107.66634522661525</v>
      </c>
      <c r="H47" s="339">
        <f>H45/H46*100</f>
        <v>106.46551724137932</v>
      </c>
      <c r="I47" s="339">
        <f>I45/I46*100</f>
        <v>107.34072022160666</v>
      </c>
      <c r="J47" s="280">
        <f>G47/M47*100-100</f>
        <v>-3.5579314793361334</v>
      </c>
      <c r="K47" s="280">
        <f>H47/G47*100-100</f>
        <v>-1.1153234399370007</v>
      </c>
      <c r="L47" s="281">
        <f>I47/H47*100-100</f>
        <v>0.8220530016710228</v>
      </c>
      <c r="M47" s="340">
        <f>M45/M46*100</f>
        <v>111.63836163836163</v>
      </c>
      <c r="N47" s="129" t="s">
        <v>365</v>
      </c>
    </row>
    <row r="48" spans="1:14" ht="15" customHeight="1" x14ac:dyDescent="0.15">
      <c r="A48" s="614" t="s">
        <v>423</v>
      </c>
      <c r="B48" s="614"/>
      <c r="C48" s="614"/>
      <c r="D48" s="614"/>
      <c r="E48" s="614"/>
      <c r="F48" s="614"/>
      <c r="G48" s="614"/>
      <c r="H48" s="614"/>
      <c r="I48" s="651" t="s">
        <v>315</v>
      </c>
      <c r="J48" s="651"/>
      <c r="K48" s="651"/>
      <c r="L48" s="651"/>
    </row>
    <row r="49" spans="2:12" ht="15" customHeight="1" x14ac:dyDescent="0.15">
      <c r="B49" s="12" t="s">
        <v>314</v>
      </c>
      <c r="C49" s="12"/>
      <c r="D49" s="12"/>
      <c r="E49" s="12"/>
      <c r="F49" s="12"/>
      <c r="G49" s="12"/>
      <c r="H49" s="12"/>
      <c r="L49" s="3" t="s">
        <v>410</v>
      </c>
    </row>
  </sheetData>
  <sheetProtection sheet="1" objects="1" scenarios="1"/>
  <mergeCells count="32">
    <mergeCell ref="A48:H48"/>
    <mergeCell ref="I48:L48"/>
    <mergeCell ref="J43:L43"/>
    <mergeCell ref="A44:F44"/>
    <mergeCell ref="A47:F47"/>
    <mergeCell ref="A46:F46"/>
    <mergeCell ref="A45:F45"/>
    <mergeCell ref="J31:L31"/>
    <mergeCell ref="H31:I31"/>
    <mergeCell ref="E31:G31"/>
    <mergeCell ref="A43:F43"/>
    <mergeCell ref="B36:D36"/>
    <mergeCell ref="A39:D39"/>
    <mergeCell ref="B38:D38"/>
    <mergeCell ref="A26:D26"/>
    <mergeCell ref="A13:D13"/>
    <mergeCell ref="A32:D32"/>
    <mergeCell ref="A31:D31"/>
    <mergeCell ref="B37:D37"/>
    <mergeCell ref="A34:D34"/>
    <mergeCell ref="A35:D35"/>
    <mergeCell ref="A27:D27"/>
    <mergeCell ref="A33:D33"/>
    <mergeCell ref="A28:G28"/>
    <mergeCell ref="A29:G29"/>
    <mergeCell ref="A9:D9"/>
    <mergeCell ref="H3:I3"/>
    <mergeCell ref="J3:L3"/>
    <mergeCell ref="A4:D4"/>
    <mergeCell ref="A3:D3"/>
    <mergeCell ref="E3:G3"/>
    <mergeCell ref="A5:D5"/>
  </mergeCells>
  <phoneticPr fontId="27"/>
  <printOptions horizontalCentered="1"/>
  <pageMargins left="0.59055118110236227" right="0.59055118110236227" top="0.59055118110236227" bottom="0.59055118110236227" header="0.39370078740157483" footer="0.39370078740157483"/>
  <pageSetup paperSize="9" scale="91" firstPageNumber="179" orientation="portrait" useFirstPageNumber="1" verticalDpi="300" r:id="rId1"/>
  <headerFooter scaleWithDoc="0" alignWithMargins="0">
    <oddHeader>&amp;R&amp;"ＭＳ 明朝,標準"&amp;10物価・消費及び金融</oddHeader>
    <oddFooter>&amp;C&amp;"ＭＳ 明朝,標準"&amp;12&amp;A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6"/>
  <sheetViews>
    <sheetView view="pageBreakPreview" zoomScaleNormal="100" zoomScaleSheetLayoutView="100" workbookViewId="0">
      <selection activeCell="P13" sqref="P13"/>
    </sheetView>
  </sheetViews>
  <sheetFormatPr defaultRowHeight="18.95" customHeight="1" x14ac:dyDescent="0.15"/>
  <cols>
    <col min="1" max="1" width="8.625" style="18" customWidth="1"/>
    <col min="2" max="2" width="6.125" style="18" customWidth="1"/>
    <col min="3" max="3" width="6.625" style="18" customWidth="1"/>
    <col min="4" max="4" width="11.625" style="18" customWidth="1"/>
    <col min="5" max="6" width="6.625" style="18" customWidth="1"/>
    <col min="7" max="8" width="7.625" style="18" customWidth="1"/>
    <col min="9" max="9" width="6.625" style="18" customWidth="1"/>
    <col min="10" max="10" width="7.625" style="18" customWidth="1"/>
    <col min="11" max="12" width="7" style="18" customWidth="1"/>
    <col min="13" max="16384" width="9" style="18"/>
  </cols>
  <sheetData>
    <row r="1" spans="1:15" ht="5.0999999999999996" customHeight="1" x14ac:dyDescent="0.15">
      <c r="A1" s="12"/>
      <c r="B1" s="12"/>
      <c r="C1" s="12"/>
      <c r="D1" s="12"/>
      <c r="E1" s="12"/>
      <c r="F1" s="12"/>
      <c r="G1" s="12"/>
      <c r="H1" s="12"/>
      <c r="I1" s="12"/>
      <c r="J1" s="12"/>
      <c r="K1" s="12"/>
      <c r="L1" s="3"/>
      <c r="M1" s="12"/>
      <c r="N1" s="12"/>
    </row>
    <row r="2" spans="1:15" ht="15" customHeight="1" thickBot="1" x14ac:dyDescent="0.2">
      <c r="A2" s="12" t="s">
        <v>443</v>
      </c>
      <c r="B2" s="12"/>
      <c r="C2" s="12"/>
      <c r="D2" s="12"/>
      <c r="E2" s="12"/>
      <c r="F2" s="12"/>
      <c r="G2" s="12"/>
      <c r="H2" s="12"/>
      <c r="I2" s="12"/>
      <c r="J2" s="12"/>
      <c r="K2" s="12"/>
      <c r="L2" s="3" t="s">
        <v>178</v>
      </c>
      <c r="M2" s="12"/>
      <c r="N2" s="12"/>
    </row>
    <row r="3" spans="1:15" ht="24.95" customHeight="1" thickBot="1" x14ac:dyDescent="0.2">
      <c r="A3" s="499" t="s">
        <v>179</v>
      </c>
      <c r="B3" s="588" t="s">
        <v>180</v>
      </c>
      <c r="C3" s="588"/>
      <c r="D3" s="503" t="s">
        <v>181</v>
      </c>
      <c r="E3" s="668"/>
      <c r="F3" s="504"/>
      <c r="G3" s="588" t="s">
        <v>182</v>
      </c>
      <c r="H3" s="588"/>
      <c r="I3" s="588" t="s">
        <v>183</v>
      </c>
      <c r="J3" s="588"/>
      <c r="K3" s="589" t="s">
        <v>184</v>
      </c>
      <c r="L3" s="590"/>
      <c r="M3" s="426"/>
    </row>
    <row r="4" spans="1:15" ht="24.95" customHeight="1" x14ac:dyDescent="0.15">
      <c r="A4" s="501"/>
      <c r="B4" s="438" t="s">
        <v>185</v>
      </c>
      <c r="C4" s="438" t="s">
        <v>186</v>
      </c>
      <c r="D4" s="438" t="s">
        <v>185</v>
      </c>
      <c r="E4" s="659" t="s">
        <v>186</v>
      </c>
      <c r="F4" s="660"/>
      <c r="G4" s="438" t="s">
        <v>185</v>
      </c>
      <c r="H4" s="438" t="s">
        <v>186</v>
      </c>
      <c r="I4" s="438" t="s">
        <v>185</v>
      </c>
      <c r="J4" s="438" t="s">
        <v>186</v>
      </c>
      <c r="K4" s="438" t="s">
        <v>185</v>
      </c>
      <c r="L4" s="39" t="s">
        <v>186</v>
      </c>
      <c r="M4" s="426"/>
    </row>
    <row r="5" spans="1:15" s="168" customFormat="1" ht="18" customHeight="1" x14ac:dyDescent="0.15">
      <c r="A5" s="130" t="s">
        <v>386</v>
      </c>
      <c r="B5" s="50">
        <v>27</v>
      </c>
      <c r="C5" s="20">
        <f>SUM(E5,H5,J5,L5)</f>
        <v>267</v>
      </c>
      <c r="D5" s="20">
        <v>16</v>
      </c>
      <c r="E5" s="624">
        <v>189</v>
      </c>
      <c r="F5" s="624"/>
      <c r="G5" s="20">
        <v>2</v>
      </c>
      <c r="H5" s="20">
        <v>17</v>
      </c>
      <c r="I5" s="20">
        <v>1</v>
      </c>
      <c r="J5" s="20">
        <v>12</v>
      </c>
      <c r="K5" s="20">
        <v>8</v>
      </c>
      <c r="L5" s="51">
        <v>49</v>
      </c>
      <c r="M5" s="131"/>
    </row>
    <row r="6" spans="1:15" ht="18" customHeight="1" x14ac:dyDescent="0.15">
      <c r="A6" s="397"/>
      <c r="B6" s="74"/>
      <c r="C6" s="20"/>
      <c r="D6" s="20"/>
      <c r="E6" s="431"/>
      <c r="F6" s="431"/>
      <c r="G6" s="20"/>
      <c r="H6" s="20"/>
      <c r="I6" s="20"/>
      <c r="J6" s="20"/>
      <c r="K6" s="20"/>
      <c r="L6" s="51"/>
      <c r="M6" s="426"/>
    </row>
    <row r="7" spans="1:15" s="168" customFormat="1" ht="18" customHeight="1" x14ac:dyDescent="0.15">
      <c r="A7" s="130" t="s">
        <v>387</v>
      </c>
      <c r="B7" s="50">
        <f>SUM(D7,G7,I7,K7)</f>
        <v>27</v>
      </c>
      <c r="C7" s="20">
        <f>SUM(E7,H7,J7,L7)</f>
        <v>269</v>
      </c>
      <c r="D7" s="20">
        <v>16</v>
      </c>
      <c r="E7" s="624">
        <v>188</v>
      </c>
      <c r="F7" s="624"/>
      <c r="G7" s="20">
        <v>2</v>
      </c>
      <c r="H7" s="20">
        <v>17</v>
      </c>
      <c r="I7" s="20">
        <v>1</v>
      </c>
      <c r="J7" s="20">
        <v>13</v>
      </c>
      <c r="K7" s="20">
        <v>8</v>
      </c>
      <c r="L7" s="199">
        <v>51</v>
      </c>
      <c r="M7" s="131"/>
    </row>
    <row r="8" spans="1:15" s="168" customFormat="1" ht="18" customHeight="1" x14ac:dyDescent="0.15">
      <c r="A8" s="77"/>
      <c r="B8" s="50"/>
      <c r="C8" s="20"/>
      <c r="D8" s="20"/>
      <c r="E8" s="431"/>
      <c r="F8" s="76"/>
      <c r="G8" s="20"/>
      <c r="H8" s="20"/>
      <c r="I8" s="20"/>
      <c r="J8" s="20"/>
      <c r="K8" s="20"/>
      <c r="L8" s="53"/>
      <c r="M8" s="131"/>
    </row>
    <row r="9" spans="1:15" s="168" customFormat="1" ht="18" customHeight="1" x14ac:dyDescent="0.15">
      <c r="A9" s="130" t="s">
        <v>388</v>
      </c>
      <c r="B9" s="20">
        <f>SUM(D9,G9,I9,K9)</f>
        <v>27</v>
      </c>
      <c r="C9" s="20">
        <f>SUM(E9,H9,J9,L9)</f>
        <v>269</v>
      </c>
      <c r="D9" s="20">
        <v>16</v>
      </c>
      <c r="E9" s="624">
        <v>186</v>
      </c>
      <c r="F9" s="624"/>
      <c r="G9" s="20">
        <v>2</v>
      </c>
      <c r="H9" s="20">
        <v>17</v>
      </c>
      <c r="I9" s="20">
        <v>1</v>
      </c>
      <c r="J9" s="20">
        <v>13</v>
      </c>
      <c r="K9" s="20">
        <v>8</v>
      </c>
      <c r="L9" s="229">
        <v>53</v>
      </c>
      <c r="M9" s="131"/>
    </row>
    <row r="10" spans="1:15" ht="18" customHeight="1" x14ac:dyDescent="0.15">
      <c r="A10" s="397"/>
      <c r="B10" s="50"/>
      <c r="C10" s="20"/>
      <c r="D10" s="20"/>
      <c r="E10" s="431"/>
      <c r="F10" s="76"/>
      <c r="G10" s="20"/>
      <c r="H10" s="20"/>
      <c r="I10" s="20"/>
      <c r="J10" s="20"/>
      <c r="K10" s="20"/>
      <c r="L10" s="53"/>
      <c r="M10" s="426"/>
    </row>
    <row r="11" spans="1:15" s="168" customFormat="1" ht="18" customHeight="1" x14ac:dyDescent="0.15">
      <c r="A11" s="228" t="s">
        <v>389</v>
      </c>
      <c r="B11" s="74">
        <f>SUM(D11,G11,I11,K11)</f>
        <v>28</v>
      </c>
      <c r="C11" s="20">
        <f>SUM(E11,H11,J11,L11)</f>
        <v>285</v>
      </c>
      <c r="D11" s="20">
        <v>17</v>
      </c>
      <c r="E11" s="624">
        <v>203</v>
      </c>
      <c r="F11" s="624"/>
      <c r="G11" s="20">
        <v>2</v>
      </c>
      <c r="H11" s="20">
        <v>17</v>
      </c>
      <c r="I11" s="20">
        <v>1</v>
      </c>
      <c r="J11" s="20">
        <v>13</v>
      </c>
      <c r="K11" s="20">
        <v>8</v>
      </c>
      <c r="L11" s="229">
        <v>52</v>
      </c>
      <c r="M11" s="131"/>
    </row>
    <row r="12" spans="1:15" s="168" customFormat="1" ht="18" customHeight="1" x14ac:dyDescent="0.15">
      <c r="A12" s="77"/>
      <c r="B12" s="52"/>
      <c r="C12" s="52"/>
      <c r="D12" s="52"/>
      <c r="E12" s="76"/>
      <c r="F12" s="76"/>
      <c r="G12" s="52"/>
      <c r="H12" s="52"/>
      <c r="I12" s="52"/>
      <c r="J12" s="52"/>
      <c r="K12" s="52"/>
      <c r="L12" s="53"/>
      <c r="M12" s="131"/>
    </row>
    <row r="13" spans="1:15" s="168" customFormat="1" ht="18" customHeight="1" thickBot="1" x14ac:dyDescent="0.2">
      <c r="A13" s="230" t="s">
        <v>390</v>
      </c>
      <c r="B13" s="460">
        <f>SUM(D13,G13,I13,K13)</f>
        <v>28</v>
      </c>
      <c r="C13" s="461">
        <f>SUM(E13,H13,J13,L13)</f>
        <v>287</v>
      </c>
      <c r="D13" s="417">
        <v>17</v>
      </c>
      <c r="E13" s="661">
        <v>204</v>
      </c>
      <c r="F13" s="661"/>
      <c r="G13" s="417">
        <v>2</v>
      </c>
      <c r="H13" s="417">
        <v>17</v>
      </c>
      <c r="I13" s="417">
        <v>1</v>
      </c>
      <c r="J13" s="417">
        <v>13</v>
      </c>
      <c r="K13" s="417">
        <v>8</v>
      </c>
      <c r="L13" s="462">
        <v>53</v>
      </c>
      <c r="M13" s="131"/>
    </row>
    <row r="14" spans="1:15" ht="15" customHeight="1" x14ac:dyDescent="0.15">
      <c r="A14" s="12" t="s">
        <v>187</v>
      </c>
      <c r="B14" s="12"/>
      <c r="C14" s="12"/>
      <c r="D14" s="12"/>
      <c r="E14" s="12"/>
      <c r="F14" s="12"/>
      <c r="G14" s="12"/>
      <c r="H14" s="12"/>
      <c r="I14" s="12"/>
      <c r="L14" s="3" t="s">
        <v>188</v>
      </c>
      <c r="M14" s="12"/>
      <c r="N14" s="12"/>
    </row>
    <row r="15" spans="1:15" ht="15" customHeight="1" x14ac:dyDescent="0.15">
      <c r="A15" s="12" t="s">
        <v>189</v>
      </c>
      <c r="B15" s="12"/>
      <c r="C15" s="12"/>
      <c r="D15" s="12"/>
      <c r="E15" s="12"/>
      <c r="F15" s="12"/>
      <c r="G15" s="12"/>
      <c r="H15" s="12"/>
      <c r="I15" s="12"/>
      <c r="K15" s="12"/>
      <c r="L15" s="3" t="s">
        <v>190</v>
      </c>
      <c r="M15" s="12"/>
      <c r="N15" s="481"/>
      <c r="O15" s="703"/>
    </row>
    <row r="16" spans="1:15" ht="15" customHeight="1" x14ac:dyDescent="0.15">
      <c r="A16" s="12"/>
      <c r="B16" s="12"/>
      <c r="C16" s="12"/>
      <c r="D16" s="12"/>
      <c r="E16" s="12"/>
      <c r="F16" s="12"/>
      <c r="G16" s="12"/>
      <c r="H16" s="12"/>
      <c r="I16" s="12"/>
      <c r="J16" s="12"/>
      <c r="K16" s="12"/>
      <c r="L16" s="12"/>
      <c r="M16" s="12"/>
      <c r="N16" s="12"/>
    </row>
    <row r="17" spans="1:14" ht="15" customHeight="1" thickBot="1" x14ac:dyDescent="0.2">
      <c r="A17" s="12" t="s">
        <v>444</v>
      </c>
      <c r="B17" s="12"/>
      <c r="C17" s="12"/>
      <c r="D17" s="12"/>
      <c r="E17" s="12"/>
      <c r="F17" s="12"/>
      <c r="G17" s="12"/>
      <c r="H17" s="12"/>
      <c r="I17" s="12"/>
      <c r="J17" s="12"/>
      <c r="L17" s="3" t="s">
        <v>154</v>
      </c>
      <c r="M17" s="12"/>
      <c r="N17" s="12"/>
    </row>
    <row r="18" spans="1:14" ht="24" customHeight="1" thickBot="1" x14ac:dyDescent="0.2">
      <c r="A18" s="499" t="s">
        <v>179</v>
      </c>
      <c r="B18" s="588" t="s">
        <v>191</v>
      </c>
      <c r="C18" s="588"/>
      <c r="D18" s="588"/>
      <c r="E18" s="588"/>
      <c r="F18" s="588"/>
      <c r="G18" s="588"/>
      <c r="H18" s="504" t="s">
        <v>192</v>
      </c>
      <c r="I18" s="504"/>
      <c r="J18" s="504"/>
      <c r="K18" s="611" t="s">
        <v>193</v>
      </c>
      <c r="L18" s="482"/>
    </row>
    <row r="19" spans="1:14" ht="24" customHeight="1" x14ac:dyDescent="0.15">
      <c r="A19" s="501"/>
      <c r="B19" s="659" t="s">
        <v>194</v>
      </c>
      <c r="C19" s="660"/>
      <c r="D19" s="428" t="s">
        <v>195</v>
      </c>
      <c r="E19" s="659" t="s">
        <v>230</v>
      </c>
      <c r="F19" s="660"/>
      <c r="G19" s="428" t="s">
        <v>75</v>
      </c>
      <c r="H19" s="536" t="s">
        <v>196</v>
      </c>
      <c r="I19" s="536"/>
      <c r="J19" s="428" t="s">
        <v>75</v>
      </c>
      <c r="K19" s="658" t="s">
        <v>197</v>
      </c>
      <c r="L19" s="483"/>
    </row>
    <row r="20" spans="1:14" s="123" customFormat="1" ht="18" customHeight="1" x14ac:dyDescent="0.15">
      <c r="A20" s="132" t="s">
        <v>391</v>
      </c>
      <c r="B20" s="662">
        <v>191307</v>
      </c>
      <c r="C20" s="663"/>
      <c r="D20" s="45">
        <v>133810</v>
      </c>
      <c r="E20" s="620">
        <v>325117</v>
      </c>
      <c r="F20" s="620"/>
      <c r="G20" s="439">
        <v>103.1</v>
      </c>
      <c r="H20" s="620">
        <v>273423</v>
      </c>
      <c r="I20" s="620"/>
      <c r="J20" s="31">
        <v>103.8</v>
      </c>
      <c r="K20" s="666">
        <f>H20/E20*100</f>
        <v>84.099877890113405</v>
      </c>
      <c r="L20" s="667"/>
    </row>
    <row r="21" spans="1:14" ht="18" customHeight="1" x14ac:dyDescent="0.15">
      <c r="A21" s="77"/>
      <c r="B21" s="80"/>
      <c r="C21" s="25"/>
      <c r="D21" s="29"/>
      <c r="E21" s="431"/>
      <c r="F21" s="431"/>
      <c r="G21" s="65"/>
      <c r="H21" s="431"/>
      <c r="I21" s="431"/>
      <c r="J21" s="31"/>
      <c r="K21" s="133"/>
      <c r="L21" s="134"/>
    </row>
    <row r="22" spans="1:14" s="168" customFormat="1" ht="18" customHeight="1" x14ac:dyDescent="0.15">
      <c r="A22" s="130" t="s">
        <v>387</v>
      </c>
      <c r="B22" s="662">
        <v>203433</v>
      </c>
      <c r="C22" s="663"/>
      <c r="D22" s="45">
        <v>134425</v>
      </c>
      <c r="E22" s="620">
        <v>337858</v>
      </c>
      <c r="F22" s="620"/>
      <c r="G22" s="439">
        <f>E22/E20*100</f>
        <v>103.9188968894275</v>
      </c>
      <c r="H22" s="620">
        <v>287038</v>
      </c>
      <c r="I22" s="620"/>
      <c r="J22" s="31">
        <f>H22/H20*100</f>
        <v>104.97946405386524</v>
      </c>
      <c r="K22" s="666">
        <f>H22/E22*100</f>
        <v>84.958177695955101</v>
      </c>
      <c r="L22" s="667"/>
    </row>
    <row r="23" spans="1:14" ht="18" customHeight="1" x14ac:dyDescent="0.15">
      <c r="A23" s="77"/>
      <c r="B23" s="81"/>
      <c r="C23" s="45"/>
      <c r="D23" s="45"/>
      <c r="E23" s="432"/>
      <c r="F23" s="432"/>
      <c r="G23" s="65"/>
      <c r="H23" s="432"/>
      <c r="I23" s="432"/>
      <c r="J23" s="31"/>
      <c r="K23" s="133"/>
      <c r="L23" s="134"/>
    </row>
    <row r="24" spans="1:14" s="168" customFormat="1" ht="18" customHeight="1" x14ac:dyDescent="0.15">
      <c r="A24" s="130" t="s">
        <v>388</v>
      </c>
      <c r="B24" s="662">
        <v>223448</v>
      </c>
      <c r="C24" s="663"/>
      <c r="D24" s="45">
        <v>137682</v>
      </c>
      <c r="E24" s="620">
        <v>361130</v>
      </c>
      <c r="F24" s="620"/>
      <c r="G24" s="439">
        <f>E24/E22*100</f>
        <v>106.88810091813721</v>
      </c>
      <c r="H24" s="620">
        <v>301976</v>
      </c>
      <c r="I24" s="620"/>
      <c r="J24" s="31">
        <f>H24/H22*100</f>
        <v>105.20418899239823</v>
      </c>
      <c r="K24" s="664">
        <f>H24/E24*100</f>
        <v>83.619749120815229</v>
      </c>
      <c r="L24" s="665"/>
    </row>
    <row r="25" spans="1:14" ht="18" customHeight="1" x14ac:dyDescent="0.15">
      <c r="A25" s="77"/>
      <c r="B25" s="81"/>
      <c r="C25" s="45"/>
      <c r="D25" s="45"/>
      <c r="E25" s="432"/>
      <c r="F25" s="432"/>
      <c r="G25" s="65"/>
      <c r="H25" s="432"/>
      <c r="I25" s="432"/>
      <c r="J25" s="31"/>
      <c r="K25" s="133"/>
      <c r="L25" s="134"/>
    </row>
    <row r="26" spans="1:14" s="168" customFormat="1" ht="18" customHeight="1" x14ac:dyDescent="0.15">
      <c r="A26" s="130" t="s">
        <v>389</v>
      </c>
      <c r="B26" s="662">
        <v>241012</v>
      </c>
      <c r="C26" s="663"/>
      <c r="D26" s="45">
        <v>135812</v>
      </c>
      <c r="E26" s="620">
        <v>376824</v>
      </c>
      <c r="F26" s="620"/>
      <c r="G26" s="439">
        <f>E26/E24*100</f>
        <v>104.34580345028107</v>
      </c>
      <c r="H26" s="620">
        <v>327519</v>
      </c>
      <c r="I26" s="620"/>
      <c r="J26" s="31">
        <f>H26/H24*100</f>
        <v>108.45861922801812</v>
      </c>
      <c r="K26" s="671">
        <f>H26/E26*100</f>
        <v>86.915642315776068</v>
      </c>
      <c r="L26" s="672"/>
    </row>
    <row r="27" spans="1:14" s="168" customFormat="1" ht="18" customHeight="1" x14ac:dyDescent="0.15">
      <c r="A27" s="77"/>
      <c r="B27" s="81"/>
      <c r="C27" s="45"/>
      <c r="D27" s="45"/>
      <c r="E27" s="432"/>
      <c r="F27" s="432"/>
      <c r="G27" s="439"/>
      <c r="H27" s="432"/>
      <c r="I27" s="432"/>
      <c r="J27" s="31"/>
      <c r="K27" s="133"/>
      <c r="L27" s="134"/>
    </row>
    <row r="28" spans="1:14" s="168" customFormat="1" ht="18" customHeight="1" thickBot="1" x14ac:dyDescent="0.2">
      <c r="A28" s="230" t="s">
        <v>392</v>
      </c>
      <c r="B28" s="675">
        <v>261062</v>
      </c>
      <c r="C28" s="676"/>
      <c r="D28" s="463">
        <v>138939</v>
      </c>
      <c r="E28" s="677">
        <v>400001</v>
      </c>
      <c r="F28" s="677"/>
      <c r="G28" s="464">
        <f>E28/E26*100</f>
        <v>106.15061673354138</v>
      </c>
      <c r="H28" s="677">
        <v>337372</v>
      </c>
      <c r="I28" s="677"/>
      <c r="J28" s="465">
        <f>H28/H26*100</f>
        <v>103.00837508663621</v>
      </c>
      <c r="K28" s="673">
        <f>H28/E28*100</f>
        <v>84.342789143027147</v>
      </c>
      <c r="L28" s="674"/>
    </row>
    <row r="29" spans="1:14" ht="15" customHeight="1" x14ac:dyDescent="0.15">
      <c r="A29" s="12" t="s">
        <v>198</v>
      </c>
      <c r="B29" s="12"/>
      <c r="C29" s="12"/>
      <c r="D29" s="12"/>
      <c r="E29" s="12"/>
      <c r="F29" s="12"/>
      <c r="G29" s="12"/>
      <c r="H29" s="12"/>
      <c r="J29" s="12"/>
      <c r="L29" s="3" t="s">
        <v>199</v>
      </c>
      <c r="M29" s="12"/>
      <c r="N29" s="12"/>
    </row>
    <row r="30" spans="1:14" ht="15" customHeight="1" x14ac:dyDescent="0.15">
      <c r="A30" s="12" t="s">
        <v>200</v>
      </c>
      <c r="B30" s="12"/>
      <c r="C30" s="12"/>
      <c r="D30" s="12"/>
      <c r="E30" s="12"/>
      <c r="F30" s="12"/>
      <c r="G30" s="12"/>
      <c r="H30" s="12"/>
      <c r="I30" s="12"/>
      <c r="J30" s="12"/>
      <c r="K30" s="12"/>
      <c r="L30" s="12"/>
      <c r="M30" s="12"/>
      <c r="N30" s="12"/>
    </row>
    <row r="31" spans="1:14" ht="15" customHeight="1" x14ac:dyDescent="0.15">
      <c r="A31" s="12"/>
      <c r="B31" s="12"/>
      <c r="C31" s="12"/>
      <c r="D31" s="12"/>
      <c r="E31" s="12"/>
      <c r="F31" s="12"/>
      <c r="G31" s="12"/>
      <c r="H31" s="12"/>
      <c r="I31" s="12"/>
      <c r="J31" s="12"/>
      <c r="K31" s="12"/>
      <c r="L31" s="12"/>
      <c r="M31" s="12"/>
      <c r="N31" s="12"/>
    </row>
    <row r="32" spans="1:14" ht="15" customHeight="1" thickBot="1" x14ac:dyDescent="0.2">
      <c r="A32" s="12" t="s">
        <v>445</v>
      </c>
      <c r="B32" s="12"/>
      <c r="C32" s="12"/>
      <c r="D32" s="12"/>
      <c r="E32" s="12"/>
      <c r="F32" s="12"/>
      <c r="G32" s="12"/>
      <c r="H32" s="12"/>
      <c r="I32" s="12"/>
      <c r="J32" s="12"/>
      <c r="L32" s="3" t="s">
        <v>171</v>
      </c>
      <c r="M32" s="12"/>
      <c r="N32" s="12"/>
    </row>
    <row r="33" spans="1:14" ht="24.95" customHeight="1" thickBot="1" x14ac:dyDescent="0.2">
      <c r="A33" s="499" t="s">
        <v>179</v>
      </c>
      <c r="B33" s="588" t="s">
        <v>191</v>
      </c>
      <c r="C33" s="588"/>
      <c r="D33" s="588"/>
      <c r="E33" s="588"/>
      <c r="F33" s="588"/>
      <c r="G33" s="588"/>
      <c r="H33" s="588" t="s">
        <v>192</v>
      </c>
      <c r="I33" s="588"/>
      <c r="J33" s="588"/>
      <c r="K33" s="669" t="s">
        <v>193</v>
      </c>
      <c r="L33" s="670"/>
    </row>
    <row r="34" spans="1:14" ht="24.95" customHeight="1" x14ac:dyDescent="0.15">
      <c r="A34" s="501"/>
      <c r="B34" s="659" t="s">
        <v>194</v>
      </c>
      <c r="C34" s="660"/>
      <c r="D34" s="428" t="s">
        <v>195</v>
      </c>
      <c r="E34" s="660" t="s">
        <v>296</v>
      </c>
      <c r="F34" s="660"/>
      <c r="G34" s="428" t="s">
        <v>75</v>
      </c>
      <c r="H34" s="660" t="s">
        <v>196</v>
      </c>
      <c r="I34" s="660"/>
      <c r="J34" s="428" t="s">
        <v>75</v>
      </c>
      <c r="K34" s="658" t="s">
        <v>197</v>
      </c>
      <c r="L34" s="483"/>
    </row>
    <row r="35" spans="1:14" s="123" customFormat="1" ht="18" customHeight="1" x14ac:dyDescent="0.15">
      <c r="A35" s="132" t="s">
        <v>386</v>
      </c>
      <c r="B35" s="680">
        <v>5204559</v>
      </c>
      <c r="C35" s="681"/>
      <c r="D35" s="180">
        <v>16370560</v>
      </c>
      <c r="E35" s="682">
        <v>21575119</v>
      </c>
      <c r="F35" s="682"/>
      <c r="G35" s="439">
        <v>99.3</v>
      </c>
      <c r="H35" s="682">
        <v>10452165</v>
      </c>
      <c r="I35" s="682"/>
      <c r="J35" s="439">
        <v>101.6</v>
      </c>
      <c r="K35" s="678">
        <f>H35/E35*100</f>
        <v>48.445457009993781</v>
      </c>
      <c r="L35" s="679"/>
    </row>
    <row r="36" spans="1:14" ht="18" customHeight="1" x14ac:dyDescent="0.15">
      <c r="A36" s="77"/>
      <c r="B36" s="78"/>
      <c r="C36" s="55"/>
      <c r="D36" s="55"/>
      <c r="E36" s="76"/>
      <c r="F36" s="431"/>
      <c r="G36" s="54"/>
      <c r="H36" s="56"/>
      <c r="I36" s="56"/>
      <c r="J36" s="54"/>
      <c r="K36" s="425"/>
      <c r="L36" s="176"/>
    </row>
    <row r="37" spans="1:14" s="123" customFormat="1" ht="18" customHeight="1" x14ac:dyDescent="0.15">
      <c r="A37" s="130" t="s">
        <v>387</v>
      </c>
      <c r="B37" s="680">
        <v>5538013</v>
      </c>
      <c r="C37" s="681"/>
      <c r="D37" s="180">
        <v>16492575</v>
      </c>
      <c r="E37" s="682">
        <v>22030588</v>
      </c>
      <c r="F37" s="682"/>
      <c r="G37" s="439">
        <f>E37/E35*100</f>
        <v>102.11108453214092</v>
      </c>
      <c r="H37" s="682">
        <v>10166768</v>
      </c>
      <c r="I37" s="682"/>
      <c r="J37" s="439">
        <f>H37/H35*100</f>
        <v>97.269493927813045</v>
      </c>
      <c r="K37" s="678">
        <f>H37/E37*100</f>
        <v>46.148418734897135</v>
      </c>
      <c r="L37" s="679"/>
    </row>
    <row r="38" spans="1:14" s="123" customFormat="1" ht="18" customHeight="1" x14ac:dyDescent="0.15">
      <c r="A38" s="77"/>
      <c r="B38" s="79"/>
      <c r="C38" s="180"/>
      <c r="D38" s="180"/>
      <c r="E38" s="83"/>
      <c r="F38" s="83"/>
      <c r="G38" s="439"/>
      <c r="H38" s="83"/>
      <c r="I38" s="83"/>
      <c r="J38" s="439"/>
      <c r="K38" s="425"/>
      <c r="L38" s="176"/>
    </row>
    <row r="39" spans="1:14" s="123" customFormat="1" ht="18" customHeight="1" x14ac:dyDescent="0.15">
      <c r="A39" s="130" t="s">
        <v>388</v>
      </c>
      <c r="B39" s="690">
        <v>5467047</v>
      </c>
      <c r="C39" s="681"/>
      <c r="D39" s="180">
        <v>17281748</v>
      </c>
      <c r="E39" s="682">
        <v>22748796</v>
      </c>
      <c r="F39" s="682"/>
      <c r="G39" s="439">
        <f>E39/E37*100</f>
        <v>103.26004916437093</v>
      </c>
      <c r="H39" s="682">
        <v>9535273</v>
      </c>
      <c r="I39" s="682"/>
      <c r="J39" s="439">
        <f>H39/H37*100</f>
        <v>93.788635680483708</v>
      </c>
      <c r="K39" s="683">
        <f>H39/E39*100</f>
        <v>41.915506209647312</v>
      </c>
      <c r="L39" s="684"/>
    </row>
    <row r="40" spans="1:14" s="123" customFormat="1" ht="18" customHeight="1" x14ac:dyDescent="0.15">
      <c r="A40" s="77"/>
      <c r="B40" s="79"/>
      <c r="C40" s="180"/>
      <c r="D40" s="180"/>
      <c r="E40" s="83"/>
      <c r="F40" s="83"/>
      <c r="G40" s="439"/>
      <c r="H40" s="83"/>
      <c r="I40" s="83"/>
      <c r="J40" s="439"/>
      <c r="K40" s="425"/>
      <c r="L40" s="176"/>
    </row>
    <row r="41" spans="1:14" s="123" customFormat="1" ht="18" customHeight="1" x14ac:dyDescent="0.15">
      <c r="A41" s="130" t="s">
        <v>393</v>
      </c>
      <c r="B41" s="690">
        <v>5900268</v>
      </c>
      <c r="C41" s="681"/>
      <c r="D41" s="180">
        <v>17621231</v>
      </c>
      <c r="E41" s="682">
        <v>23521500</v>
      </c>
      <c r="F41" s="682"/>
      <c r="G41" s="439">
        <f>E41/E39*100</f>
        <v>103.39668086170362</v>
      </c>
      <c r="H41" s="682">
        <v>9553768</v>
      </c>
      <c r="I41" s="682"/>
      <c r="J41" s="439">
        <f>H41/H39*100</f>
        <v>100.19396403228309</v>
      </c>
      <c r="K41" s="517">
        <f>H41/E41*100</f>
        <v>40.617171523924924</v>
      </c>
      <c r="L41" s="684"/>
    </row>
    <row r="42" spans="1:14" s="123" customFormat="1" ht="18" customHeight="1" x14ac:dyDescent="0.15">
      <c r="A42" s="77"/>
      <c r="B42" s="79"/>
      <c r="C42" s="180"/>
      <c r="D42" s="180"/>
      <c r="E42" s="83"/>
      <c r="F42" s="83"/>
      <c r="G42" s="439"/>
      <c r="H42" s="83"/>
      <c r="I42" s="83"/>
      <c r="J42" s="439"/>
      <c r="K42" s="425"/>
      <c r="L42" s="176"/>
    </row>
    <row r="43" spans="1:14" s="123" customFormat="1" ht="18" customHeight="1" thickBot="1" x14ac:dyDescent="0.2">
      <c r="A43" s="230" t="s">
        <v>392</v>
      </c>
      <c r="B43" s="686">
        <v>6291263</v>
      </c>
      <c r="C43" s="687"/>
      <c r="D43" s="466">
        <v>17907899</v>
      </c>
      <c r="E43" s="685">
        <v>24199162</v>
      </c>
      <c r="F43" s="685"/>
      <c r="G43" s="464">
        <f>E43/E41*100</f>
        <v>102.88103224709309</v>
      </c>
      <c r="H43" s="685">
        <v>9314249</v>
      </c>
      <c r="I43" s="685"/>
      <c r="J43" s="464">
        <f>H43/H41*100</f>
        <v>97.492936818227122</v>
      </c>
      <c r="K43" s="688">
        <f>H43/E43*100</f>
        <v>38.489965065732441</v>
      </c>
      <c r="L43" s="689"/>
    </row>
    <row r="44" spans="1:14" ht="15" customHeight="1" x14ac:dyDescent="0.15">
      <c r="B44" s="12"/>
      <c r="C44" s="12"/>
      <c r="D44" s="12"/>
      <c r="E44" s="12"/>
      <c r="F44" s="12"/>
      <c r="G44" s="12"/>
      <c r="H44" s="12"/>
      <c r="J44" s="12"/>
      <c r="K44" s="12"/>
      <c r="L44" s="3" t="s">
        <v>201</v>
      </c>
      <c r="M44" s="12"/>
      <c r="N44" s="12"/>
    </row>
    <row r="45" spans="1:14" ht="18.95" customHeight="1" x14ac:dyDescent="0.15">
      <c r="A45" s="12"/>
      <c r="B45" s="12"/>
      <c r="C45" s="12"/>
      <c r="D45" s="12"/>
      <c r="E45" s="12"/>
      <c r="F45" s="12"/>
      <c r="G45" s="12"/>
      <c r="H45" s="12"/>
      <c r="I45" s="12"/>
      <c r="J45" s="12"/>
      <c r="K45" s="12"/>
      <c r="L45" s="12"/>
      <c r="M45" s="12"/>
      <c r="N45" s="12"/>
    </row>
    <row r="46" spans="1:14" ht="18.95" customHeight="1" x14ac:dyDescent="0.15">
      <c r="A46" s="12"/>
      <c r="B46" s="12"/>
      <c r="C46" s="12"/>
      <c r="D46" s="12"/>
      <c r="E46" s="12"/>
      <c r="F46" s="12"/>
      <c r="G46" s="12"/>
      <c r="H46" s="12"/>
      <c r="I46" s="12"/>
      <c r="J46" s="12"/>
      <c r="K46" s="12"/>
      <c r="L46" s="12"/>
      <c r="M46" s="12"/>
      <c r="N46" s="12"/>
    </row>
  </sheetData>
  <sheetProtection sheet="1" objects="1" scenarios="1"/>
  <mergeCells count="68">
    <mergeCell ref="K39:L39"/>
    <mergeCell ref="E39:F39"/>
    <mergeCell ref="E41:F41"/>
    <mergeCell ref="E43:F43"/>
    <mergeCell ref="B43:C43"/>
    <mergeCell ref="H43:I43"/>
    <mergeCell ref="K43:L43"/>
    <mergeCell ref="B41:C41"/>
    <mergeCell ref="H41:I41"/>
    <mergeCell ref="K41:L41"/>
    <mergeCell ref="B39:C39"/>
    <mergeCell ref="H39:I39"/>
    <mergeCell ref="K35:L35"/>
    <mergeCell ref="B37:C37"/>
    <mergeCell ref="H37:I37"/>
    <mergeCell ref="K37:L37"/>
    <mergeCell ref="E35:F35"/>
    <mergeCell ref="E37:F37"/>
    <mergeCell ref="B35:C35"/>
    <mergeCell ref="H35:I35"/>
    <mergeCell ref="B26:C26"/>
    <mergeCell ref="H26:I26"/>
    <mergeCell ref="K26:L26"/>
    <mergeCell ref="K28:L28"/>
    <mergeCell ref="E34:F34"/>
    <mergeCell ref="B28:C28"/>
    <mergeCell ref="H28:I28"/>
    <mergeCell ref="E28:F28"/>
    <mergeCell ref="K34:L34"/>
    <mergeCell ref="E26:F26"/>
    <mergeCell ref="A33:A34"/>
    <mergeCell ref="B33:G33"/>
    <mergeCell ref="H33:J33"/>
    <mergeCell ref="K33:L33"/>
    <mergeCell ref="B34:C34"/>
    <mergeCell ref="H34:I34"/>
    <mergeCell ref="B19:C19"/>
    <mergeCell ref="A3:A4"/>
    <mergeCell ref="B3:C3"/>
    <mergeCell ref="B20:C20"/>
    <mergeCell ref="H20:I20"/>
    <mergeCell ref="A18:A19"/>
    <mergeCell ref="B18:G18"/>
    <mergeCell ref="H18:J18"/>
    <mergeCell ref="D3:F3"/>
    <mergeCell ref="G3:H3"/>
    <mergeCell ref="I3:J3"/>
    <mergeCell ref="E20:F20"/>
    <mergeCell ref="H19:I19"/>
    <mergeCell ref="E9:F9"/>
    <mergeCell ref="B24:C24"/>
    <mergeCell ref="H24:I24"/>
    <mergeCell ref="K24:L24"/>
    <mergeCell ref="K20:L20"/>
    <mergeCell ref="B22:C22"/>
    <mergeCell ref="H22:I22"/>
    <mergeCell ref="K22:L22"/>
    <mergeCell ref="E22:F22"/>
    <mergeCell ref="E24:F24"/>
    <mergeCell ref="K19:L19"/>
    <mergeCell ref="E19:F19"/>
    <mergeCell ref="K3:L3"/>
    <mergeCell ref="E4:F4"/>
    <mergeCell ref="K18:L18"/>
    <mergeCell ref="E11:F11"/>
    <mergeCell ref="E13:F13"/>
    <mergeCell ref="E5:F5"/>
    <mergeCell ref="E7:F7"/>
  </mergeCells>
  <phoneticPr fontId="27"/>
  <printOptions horizontalCentered="1"/>
  <pageMargins left="0.59055118110236227" right="0.59055118110236227" top="0.59055118110236227" bottom="0.59055118110236227" header="0.39370078740157483" footer="0.39370078740157483"/>
  <pageSetup paperSize="9" firstPageNumber="180" orientation="portrait" useFirstPageNumber="1" verticalDpi="300" r:id="rId1"/>
  <headerFooter scaleWithDoc="0" alignWithMargins="0">
    <oddHeader>&amp;L&amp;"ＭＳ 明朝,標準"&amp;10物価・消費及び金融</oddHeader>
    <oddFooter>&amp;C&amp;"ＭＳ 明朝,標準"&amp;12&amp;A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‐172‐</vt:lpstr>
      <vt:lpstr>‐173‐</vt:lpstr>
      <vt:lpstr>‐174‐</vt:lpstr>
      <vt:lpstr>‐175‐</vt:lpstr>
      <vt:lpstr>-176-</vt:lpstr>
      <vt:lpstr>‐177‐</vt:lpstr>
      <vt:lpstr>‐178‐</vt:lpstr>
      <vt:lpstr>‐179‐</vt:lpstr>
      <vt:lpstr>‐180‐</vt:lpstr>
      <vt:lpstr>‐181‐</vt:lpstr>
      <vt:lpstr>グラフ</vt:lpstr>
      <vt:lpstr>‐172‐!Print_Area</vt:lpstr>
      <vt:lpstr>‐173‐!Print_Area</vt:lpstr>
      <vt:lpstr>‐174‐!Print_Area</vt:lpstr>
      <vt:lpstr>‐175‐!Print_Area</vt:lpstr>
      <vt:lpstr>'-176-'!Print_Area</vt:lpstr>
      <vt:lpstr>‐177‐!Print_Area</vt:lpstr>
      <vt:lpstr>‐178‐!Print_Area</vt:lpstr>
      <vt:lpstr>‐179‐!Print_Area</vt:lpstr>
      <vt:lpstr>‐180‐!Print_Area</vt:lpstr>
      <vt:lpstr>‐181‐!Print_Area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新城 弘紀</cp:lastModifiedBy>
  <cp:lastPrinted>2019-02-28T00:54:06Z</cp:lastPrinted>
  <dcterms:created xsi:type="dcterms:W3CDTF">2013-03-25T07:49:34Z</dcterms:created>
  <dcterms:modified xsi:type="dcterms:W3CDTF">2019-04-26T05:12:36Z</dcterms:modified>
</cp:coreProperties>
</file>