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10.160.129.51\fs\section\企-企画課\統計係\共有\＜統計うらそえ＞\平成３1(令和元年)年版統計うらそえ\□（入力用）H31(R1)\★完成版データ（Excel）\"/>
    </mc:Choice>
  </mc:AlternateContent>
  <xr:revisionPtr revIDLastSave="0" documentId="13_ncr:1_{17FC82DD-71D1-437A-96E7-B887101BE0E1}" xr6:coauthVersionLast="41" xr6:coauthVersionMax="41" xr10:uidLastSave="{00000000-0000-0000-0000-000000000000}"/>
  <bookViews>
    <workbookView xWindow="-120" yWindow="-120" windowWidth="20730" windowHeight="11160" xr2:uid="{00000000-000D-0000-FFFF-FFFF00000000}"/>
  </bookViews>
  <sheets>
    <sheet name="‐102‐" sheetId="1" r:id="rId1"/>
    <sheet name="‐103‐" sheetId="6" r:id="rId2"/>
    <sheet name="‐104‐" sheetId="2" r:id="rId3"/>
    <sheet name="‐105‐" sheetId="3" r:id="rId4"/>
    <sheet name="‐106‐" sheetId="4" r:id="rId5"/>
    <sheet name="‐107‐" sheetId="7" r:id="rId6"/>
    <sheet name="グラフ" sheetId="5" r:id="rId7"/>
  </sheets>
  <definedNames>
    <definedName name="_xlnm.Print_Area" localSheetId="0">‐102‐!$A$1:$G$41</definedName>
    <definedName name="_xlnm.Print_Area" localSheetId="1">‐103‐!$H$1:$O$41</definedName>
    <definedName name="_xlnm.Print_Area" localSheetId="2">‐104‐!$A$1:$L$63</definedName>
    <definedName name="_xlnm.Print_Area" localSheetId="3">‐105‐!$A$1:$L$40</definedName>
    <definedName name="_xlnm.Print_Area" localSheetId="4">‐106‐!$A$1:$H$46</definedName>
    <definedName name="_xlnm.Print_Area" localSheetId="5">‐107‐!$A$1:$N$28</definedName>
    <definedName name="_xlnm.Print_Area" localSheetId="6">グラフ!$A$1:$F$67</definedName>
  </definedNames>
  <calcPr calcId="191029" iterateDelta="1E-4"/>
</workbook>
</file>

<file path=xl/calcChain.xml><?xml version="1.0" encoding="utf-8"?>
<calcChain xmlns="http://schemas.openxmlformats.org/spreadsheetml/2006/main">
  <c r="D13" i="2" l="1"/>
  <c r="K35" i="6" l="1"/>
  <c r="K34" i="6"/>
  <c r="K36" i="6" l="1"/>
  <c r="H13" i="2" l="1"/>
  <c r="K13" i="2"/>
  <c r="I13" i="2" l="1"/>
  <c r="G12" i="2" l="1"/>
  <c r="H14" i="5" l="1"/>
  <c r="AC48" i="7"/>
  <c r="X48" i="7"/>
  <c r="W48" i="7"/>
  <c r="V48" i="7"/>
  <c r="S48" i="7"/>
  <c r="AC47" i="7"/>
  <c r="X47" i="7"/>
  <c r="W47" i="7"/>
  <c r="V47" i="7"/>
  <c r="S47" i="7"/>
  <c r="AC46" i="7"/>
  <c r="X46" i="7"/>
  <c r="W46" i="7"/>
  <c r="V46" i="7"/>
  <c r="S46" i="7"/>
  <c r="AC45" i="7"/>
  <c r="X45" i="7"/>
  <c r="W45" i="7"/>
  <c r="Y45" i="7" s="1"/>
  <c r="V45" i="7"/>
  <c r="S45" i="7"/>
  <c r="AC44" i="7"/>
  <c r="X44" i="7"/>
  <c r="W44" i="7"/>
  <c r="V44" i="7"/>
  <c r="S44" i="7"/>
  <c r="AC43" i="7"/>
  <c r="X43" i="7"/>
  <c r="W43" i="7"/>
  <c r="V43" i="7"/>
  <c r="S43" i="7"/>
  <c r="AC42" i="7"/>
  <c r="X42" i="7"/>
  <c r="W42" i="7"/>
  <c r="V42" i="7"/>
  <c r="S42" i="7"/>
  <c r="AC41" i="7"/>
  <c r="X41" i="7"/>
  <c r="W41" i="7"/>
  <c r="Y41" i="7" s="1"/>
  <c r="V41" i="7"/>
  <c r="S41" i="7"/>
  <c r="AC40" i="7"/>
  <c r="X40" i="7"/>
  <c r="W40" i="7"/>
  <c r="V40" i="7"/>
  <c r="S40" i="7"/>
  <c r="AC39" i="7"/>
  <c r="X39" i="7"/>
  <c r="W39" i="7"/>
  <c r="V39" i="7"/>
  <c r="S39" i="7"/>
  <c r="AC38" i="7"/>
  <c r="X38" i="7"/>
  <c r="W38" i="7"/>
  <c r="V38" i="7"/>
  <c r="S38" i="7"/>
  <c r="AC37" i="7"/>
  <c r="X37" i="7"/>
  <c r="W37" i="7"/>
  <c r="Y37" i="7" s="1"/>
  <c r="V37" i="7"/>
  <c r="S37" i="7"/>
  <c r="AC36" i="7"/>
  <c r="X36" i="7"/>
  <c r="W36" i="7"/>
  <c r="V36" i="7"/>
  <c r="S36" i="7"/>
  <c r="AC35" i="7"/>
  <c r="X35" i="7"/>
  <c r="W35" i="7"/>
  <c r="V35" i="7"/>
  <c r="S35" i="7"/>
  <c r="AC34" i="7"/>
  <c r="X34" i="7"/>
  <c r="W34" i="7"/>
  <c r="V34" i="7"/>
  <c r="S34" i="7"/>
  <c r="AC33" i="7"/>
  <c r="X33" i="7"/>
  <c r="W33" i="7"/>
  <c r="Y33" i="7" s="1"/>
  <c r="V33" i="7"/>
  <c r="S33" i="7"/>
  <c r="AC32" i="7"/>
  <c r="X32" i="7"/>
  <c r="W32" i="7"/>
  <c r="V32" i="7"/>
  <c r="S32" i="7"/>
  <c r="AC31" i="7"/>
  <c r="X31" i="7"/>
  <c r="W31" i="7"/>
  <c r="V31" i="7"/>
  <c r="S31" i="7"/>
  <c r="AC30" i="7"/>
  <c r="X30" i="7"/>
  <c r="W30" i="7"/>
  <c r="Y30" i="7" s="1"/>
  <c r="V30" i="7"/>
  <c r="S30" i="7"/>
  <c r="AC29" i="7"/>
  <c r="X29" i="7"/>
  <c r="W29" i="7"/>
  <c r="Y29" i="7" s="1"/>
  <c r="V29" i="7"/>
  <c r="S29" i="7"/>
  <c r="AC28" i="7"/>
  <c r="X28" i="7"/>
  <c r="W28" i="7"/>
  <c r="V28" i="7"/>
  <c r="S28" i="7"/>
  <c r="AC27" i="7"/>
  <c r="X27" i="7"/>
  <c r="W27" i="7"/>
  <c r="V27" i="7"/>
  <c r="S27" i="7"/>
  <c r="AC26" i="7"/>
  <c r="X26" i="7"/>
  <c r="W26" i="7"/>
  <c r="V26" i="7"/>
  <c r="S26" i="7"/>
  <c r="AC25" i="7"/>
  <c r="X25" i="7"/>
  <c r="W25" i="7"/>
  <c r="Y25" i="7" s="1"/>
  <c r="V25" i="7"/>
  <c r="S25" i="7"/>
  <c r="AC24" i="7"/>
  <c r="X24" i="7"/>
  <c r="W24" i="7"/>
  <c r="V24" i="7"/>
  <c r="S24" i="7"/>
  <c r="AC23" i="7"/>
  <c r="X23" i="7"/>
  <c r="W23" i="7"/>
  <c r="V23" i="7"/>
  <c r="S23" i="7"/>
  <c r="AC22" i="7"/>
  <c r="X22" i="7"/>
  <c r="W22" i="7"/>
  <c r="V22" i="7"/>
  <c r="S22" i="7"/>
  <c r="AC21" i="7"/>
  <c r="X21" i="7"/>
  <c r="W21" i="7"/>
  <c r="Y21" i="7" s="1"/>
  <c r="V21" i="7"/>
  <c r="S21" i="7"/>
  <c r="AC20" i="7"/>
  <c r="X20" i="7"/>
  <c r="W20" i="7"/>
  <c r="V20" i="7"/>
  <c r="S20" i="7"/>
  <c r="AC19" i="7"/>
  <c r="X19" i="7"/>
  <c r="W19" i="7"/>
  <c r="V19" i="7"/>
  <c r="S19" i="7"/>
  <c r="AC18" i="7"/>
  <c r="X18" i="7"/>
  <c r="W18" i="7"/>
  <c r="Y18" i="7" s="1"/>
  <c r="C26" i="7" s="1"/>
  <c r="V18" i="7"/>
  <c r="S18" i="7"/>
  <c r="AC17" i="7"/>
  <c r="X17" i="7"/>
  <c r="W17" i="7"/>
  <c r="V17" i="7"/>
  <c r="S17" i="7"/>
  <c r="AC16" i="7"/>
  <c r="X16" i="7"/>
  <c r="W16" i="7"/>
  <c r="V16" i="7"/>
  <c r="S16" i="7"/>
  <c r="AC15" i="7"/>
  <c r="X15" i="7"/>
  <c r="W15" i="7"/>
  <c r="V15" i="7"/>
  <c r="S15" i="7"/>
  <c r="AC14" i="7"/>
  <c r="X14" i="7"/>
  <c r="W14" i="7"/>
  <c r="Y14" i="7" s="1"/>
  <c r="C24" i="7" s="1"/>
  <c r="V14" i="7"/>
  <c r="S14" i="7"/>
  <c r="AC13" i="7"/>
  <c r="X13" i="7"/>
  <c r="W13" i="7"/>
  <c r="V13" i="7"/>
  <c r="S13" i="7"/>
  <c r="AC12" i="7"/>
  <c r="X12" i="7"/>
  <c r="W12" i="7"/>
  <c r="V12" i="7"/>
  <c r="S12" i="7"/>
  <c r="AC11" i="7"/>
  <c r="X11" i="7"/>
  <c r="W11" i="7"/>
  <c r="V11" i="7"/>
  <c r="S11" i="7"/>
  <c r="AC10" i="7"/>
  <c r="X10" i="7"/>
  <c r="W10" i="7"/>
  <c r="Y10" i="7" s="1"/>
  <c r="C20" i="7" s="1"/>
  <c r="V10" i="7"/>
  <c r="S10" i="7"/>
  <c r="AC9" i="7"/>
  <c r="X9" i="7"/>
  <c r="W9" i="7"/>
  <c r="Y9" i="7" s="1"/>
  <c r="C18" i="7" s="1"/>
  <c r="V9" i="7"/>
  <c r="S9" i="7"/>
  <c r="AC8" i="7"/>
  <c r="X8" i="7"/>
  <c r="W8" i="7"/>
  <c r="V8" i="7"/>
  <c r="S8" i="7"/>
  <c r="AB7" i="7"/>
  <c r="AA7" i="7"/>
  <c r="Z7" i="7"/>
  <c r="U7" i="7"/>
  <c r="T7" i="7"/>
  <c r="R7" i="7"/>
  <c r="Q7" i="7"/>
  <c r="S7" i="7" l="1"/>
  <c r="Y17" i="7"/>
  <c r="Y22" i="7"/>
  <c r="V7" i="7"/>
  <c r="Y11" i="7"/>
  <c r="C21" i="7" s="1"/>
  <c r="Y19" i="7"/>
  <c r="Y23" i="7"/>
  <c r="Y39" i="7"/>
  <c r="Y42" i="7"/>
  <c r="Y16" i="7"/>
  <c r="C17" i="7" s="1"/>
  <c r="Y32" i="7"/>
  <c r="Y43" i="7"/>
  <c r="Y47" i="7"/>
  <c r="Y35" i="7"/>
  <c r="Y15" i="7"/>
  <c r="C25" i="7" s="1"/>
  <c r="Y26" i="7"/>
  <c r="AC7" i="7"/>
  <c r="X7" i="7"/>
  <c r="Y13" i="7"/>
  <c r="C23" i="7" s="1"/>
  <c r="Y24" i="7"/>
  <c r="Y27" i="7"/>
  <c r="Y31" i="7"/>
  <c r="Y34" i="7"/>
  <c r="Y48" i="7"/>
  <c r="W7" i="7"/>
  <c r="Y40" i="7"/>
  <c r="Y38" i="7"/>
  <c r="Y46" i="7"/>
  <c r="Y12" i="7"/>
  <c r="C22" i="7" s="1"/>
  <c r="Y20" i="7"/>
  <c r="Y28" i="7"/>
  <c r="Y36" i="7"/>
  <c r="Y44" i="7"/>
  <c r="Y8" i="7"/>
  <c r="E15" i="7"/>
  <c r="D22" i="4"/>
  <c r="C22" i="4" s="1"/>
  <c r="D24" i="4"/>
  <c r="C24" i="4" s="1"/>
  <c r="H24" i="4" s="1"/>
  <c r="C22" i="3"/>
  <c r="B37" i="3"/>
  <c r="J13" i="2"/>
  <c r="G13" i="2" l="1"/>
  <c r="Y7" i="7"/>
  <c r="C16" i="7"/>
  <c r="N16" i="7" s="1"/>
  <c r="K25" i="1"/>
  <c r="G25" i="1"/>
  <c r="C15" i="7" l="1"/>
  <c r="N15" i="7" s="1"/>
  <c r="L24" i="3"/>
  <c r="K24" i="3"/>
  <c r="J24" i="3"/>
  <c r="I24" i="3"/>
  <c r="H24" i="3"/>
  <c r="G24" i="3"/>
  <c r="F24" i="3"/>
  <c r="E24" i="3"/>
  <c r="D24" i="3"/>
  <c r="C23" i="3"/>
  <c r="C24" i="3" l="1"/>
  <c r="K33" i="6" l="1"/>
  <c r="G33" i="6"/>
  <c r="G30" i="6"/>
  <c r="G29" i="6"/>
  <c r="G28" i="6"/>
  <c r="G27" i="6"/>
  <c r="G26" i="6"/>
  <c r="K25" i="6"/>
  <c r="G25" i="6"/>
  <c r="H22" i="4" l="1"/>
  <c r="H20" i="4"/>
  <c r="H18" i="4"/>
  <c r="H16" i="4"/>
  <c r="H14" i="4"/>
  <c r="H12" i="4"/>
  <c r="B36" i="3"/>
  <c r="B35" i="3"/>
  <c r="B34" i="3"/>
  <c r="B33" i="3"/>
  <c r="L21" i="3"/>
  <c r="K21" i="3"/>
  <c r="J21" i="3"/>
  <c r="I21" i="3"/>
  <c r="H21" i="3"/>
  <c r="G21" i="3"/>
  <c r="F21" i="3"/>
  <c r="E21" i="3"/>
  <c r="D21" i="3"/>
  <c r="C20" i="3"/>
  <c r="C19" i="3"/>
  <c r="G9" i="2"/>
  <c r="C21" i="3" l="1"/>
  <c r="C25" i="1"/>
  <c r="K37" i="6" l="1"/>
  <c r="G37" i="6"/>
  <c r="C37" i="6"/>
  <c r="G36" i="6"/>
  <c r="C36" i="6"/>
  <c r="G35" i="6"/>
  <c r="C35" i="6"/>
  <c r="G34" i="6"/>
  <c r="C34" i="6"/>
  <c r="C33" i="6"/>
  <c r="K32" i="6"/>
  <c r="G32" i="6"/>
  <c r="C32" i="6"/>
  <c r="K31" i="6"/>
  <c r="G31" i="6"/>
  <c r="C31" i="6"/>
  <c r="K30" i="6"/>
  <c r="C30" i="6"/>
  <c r="K29" i="6"/>
  <c r="C29" i="6"/>
  <c r="K28" i="6"/>
  <c r="C28" i="6"/>
  <c r="K27" i="6"/>
  <c r="C27" i="6"/>
  <c r="K26" i="6"/>
  <c r="C26" i="6"/>
  <c r="C25" i="6"/>
  <c r="G37" i="1"/>
  <c r="C37" i="1"/>
  <c r="G36" i="1"/>
  <c r="C36" i="1"/>
  <c r="G35" i="1"/>
  <c r="C35" i="1"/>
  <c r="G34" i="1"/>
  <c r="C34" i="1"/>
  <c r="G33" i="1"/>
  <c r="C33" i="1"/>
  <c r="G32" i="1"/>
  <c r="C32" i="1"/>
  <c r="G31" i="1"/>
  <c r="C31" i="1"/>
  <c r="G30" i="1"/>
  <c r="C30" i="1"/>
  <c r="G29" i="1"/>
  <c r="C29" i="1"/>
  <c r="G28" i="1"/>
  <c r="C28" i="1"/>
  <c r="G27" i="1"/>
  <c r="C27" i="1"/>
  <c r="G26" i="1"/>
  <c r="C26" i="1"/>
  <c r="K37" i="1" l="1"/>
  <c r="K36" i="1"/>
  <c r="K35" i="1"/>
  <c r="K34" i="1"/>
  <c r="K33" i="1"/>
  <c r="K32" i="1"/>
  <c r="K31" i="1"/>
  <c r="K30" i="1"/>
  <c r="K29" i="1"/>
  <c r="K28" i="1"/>
  <c r="K27" i="1"/>
  <c r="K26" i="1"/>
  <c r="C19" i="7" l="1"/>
  <c r="J15" i="7"/>
  <c r="L15" i="7" l="1"/>
  <c r="E16" i="7" l="1"/>
  <c r="I48" i="5" s="1"/>
  <c r="E17" i="7"/>
  <c r="E18" i="7"/>
  <c r="E19" i="7"/>
  <c r="E21" i="7"/>
  <c r="J21" i="7" s="1"/>
  <c r="E22" i="7"/>
  <c r="E23" i="7"/>
  <c r="E26" i="7"/>
  <c r="J26" i="7" s="1"/>
  <c r="J42" i="3"/>
  <c r="F42" i="3"/>
  <c r="K26" i="3" l="1"/>
  <c r="I26" i="3"/>
  <c r="G26" i="3"/>
  <c r="D26" i="3"/>
  <c r="K49" i="5"/>
  <c r="K50" i="5"/>
  <c r="K51" i="5"/>
  <c r="K52" i="5"/>
  <c r="K53" i="5"/>
  <c r="K54" i="5"/>
  <c r="K55" i="5"/>
  <c r="K56" i="5"/>
  <c r="K57" i="5"/>
  <c r="K58" i="5"/>
  <c r="K48" i="5"/>
  <c r="J49" i="5"/>
  <c r="J50" i="5"/>
  <c r="J51" i="5"/>
  <c r="J52" i="5"/>
  <c r="J53" i="5"/>
  <c r="J54" i="5"/>
  <c r="J55" i="5"/>
  <c r="J56" i="5"/>
  <c r="J57" i="5"/>
  <c r="J58" i="5"/>
  <c r="J48" i="5"/>
  <c r="I49" i="5"/>
  <c r="I50" i="5"/>
  <c r="I51" i="5"/>
  <c r="I53" i="5"/>
  <c r="I54" i="5"/>
  <c r="I55" i="5"/>
  <c r="I58" i="5"/>
  <c r="N26" i="7" l="1"/>
  <c r="L26" i="7"/>
  <c r="N25" i="7"/>
  <c r="L25" i="7"/>
  <c r="E25" i="7"/>
  <c r="N24" i="7"/>
  <c r="L24" i="7"/>
  <c r="E24" i="7"/>
  <c r="N23" i="7"/>
  <c r="L23" i="7"/>
  <c r="J23" i="7"/>
  <c r="N22" i="7"/>
  <c r="L22" i="7"/>
  <c r="J22" i="7"/>
  <c r="N21" i="7"/>
  <c r="L21" i="7"/>
  <c r="N20" i="7"/>
  <c r="L20" i="7"/>
  <c r="E20" i="7"/>
  <c r="N19" i="7"/>
  <c r="L19" i="7"/>
  <c r="J19" i="7"/>
  <c r="N18" i="7"/>
  <c r="L18" i="7"/>
  <c r="J18" i="7"/>
  <c r="N17" i="7"/>
  <c r="L17" i="7"/>
  <c r="J17" i="7"/>
  <c r="L16" i="7"/>
  <c r="J16" i="7"/>
  <c r="H43" i="5"/>
  <c r="J8" i="5"/>
  <c r="J7" i="5"/>
  <c r="K6" i="5"/>
  <c r="J6" i="5"/>
  <c r="J43" i="5"/>
  <c r="I43" i="5"/>
  <c r="K14" i="5"/>
  <c r="I14" i="5"/>
  <c r="L8" i="5"/>
  <c r="J5" i="5"/>
  <c r="I5" i="5"/>
  <c r="H10" i="5"/>
  <c r="H9" i="5"/>
  <c r="H8" i="5"/>
  <c r="H7" i="5"/>
  <c r="H6" i="5"/>
  <c r="J10" i="5"/>
  <c r="I6" i="5"/>
  <c r="L6" i="5"/>
  <c r="I7" i="5"/>
  <c r="K7" i="5"/>
  <c r="L7" i="5"/>
  <c r="I8" i="5"/>
  <c r="K8" i="5"/>
  <c r="I9" i="5"/>
  <c r="J9" i="5"/>
  <c r="K9" i="5"/>
  <c r="L9" i="5"/>
  <c r="K10" i="5"/>
  <c r="I10" i="5"/>
  <c r="J14" i="5"/>
  <c r="J24" i="7" l="1"/>
  <c r="I56" i="5"/>
  <c r="J25" i="7"/>
  <c r="I57" i="5"/>
  <c r="J20" i="7"/>
  <c r="I52" i="5"/>
  <c r="K43" i="5"/>
  <c r="I44" i="5" s="1"/>
  <c r="L10" i="5"/>
  <c r="I60" i="5" l="1"/>
  <c r="H44" i="5"/>
  <c r="J44" i="5"/>
  <c r="K4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情報政策課</author>
  </authors>
  <commentList>
    <comment ref="H16" authorId="0" shapeId="0" xr:uid="{626A5621-FB23-4775-BA5F-1C45696A80A3}">
      <text>
        <r>
          <rPr>
            <b/>
            <sz val="9"/>
            <color indexed="81"/>
            <rFont val="ＭＳ Ｐゴシック"/>
            <family val="3"/>
            <charset val="128"/>
          </rPr>
          <t>中部土木事務所に何度か確認したが、今後（112・113）のデータについては市単位の集計を取るか未定（ほぼやらないような回答）。今後データ更新を1年遅らせるか要検討　</t>
        </r>
        <r>
          <rPr>
            <b/>
            <sz val="9"/>
            <color indexed="10"/>
            <rFont val="ＭＳ Ｐゴシック"/>
            <family val="3"/>
            <charset val="128"/>
          </rPr>
          <t>※本来台帳管理は義務なので市分のデータ出せないというのはおかしいと思われるが…。</t>
        </r>
        <r>
          <rPr>
            <b/>
            <sz val="9"/>
            <color indexed="81"/>
            <rFont val="ＭＳ Ｐゴシック"/>
            <family val="3"/>
            <charset val="128"/>
          </rPr>
          <t xml:space="preserve">
※那覇市は南部土木事務所より最新データをもらい掲載．　　　　　　　　　　　　　　　　沖縄市･うるま市は浦添より1年古いデータを掲載している。
</t>
        </r>
      </text>
    </comment>
  </commentList>
</comments>
</file>

<file path=xl/sharedStrings.xml><?xml version="1.0" encoding="utf-8"?>
<sst xmlns="http://schemas.openxmlformats.org/spreadsheetml/2006/main" count="623" uniqueCount="377">
  <si>
    <t>Ⅷ　道路、交通及び通信　　</t>
  </si>
  <si>
    <t>(単位：基、ヶ所)</t>
  </si>
  <si>
    <t>信 号 機 （基）</t>
  </si>
  <si>
    <t>横 断 歩 道 橋 （ヶ所）</t>
  </si>
  <si>
    <t xml:space="preserve">幹線道路網  </t>
  </si>
  <si>
    <t>　本市の西側を縦断している国道58号は、沖縄の主要幹線道路で那覇市から沖縄本島を西海岸に沿って北は国頭</t>
  </si>
  <si>
    <t>村の奥部落まで延びている。本市の東側を通っている県道 241号線は、那覇市首里から西原入り口まで延び、そ</t>
  </si>
  <si>
    <t>牧港を結び、本市を横断している県道38号線は屋富祖と前田を結び、国道58号と県道241号線に連結している。</t>
  </si>
  <si>
    <t xml:space="preserve">  また、国道58号と国道330号の間を通っている県道251号線（旧パイプライン線）は、内間から伊祖、牧港及び</t>
  </si>
  <si>
    <t>宜野湾市を結ぶ幹線となっている。</t>
  </si>
  <si>
    <t>道路概況</t>
  </si>
  <si>
    <t>橋りょう</t>
  </si>
  <si>
    <t>区  　　　　　分</t>
  </si>
  <si>
    <t>総　　　数</t>
  </si>
  <si>
    <t>市　　　道</t>
  </si>
  <si>
    <t>国　　　道</t>
  </si>
  <si>
    <t>県　　　道</t>
  </si>
  <si>
    <t>延長（ｍ）</t>
  </si>
  <si>
    <t>ず い 道</t>
  </si>
  <si>
    <t>（ﾄﾝﾈﾙ）</t>
  </si>
  <si>
    <t xml:space="preserve">バ　　ス  </t>
  </si>
  <si>
    <t>　鉄軌道のない本県における公共輸送機関は、バス・タクシーであり、その中でもバスは県民生活に欠くことのできない輸送機関で、県民の足として重要な役割を果たしている。</t>
  </si>
  <si>
    <t>（単位：回）</t>
  </si>
  <si>
    <t>年　　　　　次</t>
  </si>
  <si>
    <t>路 線 数</t>
  </si>
  <si>
    <t>停留所数</t>
  </si>
  <si>
    <t>１　　日　　運　　行　　回　　数</t>
  </si>
  <si>
    <t>総  　数</t>
  </si>
  <si>
    <t>琉球バス交通</t>
  </si>
  <si>
    <t>沖縄バス</t>
  </si>
  <si>
    <t>東陽バス</t>
  </si>
  <si>
    <t>那覇バス</t>
  </si>
  <si>
    <t>資料：琉球バス交通･沖縄バス･東陽バス･那覇バス</t>
  </si>
  <si>
    <t>（単位：分、回）</t>
  </si>
  <si>
    <t>　 路　　　線　　　名</t>
  </si>
  <si>
    <t>会 社 名</t>
  </si>
  <si>
    <t xml:space="preserve">  　市　内　経　由</t>
  </si>
  <si>
    <t>始 点 ←→ 終 点</t>
  </si>
  <si>
    <t>運行間隔　（ 分 ）</t>
  </si>
  <si>
    <t>一日運行　回数</t>
  </si>
  <si>
    <t>地　    　　点</t>
  </si>
  <si>
    <t>屋慶名線</t>
  </si>
  <si>
    <t xml:space="preserve"> 勢理客  ～  牧　港</t>
  </si>
  <si>
    <t xml:space="preserve"> 那覇  ～  屋慶名</t>
  </si>
  <si>
    <t>20～40</t>
  </si>
  <si>
    <t>〃</t>
  </si>
  <si>
    <t xml:space="preserve"> 那覇  ～  具志川</t>
  </si>
  <si>
    <t>30～60</t>
  </si>
  <si>
    <t>謝苅線</t>
  </si>
  <si>
    <t xml:space="preserve"> 那覇  ～  読　谷</t>
  </si>
  <si>
    <t>-</t>
  </si>
  <si>
    <t>10～20</t>
  </si>
  <si>
    <t xml:space="preserve"> 那覇  ～  名　護</t>
  </si>
  <si>
    <t>具志川線</t>
  </si>
  <si>
    <t>知花線</t>
  </si>
  <si>
    <t xml:space="preserve"> 沢　岻  ～  浅野浦</t>
  </si>
  <si>
    <t>15～30</t>
  </si>
  <si>
    <t>琉大線</t>
  </si>
  <si>
    <t xml:space="preserve"> 道の駅豊崎～琉大北口</t>
  </si>
  <si>
    <t>牧港線</t>
  </si>
  <si>
    <t xml:space="preserve"> 内　間  ～  牧　港</t>
  </si>
  <si>
    <t xml:space="preserve"> 道の駅豊崎 ～ 宜野湾</t>
  </si>
  <si>
    <t>30～50</t>
  </si>
  <si>
    <t>国体道路線</t>
  </si>
  <si>
    <t xml:space="preserve"> 那覇空港  ～  名　護</t>
  </si>
  <si>
    <t>宜野湾線</t>
  </si>
  <si>
    <t>天久新都心線</t>
  </si>
  <si>
    <t xml:space="preserve"> 那覇空港　～　宜野湾</t>
  </si>
  <si>
    <t>具志川おもろまち線</t>
  </si>
  <si>
    <t xml:space="preserve"> 勢理客　～　牧　港</t>
  </si>
  <si>
    <t xml:space="preserve"> おもろまち～具志川</t>
  </si>
  <si>
    <t>屋慶名おもろまち線</t>
  </si>
  <si>
    <t xml:space="preserve"> おもろまち～読　谷</t>
  </si>
  <si>
    <t>謝苅おもろまち線</t>
  </si>
  <si>
    <t>20～60</t>
  </si>
  <si>
    <t>10～15</t>
  </si>
  <si>
    <t>15～20</t>
  </si>
  <si>
    <t>与勝線</t>
  </si>
  <si>
    <t xml:space="preserve"> 空港  ～  名　護</t>
  </si>
  <si>
    <t>与那城線</t>
  </si>
  <si>
    <t>コンベンションセンター線</t>
  </si>
  <si>
    <t xml:space="preserve"> 那覇  ～  真志喜</t>
  </si>
  <si>
    <t>10～55</t>
  </si>
  <si>
    <t>てだこ線</t>
  </si>
  <si>
    <t xml:space="preserve"> 勢理客  ～  経　塚</t>
  </si>
  <si>
    <t xml:space="preserve"> 那覇  ～  経　塚</t>
  </si>
  <si>
    <t>泡瀬西線</t>
  </si>
  <si>
    <t xml:space="preserve"> 那覇  ～  泡瀬営業所</t>
  </si>
  <si>
    <t>第一経塚　～　屋富祖</t>
  </si>
  <si>
    <t xml:space="preserve"> 馬天　～　屋富祖</t>
  </si>
  <si>
    <t>普天間空港線</t>
  </si>
  <si>
    <t>広栄団地入口～幸地入口</t>
  </si>
  <si>
    <t xml:space="preserve"> 空港　～　普天間</t>
  </si>
  <si>
    <t>10～60</t>
  </si>
  <si>
    <t>幸地入口　～　西原入口</t>
  </si>
  <si>
    <t xml:space="preserve"> 糸満　～　西　原</t>
  </si>
  <si>
    <t xml:space="preserve">自　動　車  </t>
  </si>
  <si>
    <t>（単位：台）</t>
  </si>
  <si>
    <t>登　録</t>
  </si>
  <si>
    <t>特種(殊)用途用</t>
  </si>
  <si>
    <t>業　態</t>
  </si>
  <si>
    <t>自動車</t>
  </si>
  <si>
    <t>普通車</t>
  </si>
  <si>
    <t>小型車</t>
  </si>
  <si>
    <t>被けん</t>
  </si>
  <si>
    <t>特　種</t>
  </si>
  <si>
    <t>大　型</t>
  </si>
  <si>
    <t>年　度</t>
  </si>
  <si>
    <t>総　数</t>
  </si>
  <si>
    <t>引　車</t>
  </si>
  <si>
    <t>用途車</t>
  </si>
  <si>
    <t>特殊車</t>
  </si>
  <si>
    <t>自家用</t>
  </si>
  <si>
    <t>事業用</t>
  </si>
  <si>
    <t>合　計</t>
  </si>
  <si>
    <t>資料：沖縄総合事務局陸運事務所「業務概況」</t>
  </si>
  <si>
    <t xml:space="preserve">     区 分</t>
  </si>
  <si>
    <t>総　  数</t>
  </si>
  <si>
    <t>軽自動車（660㏄以下）</t>
  </si>
  <si>
    <t>原動機付自転車</t>
  </si>
  <si>
    <t>二輪車</t>
  </si>
  <si>
    <t>貨物車</t>
  </si>
  <si>
    <t>乗用車</t>
  </si>
  <si>
    <t xml:space="preserve">  50㏄</t>
  </si>
  <si>
    <t xml:space="preserve">  90㏄</t>
  </si>
  <si>
    <t xml:space="preserve"> 125㏄</t>
  </si>
  <si>
    <t xml:space="preserve"> 年 度</t>
  </si>
  <si>
    <t xml:space="preserve"> 250㏄以下</t>
  </si>
  <si>
    <t>　以下</t>
  </si>
  <si>
    <t xml:space="preserve"> 以下</t>
  </si>
  <si>
    <t>（注）50㏄以下には、ミニカーを含む。</t>
  </si>
  <si>
    <t xml:space="preserve">電　　話  </t>
  </si>
  <si>
    <t xml:space="preserve">郵　　便  </t>
  </si>
  <si>
    <t>（単位：戸、回線数）</t>
  </si>
  <si>
    <t>人　　口</t>
  </si>
  <si>
    <t>窓口機関</t>
  </si>
  <si>
    <t>郵便切手類</t>
  </si>
  <si>
    <t>郵便ポスト</t>
  </si>
  <si>
    <t xml:space="preserve"> 世  帯  数</t>
  </si>
  <si>
    <t xml:space="preserve">  総　　数</t>
  </si>
  <si>
    <t>加　　　入　　　電      話</t>
  </si>
  <si>
    <t>公 衆 電 話</t>
  </si>
  <si>
    <t xml:space="preserve">  普 及 率</t>
  </si>
  <si>
    <t>販  売  所</t>
  </si>
  <si>
    <t xml:space="preserve">  Ｂ</t>
  </si>
  <si>
    <t>人口一万人
当り所数</t>
  </si>
  <si>
    <t>箱　  数</t>
  </si>
  <si>
    <t>人口一万人
当り箱数</t>
  </si>
  <si>
    <t xml:space="preserve">   （Ａ）</t>
  </si>
  <si>
    <t xml:space="preserve">    (Ｂ)</t>
  </si>
  <si>
    <t>総 　数</t>
  </si>
  <si>
    <t>住 宅 用</t>
  </si>
  <si>
    <t>事 務 用</t>
  </si>
  <si>
    <t>街 頭 公 衆</t>
  </si>
  <si>
    <t xml:space="preserve">  ― ×100</t>
  </si>
  <si>
    <t>市　別</t>
  </si>
  <si>
    <t xml:space="preserve">  Ａ</t>
  </si>
  <si>
    <t>(万人)</t>
  </si>
  <si>
    <t>沖縄県</t>
  </si>
  <si>
    <t>那覇市</t>
  </si>
  <si>
    <t>うるま市</t>
  </si>
  <si>
    <t>宜野湾市</t>
  </si>
  <si>
    <t>宮古島市</t>
  </si>
  <si>
    <t>石垣市</t>
  </si>
  <si>
    <t>浦添市</t>
  </si>
  <si>
    <t>名護市</t>
  </si>
  <si>
    <t>糸満市</t>
  </si>
  <si>
    <t>沖縄市</t>
  </si>
  <si>
    <t>資料：ＮＴＴ西日本 沖縄支店</t>
  </si>
  <si>
    <t>豊見城市</t>
  </si>
  <si>
    <t>南城市</t>
  </si>
  <si>
    <t>Ⅷ　　道 路、交 通 及 び 通 信　　</t>
  </si>
  <si>
    <t>乗 用</t>
  </si>
  <si>
    <t>小型二輪車</t>
  </si>
  <si>
    <t>軽自動車</t>
  </si>
  <si>
    <t>小型特殊車</t>
  </si>
  <si>
    <t>公衆電話</t>
  </si>
  <si>
    <t>郵便切手販売所</t>
  </si>
  <si>
    <t>浦添線(浦添西原折返)</t>
    <rPh sb="4" eb="6">
      <t>ウラソエ</t>
    </rPh>
    <rPh sb="6" eb="7">
      <t>ニシ</t>
    </rPh>
    <rPh sb="7" eb="8">
      <t>ハラ</t>
    </rPh>
    <rPh sb="8" eb="9">
      <t>オリ</t>
    </rPh>
    <phoneticPr fontId="5"/>
  </si>
  <si>
    <t>浦添線（真栄原折返）</t>
    <rPh sb="4" eb="5">
      <t>マ</t>
    </rPh>
    <rPh sb="5" eb="6">
      <t>エイ</t>
    </rPh>
    <rPh sb="6" eb="7">
      <t>ハラ</t>
    </rPh>
    <phoneticPr fontId="5"/>
  </si>
  <si>
    <t xml:space="preserve"> 道の駅豊崎 ～ 真栄原</t>
    <rPh sb="9" eb="10">
      <t>マ</t>
    </rPh>
    <rPh sb="10" eb="11">
      <t>エイ</t>
    </rPh>
    <rPh sb="11" eb="12">
      <t>ハラ</t>
    </rPh>
    <phoneticPr fontId="5"/>
  </si>
  <si>
    <t>新都心具志川線</t>
    <rPh sb="0" eb="3">
      <t>シントシン</t>
    </rPh>
    <rPh sb="3" eb="6">
      <t>グシカワ</t>
    </rPh>
    <rPh sb="6" eb="7">
      <t>セン</t>
    </rPh>
    <phoneticPr fontId="5"/>
  </si>
  <si>
    <t>宜野湾空港線</t>
    <rPh sb="3" eb="5">
      <t>クウコウ</t>
    </rPh>
    <rPh sb="5" eb="6">
      <t>セン</t>
    </rPh>
    <phoneticPr fontId="5"/>
  </si>
  <si>
    <t>年  度</t>
    <phoneticPr fontId="5"/>
  </si>
  <si>
    <t>路線数</t>
    <phoneticPr fontId="5"/>
  </si>
  <si>
    <t>総延長（ｍ)</t>
    <phoneticPr fontId="5"/>
  </si>
  <si>
    <t xml:space="preserve"> 内　間  ～  広　栄</t>
    <rPh sb="9" eb="10">
      <t>コウ</t>
    </rPh>
    <rPh sb="11" eb="12">
      <t>エイ</t>
    </rPh>
    <phoneticPr fontId="5"/>
  </si>
  <si>
    <t xml:space="preserve">    区 分</t>
    <rPh sb="4" eb="5">
      <t>ク</t>
    </rPh>
    <phoneticPr fontId="5"/>
  </si>
  <si>
    <t>砂利道延長（ｍ)</t>
    <phoneticPr fontId="5"/>
  </si>
  <si>
    <t>簡易舗装延長(ｍ)</t>
    <phoneticPr fontId="5"/>
  </si>
  <si>
    <t>高級舗装延長（ｍ)</t>
    <phoneticPr fontId="5"/>
  </si>
  <si>
    <t>延長舗装率（％)</t>
    <phoneticPr fontId="5"/>
  </si>
  <si>
    <t>実延長（ｍ)</t>
    <rPh sb="0" eb="1">
      <t>ジツ</t>
    </rPh>
    <phoneticPr fontId="5"/>
  </si>
  <si>
    <t>資料:日本郵便株式会社沖縄支社</t>
    <rPh sb="3" eb="5">
      <t>ニホン</t>
    </rPh>
    <phoneticPr fontId="5"/>
  </si>
  <si>
    <t>渋滞を緩和するために造られたバイパスである。その他に仲間、安波茶を軸として県道153号線が那覇市首里～</t>
    <phoneticPr fontId="5"/>
  </si>
  <si>
    <t>（114）  バスの運行状況（各年共４月１日現在）</t>
    <phoneticPr fontId="5"/>
  </si>
  <si>
    <t>（116）  登録自動車台数（各年度共３月末現在）</t>
    <phoneticPr fontId="5"/>
  </si>
  <si>
    <t>（Ｐ105参照）</t>
    <phoneticPr fontId="5"/>
  </si>
  <si>
    <t>※対象はアナログ回線（一般回線＋ライト回線）のみ</t>
    <rPh sb="1" eb="3">
      <t>タイショウ</t>
    </rPh>
    <rPh sb="8" eb="9">
      <t>カイ</t>
    </rPh>
    <rPh sb="9" eb="10">
      <t>セン</t>
    </rPh>
    <rPh sb="11" eb="13">
      <t>イッパン</t>
    </rPh>
    <rPh sb="13" eb="14">
      <t>カイ</t>
    </rPh>
    <rPh sb="14" eb="15">
      <t>セン</t>
    </rPh>
    <rPh sb="19" eb="20">
      <t>カイ</t>
    </rPh>
    <rPh sb="20" eb="21">
      <t>セン</t>
    </rPh>
    <phoneticPr fontId="5"/>
  </si>
  <si>
    <t>分　 　室</t>
    <phoneticPr fontId="5"/>
  </si>
  <si>
    <t>所　　 数</t>
    <phoneticPr fontId="5"/>
  </si>
  <si>
    <t>窓　　口　　機　　関</t>
    <phoneticPr fontId="5"/>
  </si>
  <si>
    <t>郵 便 局</t>
    <phoneticPr fontId="5"/>
  </si>
  <si>
    <t>乗合用</t>
    <phoneticPr fontId="5"/>
  </si>
  <si>
    <t>乗用</t>
    <phoneticPr fontId="5"/>
  </si>
  <si>
    <t xml:space="preserve"> 年 度</t>
    <phoneticPr fontId="5"/>
  </si>
  <si>
    <t>総数</t>
    <rPh sb="0" eb="2">
      <t>ソウスウ</t>
    </rPh>
    <phoneticPr fontId="5"/>
  </si>
  <si>
    <t>（118)   電話施設の概況（各年度共３月末現在）</t>
    <rPh sb="16" eb="17">
      <t>カク</t>
    </rPh>
    <rPh sb="17" eb="19">
      <t>ネンド</t>
    </rPh>
    <rPh sb="19" eb="20">
      <t>トモ</t>
    </rPh>
    <phoneticPr fontId="5"/>
  </si>
  <si>
    <t>20～50</t>
    <phoneticPr fontId="5"/>
  </si>
  <si>
    <t>簡 易 局</t>
    <phoneticPr fontId="5"/>
  </si>
  <si>
    <t>総面積（㎡)</t>
    <phoneticPr fontId="5"/>
  </si>
  <si>
    <t>セメント系舗装延長(ｍ)</t>
    <phoneticPr fontId="5"/>
  </si>
  <si>
    <t>60～80</t>
    <phoneticPr fontId="5"/>
  </si>
  <si>
    <t>（52）本市の登録自動車台数の推移</t>
    <phoneticPr fontId="5"/>
  </si>
  <si>
    <t>（53）本市の届出自動車（小型）保有台数</t>
    <phoneticPr fontId="5"/>
  </si>
  <si>
    <t>（54）種類別、電話の構成（Ｐ106参照）</t>
    <phoneticPr fontId="5"/>
  </si>
  <si>
    <t>（55）市別郵便機関数（Ｐ107参照）</t>
    <phoneticPr fontId="5"/>
  </si>
  <si>
    <t>貨物用</t>
    <rPh sb="0" eb="3">
      <t>カモツヨウ</t>
    </rPh>
    <phoneticPr fontId="5"/>
  </si>
  <si>
    <t>資料:市民税課</t>
    <rPh sb="3" eb="6">
      <t>シミンゼイ</t>
    </rPh>
    <rPh sb="6" eb="7">
      <t>カ</t>
    </rPh>
    <phoneticPr fontId="5"/>
  </si>
  <si>
    <t>10～20</t>
    <phoneticPr fontId="5"/>
  </si>
  <si>
    <r>
      <t xml:space="preserve"> 内　間　～　</t>
    </r>
    <r>
      <rPr>
        <sz val="9"/>
        <rFont val="ＭＳ 明朝"/>
        <family val="1"/>
        <charset val="128"/>
      </rPr>
      <t>西原四丁目</t>
    </r>
    <rPh sb="7" eb="9">
      <t>ニシハラ</t>
    </rPh>
    <rPh sb="9" eb="12">
      <t>ヨンチョウメ</t>
    </rPh>
    <phoneticPr fontId="5"/>
  </si>
  <si>
    <r>
      <t xml:space="preserve"> 道の駅豊崎～</t>
    </r>
    <r>
      <rPr>
        <sz val="9"/>
        <rFont val="ＭＳ 明朝"/>
        <family val="1"/>
        <charset val="128"/>
      </rPr>
      <t>西原四丁目</t>
    </r>
    <rPh sb="7" eb="9">
      <t>ニシハラ</t>
    </rPh>
    <rPh sb="9" eb="12">
      <t>ヨンチョウメ</t>
    </rPh>
    <phoneticPr fontId="5"/>
  </si>
  <si>
    <t>※読谷線 （喜名）</t>
    <rPh sb="1" eb="3">
      <t>ヨミタン</t>
    </rPh>
    <phoneticPr fontId="5"/>
  </si>
  <si>
    <t>名護東線</t>
    <rPh sb="3" eb="4">
      <t>セン</t>
    </rPh>
    <phoneticPr fontId="5"/>
  </si>
  <si>
    <t>※読谷線 （楚辺）</t>
    <phoneticPr fontId="5"/>
  </si>
  <si>
    <t>※読谷線(喜名）</t>
    <phoneticPr fontId="5"/>
  </si>
  <si>
    <t>※読谷おもろまち線</t>
    <phoneticPr fontId="5"/>
  </si>
  <si>
    <t>※名護西線</t>
    <phoneticPr fontId="5"/>
  </si>
  <si>
    <t>※名護西空港線</t>
    <phoneticPr fontId="5"/>
  </si>
  <si>
    <t>※読谷線（楚辺）</t>
    <phoneticPr fontId="5"/>
  </si>
  <si>
    <t>※名護西線</t>
    <phoneticPr fontId="5"/>
  </si>
  <si>
    <t>※名護西空港線</t>
    <phoneticPr fontId="5"/>
  </si>
  <si>
    <t>※読谷おもろまち線</t>
    <phoneticPr fontId="5"/>
  </si>
  <si>
    <t>のまま国道 330号と連結している。また、本市の中央を縦断する国道330号は、国道58号、県道241号線等の交通</t>
    <phoneticPr fontId="5"/>
  </si>
  <si>
    <t xml:space="preserve"> 那覇BT～　琉大北口</t>
    <phoneticPr fontId="5"/>
  </si>
  <si>
    <t>20～40</t>
    <phoneticPr fontId="5"/>
  </si>
  <si>
    <t>（注）人口は、沖縄県市町村課の住民基本台帳人口による。</t>
    <phoneticPr fontId="5"/>
  </si>
  <si>
    <t>（52）</t>
    <phoneticPr fontId="5"/>
  </si>
  <si>
    <t>OK</t>
    <phoneticPr fontId="5"/>
  </si>
  <si>
    <t>（54）</t>
    <phoneticPr fontId="5"/>
  </si>
  <si>
    <t>（55）</t>
    <phoneticPr fontId="5"/>
  </si>
  <si>
    <t xml:space="preserve">（注）１.ずい道は西原トンネル、伊祖トンネルを計上した。             </t>
    <phoneticPr fontId="5"/>
  </si>
  <si>
    <t>　　　２.市道の延長舗装率は、セメント系・簡易・高級舗装延長を実延長距離で除して得た数値である。</t>
    <phoneticPr fontId="5"/>
  </si>
  <si>
    <t>　　　３.平成24年より実延長欄を追加。</t>
    <rPh sb="5" eb="7">
      <t>ヘイセイ</t>
    </rPh>
    <rPh sb="9" eb="10">
      <t>ネン</t>
    </rPh>
    <rPh sb="12" eb="13">
      <t>ジツ</t>
    </rPh>
    <rPh sb="13" eb="15">
      <t>エンチョウ</t>
    </rPh>
    <rPh sb="15" eb="16">
      <t>ラン</t>
    </rPh>
    <rPh sb="17" eb="19">
      <t>ツイカ</t>
    </rPh>
    <phoneticPr fontId="5"/>
  </si>
  <si>
    <t>道路課　　　　　　　　　　</t>
    <phoneticPr fontId="5"/>
  </si>
  <si>
    <t>資料：琉球バス交通、沖縄バス</t>
    <phoneticPr fontId="5"/>
  </si>
  <si>
    <t>東陽バス、那覇バス</t>
    <rPh sb="0" eb="1">
      <t>ヒガシ</t>
    </rPh>
    <rPh sb="1" eb="2">
      <t>ヨウ</t>
    </rPh>
    <rPh sb="5" eb="7">
      <t>ナハ</t>
    </rPh>
    <phoneticPr fontId="5"/>
  </si>
  <si>
    <t>バス停留所</t>
    <rPh sb="2" eb="5">
      <t>テイリュウジョ</t>
    </rPh>
    <phoneticPr fontId="5"/>
  </si>
  <si>
    <t xml:space="preserve">     (１月１日時点・千の位を四捨五入) </t>
    <phoneticPr fontId="5"/>
  </si>
  <si>
    <t>道路反射鏡 　市管理　（基）</t>
    <rPh sb="8" eb="10">
      <t>カンリ</t>
    </rPh>
    <phoneticPr fontId="5"/>
  </si>
  <si>
    <t xml:space="preserve">     各社１日の運行回数となります。</t>
    <rPh sb="5" eb="7">
      <t>カクシャ</t>
    </rPh>
    <rPh sb="8" eb="9">
      <t>ニチ</t>
    </rPh>
    <rPh sb="10" eb="12">
      <t>ウンコウ</t>
    </rPh>
    <rPh sb="12" eb="14">
      <t>カイスウ</t>
    </rPh>
    <phoneticPr fontId="5"/>
  </si>
  <si>
    <t>沖縄県警察本部「交通白書」</t>
    <phoneticPr fontId="5"/>
  </si>
  <si>
    <t>東陽バス　</t>
    <rPh sb="0" eb="2">
      <t>トウヨウ</t>
    </rPh>
    <phoneticPr fontId="5"/>
  </si>
  <si>
    <t>琉球バス</t>
    <rPh sb="0" eb="2">
      <t>リュウキュウ</t>
    </rPh>
    <phoneticPr fontId="5"/>
  </si>
  <si>
    <t>那覇バス</t>
    <rPh sb="0" eb="2">
      <t>ナハ</t>
    </rPh>
    <phoneticPr fontId="5"/>
  </si>
  <si>
    <t>沖縄バス</t>
    <rPh sb="0" eb="2">
      <t>オキナワ</t>
    </rPh>
    <phoneticPr fontId="5"/>
  </si>
  <si>
    <t>増減なし</t>
    <rPh sb="0" eb="2">
      <t>ゾウゲン</t>
    </rPh>
    <phoneticPr fontId="5"/>
  </si>
  <si>
    <t>琉球バス</t>
    <rPh sb="0" eb="2">
      <t>リュウキュウ</t>
    </rPh>
    <phoneticPr fontId="5"/>
  </si>
  <si>
    <t xml:space="preserve"> 勢理客  ～  牧　港</t>
    <phoneticPr fontId="5"/>
  </si>
  <si>
    <t>20～60</t>
    <phoneticPr fontId="5"/>
  </si>
  <si>
    <t>那覇大謝名線</t>
    <rPh sb="0" eb="2">
      <t>ナハ</t>
    </rPh>
    <rPh sb="2" eb="5">
      <t>オオジャナ</t>
    </rPh>
    <rPh sb="5" eb="6">
      <t>セン</t>
    </rPh>
    <phoneticPr fontId="5"/>
  </si>
  <si>
    <t xml:space="preserve"> 勢理客　～　牧　港</t>
    <rPh sb="1" eb="4">
      <t>ジッチャク</t>
    </rPh>
    <rPh sb="7" eb="8">
      <t>マキ</t>
    </rPh>
    <rPh sb="9" eb="10">
      <t>ミナト</t>
    </rPh>
    <phoneticPr fontId="5"/>
  </si>
  <si>
    <t xml:space="preserve"> 那覇　～　具志川</t>
    <rPh sb="1" eb="3">
      <t>ナハ</t>
    </rPh>
    <rPh sb="6" eb="9">
      <t>グシカワ</t>
    </rPh>
    <phoneticPr fontId="5"/>
  </si>
  <si>
    <t>赤嶺てだこ線</t>
    <rPh sb="0" eb="2">
      <t>アカミネ</t>
    </rPh>
    <rPh sb="5" eb="6">
      <t>セン</t>
    </rPh>
    <phoneticPr fontId="5"/>
  </si>
  <si>
    <t>〃</t>
    <phoneticPr fontId="5"/>
  </si>
  <si>
    <t>国立劇場おきなわ線</t>
    <rPh sb="0" eb="2">
      <t>コクリツ</t>
    </rPh>
    <rPh sb="2" eb="4">
      <t>ゲキジョウ</t>
    </rPh>
    <rPh sb="8" eb="9">
      <t>セン</t>
    </rPh>
    <phoneticPr fontId="5"/>
  </si>
  <si>
    <t>勢　理　客</t>
    <rPh sb="0" eb="1">
      <t>ゼイ</t>
    </rPh>
    <rPh sb="2" eb="3">
      <t>リ</t>
    </rPh>
    <rPh sb="4" eb="5">
      <t>キャク</t>
    </rPh>
    <phoneticPr fontId="5"/>
  </si>
  <si>
    <t>-</t>
    <phoneticPr fontId="5"/>
  </si>
  <si>
    <t xml:space="preserve"> 赤嶺駅 ～  経　塚</t>
    <rPh sb="1" eb="3">
      <t>アカミネ</t>
    </rPh>
    <rPh sb="3" eb="4">
      <t>エキ</t>
    </rPh>
    <rPh sb="8" eb="9">
      <t>キョウ</t>
    </rPh>
    <rPh sb="10" eb="11">
      <t>ツカ</t>
    </rPh>
    <phoneticPr fontId="5"/>
  </si>
  <si>
    <t xml:space="preserve"> 国立劇場おきなわ～糸満</t>
    <rPh sb="1" eb="3">
      <t>コクリツ</t>
    </rPh>
    <rPh sb="3" eb="5">
      <t>ゲキジョウ</t>
    </rPh>
    <rPh sb="10" eb="12">
      <t>イトマン</t>
    </rPh>
    <phoneticPr fontId="5"/>
  </si>
  <si>
    <t>(注) 琉球バス交通と沖縄バスとの共同運行（※５路線）は</t>
    <rPh sb="1" eb="2">
      <t>チュウ</t>
    </rPh>
    <rPh sb="4" eb="6">
      <t>リュウキュウ</t>
    </rPh>
    <rPh sb="8" eb="10">
      <t>コウツウ</t>
    </rPh>
    <rPh sb="11" eb="13">
      <t>オキナワ</t>
    </rPh>
    <rPh sb="17" eb="19">
      <t>キョウドウ</t>
    </rPh>
    <rPh sb="19" eb="21">
      <t>ウンコウ</t>
    </rPh>
    <rPh sb="24" eb="26">
      <t>ロセン</t>
    </rPh>
    <phoneticPr fontId="5"/>
  </si>
  <si>
    <t>資料：道路施設現況調書　　　　　</t>
    <phoneticPr fontId="5"/>
  </si>
  <si>
    <t xml:space="preserve">（117）  届出自動車保有台数（各年度共３月末現在） </t>
    <phoneticPr fontId="5"/>
  </si>
  <si>
    <t>251㏄ 
以上</t>
    <phoneticPr fontId="5"/>
  </si>
  <si>
    <t>小  型
二輪車</t>
    <phoneticPr fontId="5"/>
  </si>
  <si>
    <t>単位：人、世帯</t>
    <rPh sb="0" eb="2">
      <t>タンイ</t>
    </rPh>
    <rPh sb="3" eb="4">
      <t>ヒト</t>
    </rPh>
    <rPh sb="5" eb="7">
      <t>セタイ</t>
    </rPh>
    <phoneticPr fontId="23"/>
  </si>
  <si>
    <t>市町村名</t>
    <rPh sb="0" eb="4">
      <t>シチョウソンメイ</t>
    </rPh>
    <phoneticPr fontId="23"/>
  </si>
  <si>
    <t>人　　　　　　　　　　　　　　口</t>
    <rPh sb="0" eb="1">
      <t>ヒト</t>
    </rPh>
    <rPh sb="15" eb="16">
      <t>クチ</t>
    </rPh>
    <phoneticPr fontId="23"/>
  </si>
  <si>
    <t>世帯数</t>
    <rPh sb="0" eb="3">
      <t>セタイスウ</t>
    </rPh>
    <phoneticPr fontId="23"/>
  </si>
  <si>
    <t>男</t>
    <rPh sb="0" eb="1">
      <t>オトコ</t>
    </rPh>
    <phoneticPr fontId="23"/>
  </si>
  <si>
    <t>女</t>
    <rPh sb="0" eb="1">
      <t>オンナ</t>
    </rPh>
    <phoneticPr fontId="23"/>
  </si>
  <si>
    <t>合計</t>
    <rPh sb="0" eb="2">
      <t>ゴウケイ</t>
    </rPh>
    <phoneticPr fontId="23"/>
  </si>
  <si>
    <t>日本人</t>
    <rPh sb="0" eb="3">
      <t>ニホンジン</t>
    </rPh>
    <phoneticPr fontId="23"/>
  </si>
  <si>
    <t>外国人</t>
    <rPh sb="0" eb="3">
      <t>ガイコクジン</t>
    </rPh>
    <phoneticPr fontId="23"/>
  </si>
  <si>
    <t>計</t>
    <rPh sb="0" eb="1">
      <t>ケイ</t>
    </rPh>
    <phoneticPr fontId="23"/>
  </si>
  <si>
    <t>複数国籍</t>
    <rPh sb="0" eb="2">
      <t>フクスウ</t>
    </rPh>
    <rPh sb="2" eb="4">
      <t>コクセキ</t>
    </rPh>
    <phoneticPr fontId="23"/>
  </si>
  <si>
    <t>沖縄県計</t>
    <rPh sb="0" eb="3">
      <t>オキナワケン</t>
    </rPh>
    <rPh sb="3" eb="4">
      <t>ケイ</t>
    </rPh>
    <phoneticPr fontId="23"/>
  </si>
  <si>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</si>
  <si>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</si>
  <si>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</si>
  <si>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</si>
  <si>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</si>
  <si>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</si>
  <si>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</si>
  <si>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</si>
  <si>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</si>
  <si>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</si>
  <si>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</si>
  <si>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</si>
  <si>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</si>
  <si>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</si>
  <si>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</si>
  <si>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</si>
  <si>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</si>
  <si>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</si>
  <si>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</si>
  <si>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</si>
  <si>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</si>
  <si>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</si>
  <si>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</si>
  <si>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</si>
  <si>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</si>
  <si>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</si>
  <si>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</si>
  <si>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</si>
  <si>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</si>
  <si>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</si>
  <si>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一局当り
　利用人口</t>
    <phoneticPr fontId="5"/>
  </si>
  <si>
    <t xml:space="preserve">資料：道路施設現況調書　　　　   </t>
    <phoneticPr fontId="5"/>
  </si>
  <si>
    <t>（国）11（県）3（市）1</t>
    <rPh sb="1" eb="2">
      <t>クニ</t>
    </rPh>
    <rPh sb="6" eb="7">
      <t>ケン</t>
    </rPh>
    <phoneticPr fontId="5"/>
  </si>
  <si>
    <t>平　　　成　　　27　　　年</t>
    <phoneticPr fontId="5"/>
  </si>
  <si>
    <t>20～60</t>
    <phoneticPr fontId="5"/>
  </si>
  <si>
    <t>〃</t>
    <phoneticPr fontId="5"/>
  </si>
  <si>
    <t>北谷線</t>
    <rPh sb="0" eb="2">
      <t>チャタン</t>
    </rPh>
    <rPh sb="2" eb="3">
      <t>セン</t>
    </rPh>
    <phoneticPr fontId="5"/>
  </si>
  <si>
    <t xml:space="preserve"> 那覇  ～  北谷</t>
    <rPh sb="8" eb="10">
      <t>チャタン</t>
    </rPh>
    <phoneticPr fontId="5"/>
  </si>
  <si>
    <t>30～60</t>
    <phoneticPr fontId="5"/>
  </si>
  <si>
    <t>那覇～イオンモール線</t>
    <rPh sb="0" eb="2">
      <t>ナハ</t>
    </rPh>
    <rPh sb="9" eb="10">
      <t>セン</t>
    </rPh>
    <phoneticPr fontId="5"/>
  </si>
  <si>
    <t xml:space="preserve"> 勢理客  ～  牧　港</t>
    <rPh sb="9" eb="10">
      <t>マキ</t>
    </rPh>
    <rPh sb="11" eb="12">
      <t>ミナト</t>
    </rPh>
    <phoneticPr fontId="5"/>
  </si>
  <si>
    <t xml:space="preserve"> 那覇  ～  </t>
    <phoneticPr fontId="5"/>
  </si>
  <si>
    <t>イオンモール沖縄ライカム</t>
    <phoneticPr fontId="5"/>
  </si>
  <si>
    <t>-</t>
    <phoneticPr fontId="5"/>
  </si>
  <si>
    <t>平　　　成　　　28　　　年</t>
    <phoneticPr fontId="5"/>
  </si>
  <si>
    <t>平 成 27 年</t>
    <phoneticPr fontId="5"/>
  </si>
  <si>
    <t>平成26年度</t>
    <rPh sb="0" eb="2">
      <t>ヘイセイ</t>
    </rPh>
    <rPh sb="4" eb="6">
      <t>ネンド</t>
    </rPh>
    <phoneticPr fontId="5"/>
  </si>
  <si>
    <t>平成26年度</t>
    <rPh sb="0" eb="2">
      <t>ヘイセイ</t>
    </rPh>
    <rPh sb="4" eb="6">
      <t>ネンド</t>
    </rPh>
    <phoneticPr fontId="5"/>
  </si>
  <si>
    <t>平成24年度</t>
    <rPh sb="0" eb="2">
      <t>ヘイセイ</t>
    </rPh>
    <rPh sb="4" eb="6">
      <t>ネンド</t>
    </rPh>
    <phoneticPr fontId="5"/>
  </si>
  <si>
    <t>平　　　成　　　29　　　年</t>
    <phoneticPr fontId="5"/>
  </si>
  <si>
    <t>１　平成30年住民基本台帳人口・世帯数（平成31年１月１日現在）</t>
    <phoneticPr fontId="23"/>
  </si>
  <si>
    <t>廃止</t>
    <rPh sb="0" eb="2">
      <t>ハイシ</t>
    </rPh>
    <phoneticPr fontId="5"/>
  </si>
  <si>
    <t>20～45</t>
    <phoneticPr fontId="5"/>
  </si>
  <si>
    <t>20～65</t>
    <phoneticPr fontId="5"/>
  </si>
  <si>
    <t>43</t>
    <phoneticPr fontId="5"/>
  </si>
  <si>
    <t>平成30年　路線数誤り　４１→４３</t>
    <rPh sb="0" eb="2">
      <t>ヘイセイ</t>
    </rPh>
    <rPh sb="4" eb="5">
      <t>ネン</t>
    </rPh>
    <rPh sb="6" eb="8">
      <t>ロセン</t>
    </rPh>
    <rPh sb="8" eb="9">
      <t>スウ</t>
    </rPh>
    <rPh sb="9" eb="10">
      <t>アヤマ</t>
    </rPh>
    <phoneticPr fontId="5"/>
  </si>
  <si>
    <t>城間線（南風原）</t>
    <phoneticPr fontId="5"/>
  </si>
  <si>
    <t>令和元年版より、東陽バス</t>
    <rPh sb="0" eb="2">
      <t>レイワ</t>
    </rPh>
    <rPh sb="2" eb="3">
      <t>ガン</t>
    </rPh>
    <rPh sb="3" eb="4">
      <t>ネン</t>
    </rPh>
    <rPh sb="4" eb="5">
      <t>バン</t>
    </rPh>
    <rPh sb="8" eb="10">
      <t>トウヨウ</t>
    </rPh>
    <phoneticPr fontId="5"/>
  </si>
  <si>
    <t>城間線（一日橋）</t>
    <phoneticPr fontId="5"/>
  </si>
  <si>
    <t>★平成31年４月１日現在</t>
    <rPh sb="1" eb="3">
      <t>ヘイセイ</t>
    </rPh>
    <rPh sb="5" eb="6">
      <t>ネン</t>
    </rPh>
    <rPh sb="7" eb="8">
      <t>ガツ</t>
    </rPh>
    <rPh sb="9" eb="10">
      <t>ヒ</t>
    </rPh>
    <rPh sb="10" eb="12">
      <t>ゲンザイ</t>
    </rPh>
    <phoneticPr fontId="5"/>
  </si>
  <si>
    <t>那覇糸満西原線(末吉経由)</t>
    <rPh sb="0" eb="2">
      <t>ナハ</t>
    </rPh>
    <rPh sb="8" eb="10">
      <t>スエヨシ</t>
    </rPh>
    <rPh sb="10" eb="12">
      <t>ケイユ</t>
    </rPh>
    <phoneticPr fontId="5"/>
  </si>
  <si>
    <t>那覇普天間線</t>
    <rPh sb="0" eb="2">
      <t>ナハ</t>
    </rPh>
    <rPh sb="2" eb="5">
      <t>フテンマ</t>
    </rPh>
    <rPh sb="5" eb="6">
      <t>セン</t>
    </rPh>
    <phoneticPr fontId="5"/>
  </si>
  <si>
    <t>広栄団地入口　～幸地入口</t>
    <rPh sb="0" eb="2">
      <t>コウエイ</t>
    </rPh>
    <rPh sb="2" eb="4">
      <t>ダンチ</t>
    </rPh>
    <rPh sb="8" eb="10">
      <t>コウチ</t>
    </rPh>
    <phoneticPr fontId="5"/>
  </si>
  <si>
    <t>普天間</t>
    <rPh sb="0" eb="3">
      <t>フテンマ</t>
    </rPh>
    <phoneticPr fontId="5"/>
  </si>
  <si>
    <t>長田具志川線</t>
    <phoneticPr fontId="5"/>
  </si>
  <si>
    <t>(注)道路反射鏡及び信号機は、各年３月末現在の数値である。</t>
    <rPh sb="1" eb="2">
      <t>チュウ</t>
    </rPh>
    <rPh sb="3" eb="5">
      <t>ドウロ</t>
    </rPh>
    <rPh sb="5" eb="7">
      <t>ハンシャ</t>
    </rPh>
    <rPh sb="7" eb="8">
      <t>キョウ</t>
    </rPh>
    <rPh sb="8" eb="9">
      <t>オヨ</t>
    </rPh>
    <rPh sb="10" eb="13">
      <t>シンゴウキ</t>
    </rPh>
    <rPh sb="15" eb="17">
      <t>カクネン</t>
    </rPh>
    <rPh sb="18" eb="19">
      <t>ガツ</t>
    </rPh>
    <rPh sb="19" eb="20">
      <t>マツ</t>
    </rPh>
    <rPh sb="20" eb="22">
      <t>ゲンザイ</t>
    </rPh>
    <rPh sb="23" eb="25">
      <t>スウチ</t>
    </rPh>
    <phoneticPr fontId="5"/>
  </si>
  <si>
    <t>　　横断歩道橋については、各年４月１日現在の数値である。</t>
    <rPh sb="2" eb="4">
      <t>オウダン</t>
    </rPh>
    <rPh sb="4" eb="7">
      <t>ホドウキョウ</t>
    </rPh>
    <rPh sb="13" eb="15">
      <t>カクネン</t>
    </rPh>
    <rPh sb="16" eb="17">
      <t>ガツ</t>
    </rPh>
    <rPh sb="18" eb="19">
      <t>ヒ</t>
    </rPh>
    <rPh sb="19" eb="21">
      <t>ゲンザイ</t>
    </rPh>
    <rPh sb="22" eb="24">
      <t>スウチ</t>
    </rPh>
    <phoneticPr fontId="5"/>
  </si>
  <si>
    <t>（113）  交通安全施設の設置状況</t>
    <phoneticPr fontId="5"/>
  </si>
  <si>
    <t>平成25年</t>
    <rPh sb="0" eb="2">
      <t>ヘイセイ</t>
    </rPh>
    <rPh sb="4" eb="5">
      <t>ネン</t>
    </rPh>
    <phoneticPr fontId="5"/>
  </si>
  <si>
    <t>令和元年版より</t>
    <rPh sb="0" eb="2">
      <t>レイワ</t>
    </rPh>
    <rPh sb="2" eb="3">
      <t>ガン</t>
    </rPh>
    <rPh sb="3" eb="4">
      <t>ネン</t>
    </rPh>
    <rPh sb="4" eb="5">
      <t>バン</t>
    </rPh>
    <phoneticPr fontId="5"/>
  </si>
  <si>
    <t>総数、木橋の項目削除。</t>
    <rPh sb="0" eb="2">
      <t>ソウスウ</t>
    </rPh>
    <rPh sb="3" eb="4">
      <t>モク</t>
    </rPh>
    <rPh sb="4" eb="5">
      <t>ハシ</t>
    </rPh>
    <rPh sb="6" eb="8">
      <t>コウモク</t>
    </rPh>
    <rPh sb="8" eb="10">
      <t>サクジョ</t>
    </rPh>
    <phoneticPr fontId="5"/>
  </si>
  <si>
    <t>橋りょう</t>
    <rPh sb="0" eb="1">
      <t>キョウ</t>
    </rPh>
    <phoneticPr fontId="5"/>
  </si>
  <si>
    <t>個　　数</t>
    <rPh sb="0" eb="1">
      <t>コ</t>
    </rPh>
    <rPh sb="3" eb="4">
      <t>スウ</t>
    </rPh>
    <phoneticPr fontId="5"/>
  </si>
  <si>
    <t>（53）　H31.3月末</t>
    <rPh sb="10" eb="11">
      <t>ガツ</t>
    </rPh>
    <phoneticPr fontId="5"/>
  </si>
  <si>
    <r>
      <t>　</t>
    </r>
    <r>
      <rPr>
        <sz val="10"/>
        <rFont val="ＭＳ 明朝"/>
        <family val="1"/>
        <charset val="128"/>
      </rPr>
      <t>平成29年4月1日現在の道路数は、国道が２、県道が４、市道が565の計571となっている。</t>
    </r>
    <rPh sb="23" eb="25">
      <t>ケンドウ</t>
    </rPh>
    <rPh sb="28" eb="30">
      <t>シドウ</t>
    </rPh>
    <phoneticPr fontId="5"/>
  </si>
  <si>
    <r>
      <t>　また、道路総延長は約</t>
    </r>
    <r>
      <rPr>
        <sz val="10"/>
        <rFont val="ＭＳ 明朝"/>
        <family val="1"/>
        <charset val="128"/>
      </rPr>
      <t>190キロメートルで、その総面積が約211.1万平方メートルである。</t>
    </r>
    <phoneticPr fontId="5"/>
  </si>
  <si>
    <r>
      <t>　延長舗装率は</t>
    </r>
    <r>
      <rPr>
        <sz val="10"/>
        <rFont val="ＭＳ 明朝"/>
        <family val="1"/>
        <charset val="128"/>
      </rPr>
      <t>99.9％となっている。</t>
    </r>
    <phoneticPr fontId="5"/>
  </si>
  <si>
    <r>
      <t>　</t>
    </r>
    <r>
      <rPr>
        <sz val="10"/>
        <rFont val="ＭＳ 明朝"/>
        <family val="1"/>
        <charset val="128"/>
      </rPr>
      <t>平成29年4月1日現在の橋りょう数は、国道10、県道14、市道31の計55橋で、その総延長が2,167メートルと</t>
    </r>
    <rPh sb="25" eb="27">
      <t>ケンドウ</t>
    </rPh>
    <phoneticPr fontId="5"/>
  </si>
  <si>
    <r>
      <t xml:space="preserve">  なっている。この内訳は、国道</t>
    </r>
    <r>
      <rPr>
        <sz val="10"/>
        <rFont val="ＭＳ 明朝"/>
        <family val="1"/>
        <charset val="128"/>
      </rPr>
      <t>669メートル、県道848メートル、市道650メートルである。</t>
    </r>
    <phoneticPr fontId="5"/>
  </si>
  <si>
    <r>
      <t>（112）  道路及び橋りょう現況</t>
    </r>
    <r>
      <rPr>
        <sz val="10"/>
        <rFont val="ＭＳ 明朝"/>
        <family val="1"/>
        <charset val="128"/>
      </rPr>
      <t xml:space="preserve">（各年４月１日現在）                                                                    </t>
    </r>
    <rPh sb="18" eb="20">
      <t>カクネン</t>
    </rPh>
    <rPh sb="21" eb="22">
      <t>ガツ</t>
    </rPh>
    <rPh sb="23" eb="24">
      <t>ニチ</t>
    </rPh>
    <rPh sb="24" eb="26">
      <t>ゲンザイ</t>
    </rPh>
    <phoneticPr fontId="5"/>
  </si>
  <si>
    <r>
      <t>（単位：ｍ</t>
    </r>
    <r>
      <rPr>
        <vertAlign val="superscript"/>
        <sz val="10"/>
        <rFont val="ＭＳ 明朝"/>
        <family val="1"/>
        <charset val="128"/>
      </rPr>
      <t>2</t>
    </r>
    <r>
      <rPr>
        <sz val="10"/>
        <rFont val="ＭＳ 明朝"/>
        <family val="1"/>
        <charset val="128"/>
      </rPr>
      <t>、ｍ，％)</t>
    </r>
  </si>
  <si>
    <r>
      <t>（115）  バス路線別、運行間隔及び１日運行回数（平成</t>
    </r>
    <r>
      <rPr>
        <sz val="10"/>
        <rFont val="ＭＳ 明朝"/>
        <family val="1"/>
        <charset val="128"/>
      </rPr>
      <t>31年４月１日現在）</t>
    </r>
    <phoneticPr fontId="5"/>
  </si>
  <si>
    <r>
      <t xml:space="preserve"> 沢　岻  ～  </t>
    </r>
    <r>
      <rPr>
        <sz val="10"/>
        <rFont val="ＭＳ 明朝"/>
        <family val="1"/>
        <charset val="128"/>
      </rPr>
      <t>浅野浦</t>
    </r>
    <phoneticPr fontId="5"/>
  </si>
  <si>
    <r>
      <t>　本県では、自動車が唯一の陸上交通手段であり、近年における生活水準の向上や生活圏の拡大、モータリーゼーションの進展等によって</t>
    </r>
    <r>
      <rPr>
        <sz val="10"/>
        <rFont val="ＭＳ 明朝"/>
        <family val="1"/>
        <charset val="128"/>
      </rPr>
      <t>登録自動車総数は年々増加傾向にある。</t>
    </r>
    <rPh sb="62" eb="64">
      <t>トウロク</t>
    </rPh>
    <rPh sb="64" eb="67">
      <t>ジドウシャ</t>
    </rPh>
    <rPh sb="67" eb="69">
      <t>ソウスウ</t>
    </rPh>
    <rPh sb="70" eb="72">
      <t>ネンネン</t>
    </rPh>
    <rPh sb="72" eb="74">
      <t>ゾウカ</t>
    </rPh>
    <rPh sb="74" eb="76">
      <t>ケイコウ</t>
    </rPh>
    <phoneticPr fontId="5"/>
  </si>
  <si>
    <r>
      <t xml:space="preserve">小型特殊車
</t>
    </r>
    <r>
      <rPr>
        <sz val="9"/>
        <rFont val="ＭＳ 明朝"/>
        <family val="1"/>
        <charset val="128"/>
      </rPr>
      <t xml:space="preserve">（農耕用・
 その他のもの）  </t>
    </r>
    <phoneticPr fontId="5"/>
  </si>
  <si>
    <r>
      <t>　　　</t>
    </r>
    <r>
      <rPr>
        <sz val="10"/>
        <rFont val="ＭＳ 明朝"/>
        <family val="1"/>
        <charset val="128"/>
      </rPr>
      <t>保有台数には、軍人軍属の所有台数を含まない。</t>
    </r>
    <rPh sb="3" eb="5">
      <t>ホユウ</t>
    </rPh>
    <rPh sb="5" eb="7">
      <t>ダイスウ</t>
    </rPh>
    <phoneticPr fontId="5"/>
  </si>
  <si>
    <r>
      <t>　電話は遠・近距離へ手軽に利用できる伝達・通信手段として普及してきたが、近年､情報処理・情報通信技術の急激な発展により、携帯電話やインターネットサービスなどによる通信が急速に普及するとともに、通信媒体も多様化している。
　こうした中で、従来の住宅用及び事務用の加入電話、公衆電話は減少傾向にある。
 (※平成</t>
    </r>
    <r>
      <rPr>
        <sz val="10"/>
        <rFont val="ＭＳ 明朝"/>
        <family val="1"/>
        <charset val="128"/>
      </rPr>
      <t>29年度の県内の携帯電話契約数は1,435,463件、高速インターネット接続サービス契約数は981,969件で、加入電話数168,782件を大幅に 上回っている。資料：平成30年版沖縄県統計年鑑）</t>
    </r>
    <rPh sb="62" eb="64">
      <t>デンワ</t>
    </rPh>
    <rPh sb="181" eb="183">
      <t>コウソク</t>
    </rPh>
    <rPh sb="190" eb="192">
      <t>セツゾク</t>
    </rPh>
    <rPh sb="196" eb="198">
      <t>ケイヤク</t>
    </rPh>
    <rPh sb="198" eb="199">
      <t>スウ</t>
    </rPh>
    <phoneticPr fontId="5"/>
  </si>
  <si>
    <r>
      <t>　本市には、平成31年3月31日現在で12局の郵便局がある。なお、1局当りの利用人口は</t>
    </r>
    <r>
      <rPr>
        <sz val="10"/>
        <rFont val="ＭＳ 明朝"/>
        <family val="1"/>
        <charset val="128"/>
      </rPr>
      <t xml:space="preserve">1.0万人、人口1万人当たりの切手・印紙類販売所は7.4ヶ所、同ポスト数は8.2箱となっている。               </t>
    </r>
    <rPh sb="72" eb="73">
      <t>ショ</t>
    </rPh>
    <phoneticPr fontId="5"/>
  </si>
  <si>
    <r>
      <t>（119）  市別郵便利用普及状況（</t>
    </r>
    <r>
      <rPr>
        <sz val="10"/>
        <rFont val="ＭＳ 明朝"/>
        <family val="1"/>
        <charset val="128"/>
      </rPr>
      <t>平成31年3月末現在）</t>
    </r>
    <phoneticPr fontId="5"/>
  </si>
  <si>
    <t xml:space="preserve"> 資料：道路施設現況調書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</si>
</sst>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_ * #,##0_ ;_ * \-#,##0_ ;_ * \-_ ;_ @_ "/>
    <numFmt numFmtId="177" formatCode="#,##0_ "/>
    <numFmt numFmtId="178" formatCode="_ * #,##0.0_ ;_ * \-#,##0.0_ ;_ * \-?_ ;_ @_ "/>
    <numFmt numFmtId="179" formatCode="#,##0_);[Red]\(#,##0\)"/>
    <numFmt numFmtId="180" formatCode="0_);[Red]\(0\)"/>
    <numFmt numFmtId="181" formatCode="0.0_);[Red]\(0.0\)"/>
    <numFmt numFmtId="182" formatCode="#,##0.0_);[Red]\(#,##0.0\)"/>
    <numFmt numFmtId="183" formatCode="#,##0;[Red]#,##0"/>
    <numFmt numFmtId="184" formatCode="_ * #,##0.00_ ;_ * \-#,##0.00_ ;_ * \-??_ ;_ @_ "/>
    <numFmt numFmtId="185" formatCode="#,##0_);\(#,##0\)"/>
    <numFmt numFmtId="186" formatCode="#,##0.0_);\(#,##0.0\)"/>
    <numFmt numFmtId="187" formatCode="#,##0.0_ "/>
    <numFmt numFmtId="188" formatCode="0.0_ "/>
    <numFmt numFmtId="189" formatCode="#,##0;&quot;△&quot;#,##0"/>
    <numFmt numFmtId="190" formatCode="0;[Red]0"/>
    <numFmt numFmtId="191" formatCode="0.0%"/>
    <numFmt numFmtId="192" formatCode="0.0;[Red]0.0"/>
    <numFmt numFmtId="193" formatCode="#&quot;年度&quot;"/>
    <numFmt numFmtId="194" formatCode="#,###.0_ "/>
    <numFmt numFmtId="195" formatCode="0.0"/>
    <numFmt numFmtId="196" formatCode="&quot;r&quot;@\ "/>
    <numFmt numFmtId="197" formatCode="&quot; 　&quot;#"/>
    <numFmt numFmtId="198" formatCode="&quot;r&quot;#\ "/>
    <numFmt numFmtId="199" formatCode="0\ "/>
  </numFmts>
  <fonts count="27" x14ac:knownFonts="1">
    <font>
      <sz val="10"/>
      <name val="ＭＳ 明朝"/>
      <family val="1"/>
      <charset val="128"/>
    </font>
    <font>
      <sz val="14"/>
      <name val="ＭＳ 明朝"/>
      <family val="1"/>
      <charset val="128"/>
    </font>
    <font>
      <b/>
      <sz val="10"/>
      <name val="ＭＳ 明朝"/>
      <family val="1"/>
      <charset val="128"/>
    </font>
    <font>
      <vertAlign val="superscript"/>
      <sz val="10"/>
      <name val="ＭＳ 明朝"/>
      <family val="1"/>
      <charset val="128"/>
    </font>
    <font>
      <sz val="9"/>
      <name val="ＭＳ 明朝"/>
      <family val="1"/>
      <charset val="128"/>
    </font>
    <font>
      <sz val="6"/>
      <name val="ＭＳ 明朝"/>
      <family val="1"/>
      <charset val="128"/>
    </font>
    <font>
      <sz val="9.5"/>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9"/>
      <color indexed="81"/>
      <name val="ＭＳ Ｐゴシック"/>
      <family val="3"/>
      <charset val="128"/>
    </font>
    <font>
      <b/>
      <i/>
      <sz val="10"/>
      <name val="ＭＳ 明朝"/>
      <family val="1"/>
      <charset val="128"/>
    </font>
    <font>
      <b/>
      <sz val="10"/>
      <color indexed="8"/>
      <name val="ＭＳ 明朝"/>
      <family val="1"/>
      <charset val="128"/>
    </font>
    <font>
      <sz val="16"/>
      <color indexed="8"/>
      <name val="ＭＳ 明朝"/>
      <family val="1"/>
      <charset val="128"/>
    </font>
    <font>
      <sz val="10"/>
      <color theme="1"/>
      <name val="ＭＳ 明朝"/>
      <family val="1"/>
      <charset val="128"/>
    </font>
    <font>
      <b/>
      <sz val="10"/>
      <color theme="1"/>
      <name val="ＭＳ 明朝"/>
      <family val="1"/>
      <charset val="128"/>
    </font>
    <font>
      <sz val="16"/>
      <color theme="1"/>
      <name val="ＭＳ 明朝"/>
      <family val="1"/>
      <charset val="128"/>
    </font>
    <font>
      <sz val="10"/>
      <color rgb="FFFF0000"/>
      <name val="ＭＳ 明朝"/>
      <family val="1"/>
      <charset val="128"/>
    </font>
    <font>
      <sz val="11"/>
      <name val="ＭＳ Ｐゴシック"/>
      <family val="3"/>
      <charset val="128"/>
    </font>
    <font>
      <b/>
      <sz val="9"/>
      <color indexed="10"/>
      <name val="ＭＳ Ｐゴシック"/>
      <family val="3"/>
      <charset val="128"/>
    </font>
    <font>
      <b/>
      <sz val="16"/>
      <name val="ＭＳ 明朝"/>
      <family val="1"/>
      <charset val="128"/>
    </font>
    <font>
      <sz val="10"/>
      <name val="ＭＳ Ｐゴシック"/>
      <family val="3"/>
      <charset val="128"/>
    </font>
    <font>
      <sz val="12"/>
      <name val="ＭＳ 明朝"/>
      <family val="1"/>
      <charset val="128"/>
    </font>
    <font>
      <sz val="6"/>
      <name val="ＭＳ Ｐゴシック"/>
      <family val="3"/>
      <charset val="128"/>
    </font>
    <font>
      <b/>
      <sz val="10"/>
      <color theme="0" tint="-0.34998626667073579"/>
      <name val="ＭＳ 明朝"/>
      <family val="1"/>
      <charset val="128"/>
    </font>
    <font>
      <sz val="10"/>
      <color theme="0" tint="-0.34998626667073579"/>
      <name val="ＭＳ 明朝"/>
      <family val="1"/>
      <charset val="128"/>
    </font>
    <font>
      <sz val="8"/>
      <color theme="0" tint="-0.34998626667073579"/>
      <name val="ＭＳ 明朝"/>
      <family val="1"/>
      <charset val="128"/>
    </font>
  </fonts>
  <fills count="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0" tint="-4.992828150273141E-2"/>
        <bgColor indexed="64"/>
      </patternFill>
    </fill>
    <fill>
      <patternFill patternType="solid">
        <fgColor theme="3" tint="0.59999389629810485"/>
        <bgColor indexed="64"/>
      </patternFill>
    </fill>
  </fills>
  <borders count="86">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thin">
        <color indexed="8"/>
      </bottom>
      <diagonal/>
    </border>
    <border>
      <left/>
      <right style="medium">
        <color indexed="64"/>
      </right>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right/>
      <top style="thin">
        <color indexed="8"/>
      </top>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bottom style="medium">
        <color indexed="64"/>
      </bottom>
      <diagonal/>
    </border>
    <border>
      <left style="medium">
        <color indexed="64"/>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style="medium">
        <color indexed="64"/>
      </top>
      <bottom style="thin">
        <color indexed="8"/>
      </bottom>
      <diagonal/>
    </border>
    <border>
      <left/>
      <right style="medium">
        <color indexed="64"/>
      </right>
      <top/>
      <bottom style="medium">
        <color indexed="64"/>
      </bottom>
      <diagonal/>
    </border>
    <border>
      <left/>
      <right style="medium">
        <color indexed="64"/>
      </right>
      <top style="thin">
        <color indexed="8"/>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8"/>
      </right>
      <top/>
      <bottom style="thin">
        <color indexed="8"/>
      </bottom>
      <diagonal/>
    </border>
    <border>
      <left style="medium">
        <color indexed="64"/>
      </left>
      <right/>
      <top style="thin">
        <color indexed="8"/>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thin">
        <color indexed="8"/>
      </top>
      <bottom/>
      <diagonal/>
    </border>
    <border>
      <left style="medium">
        <color indexed="64"/>
      </left>
      <right style="thin">
        <color indexed="8"/>
      </right>
      <top style="medium">
        <color indexed="64"/>
      </top>
      <bottom/>
      <diagonal/>
    </border>
    <border>
      <left/>
      <right style="medium">
        <color indexed="64"/>
      </right>
      <top style="medium">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style="medium">
        <color indexed="64"/>
      </left>
      <right style="thin">
        <color indexed="8"/>
      </right>
      <top/>
      <bottom style="thin">
        <color indexed="64"/>
      </bottom>
      <diagonal/>
    </border>
    <border>
      <left style="thin">
        <color indexed="8"/>
      </left>
      <right style="thin">
        <color indexed="64"/>
      </right>
      <top/>
      <bottom/>
      <diagonal/>
    </border>
    <border>
      <left style="thin">
        <color indexed="64"/>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64"/>
      </left>
      <right style="thin">
        <color indexed="8"/>
      </right>
      <top style="thin">
        <color indexed="8"/>
      </top>
      <bottom style="thin">
        <color indexed="8"/>
      </bottom>
      <diagonal/>
    </border>
    <border>
      <left/>
      <right style="thin">
        <color indexed="64"/>
      </right>
      <top/>
      <bottom/>
      <diagonal/>
    </border>
    <border>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bottom style="medium">
        <color indexed="8"/>
      </bottom>
      <diagonal/>
    </border>
    <border>
      <left/>
      <right/>
      <top/>
      <bottom style="medium">
        <color indexed="8"/>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alignment vertical="center"/>
    </xf>
    <xf numFmtId="38" fontId="8" fillId="0" borderId="0" applyFill="0" applyBorder="0" applyProtection="0">
      <alignment vertical="center"/>
    </xf>
    <xf numFmtId="0" fontId="1" fillId="0" borderId="0"/>
    <xf numFmtId="9" fontId="8" fillId="0" borderId="0" applyFont="0" applyFill="0" applyBorder="0" applyAlignment="0" applyProtection="0">
      <alignment vertical="center"/>
    </xf>
    <xf numFmtId="38" fontId="18" fillId="0" borderId="0" applyFont="0" applyFill="0" applyBorder="0" applyAlignment="0" applyProtection="0"/>
    <xf numFmtId="0" fontId="21" fillId="0" borderId="0"/>
  </cellStyleXfs>
  <cellXfs count="551">
    <xf numFmtId="0" fontId="0" fillId="0" borderId="0" xfId="0">
      <alignment vertical="center"/>
    </xf>
    <xf numFmtId="0" fontId="0" fillId="0" borderId="0" xfId="0" applyAlignment="1">
      <alignment vertical="center"/>
    </xf>
    <xf numFmtId="0" fontId="0" fillId="0" borderId="0" xfId="0" applyFont="1" applyFill="1" applyAlignment="1">
      <alignment vertic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Border="1" applyAlignment="1">
      <alignment horizontal="center" vertical="center"/>
    </xf>
    <xf numFmtId="176" fontId="2" fillId="0" borderId="0" xfId="0" applyNumberFormat="1" applyFont="1" applyFill="1" applyBorder="1" applyAlignment="1">
      <alignment horizontal="right" vertical="center"/>
    </xf>
    <xf numFmtId="183" fontId="2" fillId="0" borderId="0" xfId="0" applyNumberFormat="1" applyFont="1" applyFill="1" applyBorder="1" applyAlignment="1">
      <alignment vertical="center"/>
    </xf>
    <xf numFmtId="183" fontId="0" fillId="0" borderId="0" xfId="0" applyNumberFormat="1" applyFill="1" applyBorder="1" applyAlignment="1">
      <alignment horizontal="right" vertical="center"/>
    </xf>
    <xf numFmtId="38" fontId="0" fillId="0" borderId="0" xfId="1" applyFont="1" applyFill="1" applyBorder="1" applyAlignment="1" applyProtection="1">
      <alignment horizontal="right" vertical="center"/>
    </xf>
    <xf numFmtId="183" fontId="2" fillId="0" borderId="0" xfId="0" applyNumberFormat="1" applyFont="1" applyFill="1" applyBorder="1" applyAlignment="1">
      <alignment horizontal="right" vertical="center"/>
    </xf>
    <xf numFmtId="38" fontId="2" fillId="0" borderId="0" xfId="1" applyFont="1" applyFill="1" applyBorder="1" applyAlignment="1" applyProtection="1">
      <alignment horizontal="right" vertical="center"/>
    </xf>
    <xf numFmtId="0" fontId="0" fillId="0" borderId="0" xfId="0" applyBorder="1">
      <alignment vertical="center"/>
    </xf>
    <xf numFmtId="49" fontId="0" fillId="0" borderId="0" xfId="0" applyNumberFormat="1" applyFont="1">
      <alignment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183"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xf>
    <xf numFmtId="183" fontId="2" fillId="0" borderId="0" xfId="0" applyNumberFormat="1" applyFont="1" applyBorder="1" applyAlignment="1">
      <alignment horizontal="right" vertical="center"/>
    </xf>
    <xf numFmtId="183" fontId="0" fillId="0" borderId="0" xfId="0" applyNumberFormat="1">
      <alignment vertical="center"/>
    </xf>
    <xf numFmtId="183" fontId="0" fillId="0" borderId="0" xfId="0" applyNumberFormat="1" applyFill="1" applyBorder="1" applyAlignment="1">
      <alignment vertical="center"/>
    </xf>
    <xf numFmtId="0" fontId="0" fillId="0" borderId="0" xfId="0" applyFill="1" applyBorder="1">
      <alignment vertical="center"/>
    </xf>
    <xf numFmtId="176" fontId="2" fillId="0" borderId="0" xfId="0" applyNumberFormat="1" applyFont="1" applyFill="1" applyBorder="1" applyAlignment="1">
      <alignment horizontal="right" vertical="center" shrinkToFit="1"/>
    </xf>
    <xf numFmtId="179" fontId="2" fillId="0" borderId="0" xfId="0" applyNumberFormat="1" applyFont="1" applyFill="1" applyBorder="1" applyAlignment="1">
      <alignment vertical="center"/>
    </xf>
    <xf numFmtId="183" fontId="2" fillId="0" borderId="0" xfId="0" applyNumberFormat="1" applyFont="1" applyBorder="1" applyAlignment="1">
      <alignment vertical="center"/>
    </xf>
    <xf numFmtId="176" fontId="2" fillId="0" borderId="0" xfId="0" applyNumberFormat="1" applyFont="1" applyBorder="1" applyAlignment="1">
      <alignment horizontal="right" vertical="center"/>
    </xf>
    <xf numFmtId="176" fontId="0" fillId="0" borderId="0" xfId="0" applyNumberFormat="1" applyBorder="1" applyAlignment="1">
      <alignment horizontal="right" vertical="center"/>
    </xf>
    <xf numFmtId="178" fontId="0" fillId="0" borderId="0" xfId="0" applyNumberFormat="1" applyFont="1" applyFill="1" applyBorder="1" applyAlignment="1">
      <alignment horizontal="right" vertical="center"/>
    </xf>
    <xf numFmtId="0" fontId="2" fillId="0" borderId="0" xfId="0" applyFont="1" applyFill="1" applyAlignment="1">
      <alignment vertical="center"/>
    </xf>
    <xf numFmtId="0" fontId="11" fillId="0" borderId="0" xfId="0" applyFont="1" applyFill="1" applyAlignment="1">
      <alignment vertical="center"/>
    </xf>
    <xf numFmtId="0" fontId="9" fillId="0" borderId="0" xfId="0" applyFont="1" applyFill="1" applyAlignment="1">
      <alignment vertical="center"/>
    </xf>
    <xf numFmtId="0" fontId="13" fillId="0" borderId="0" xfId="2" applyNumberFormat="1" applyFont="1" applyFill="1" applyBorder="1" applyAlignment="1" applyProtection="1">
      <alignment horizontal="center" vertical="center"/>
      <protection locked="0"/>
    </xf>
    <xf numFmtId="0" fontId="13" fillId="0" borderId="0" xfId="2" applyNumberFormat="1" applyFont="1" applyFill="1" applyBorder="1"/>
    <xf numFmtId="0" fontId="13" fillId="0" borderId="0" xfId="2" applyNumberFormat="1" applyFont="1" applyFill="1" applyBorder="1" applyAlignment="1">
      <alignment horizontal="left"/>
    </xf>
    <xf numFmtId="0" fontId="13" fillId="0" borderId="0" xfId="2" applyNumberFormat="1" applyFont="1" applyFill="1" applyBorder="1" applyAlignment="1">
      <alignment horizontal="center" vertical="center"/>
    </xf>
    <xf numFmtId="0" fontId="13" fillId="0" borderId="0" xfId="2" applyNumberFormat="1" applyFont="1" applyFill="1" applyBorder="1" applyProtection="1">
      <protection locked="0"/>
    </xf>
    <xf numFmtId="189" fontId="13" fillId="0" borderId="0" xfId="2" applyNumberFormat="1" applyFont="1" applyFill="1" applyBorder="1" applyAlignment="1" applyProtection="1">
      <alignment horizontal="right"/>
      <protection locked="0"/>
    </xf>
    <xf numFmtId="0" fontId="13" fillId="0" borderId="0" xfId="2" applyNumberFormat="1" applyFont="1" applyFill="1" applyBorder="1" applyAlignment="1">
      <alignment horizontal="right"/>
    </xf>
    <xf numFmtId="189" fontId="13" fillId="0" borderId="0" xfId="2" applyNumberFormat="1" applyFont="1" applyFill="1" applyBorder="1" applyAlignment="1"/>
    <xf numFmtId="0" fontId="13" fillId="0" borderId="0" xfId="2" applyNumberFormat="1" applyFont="1" applyFill="1" applyBorder="1" applyAlignment="1">
      <alignment horizontal="center"/>
    </xf>
    <xf numFmtId="176" fontId="2" fillId="0" borderId="0" xfId="0" applyNumberFormat="1" applyFont="1" applyFill="1" applyBorder="1" applyAlignment="1">
      <alignment horizontal="center" vertical="center"/>
    </xf>
    <xf numFmtId="178" fontId="0" fillId="0" borderId="0" xfId="0" applyNumberFormat="1" applyFont="1" applyFill="1" applyBorder="1" applyAlignment="1">
      <alignment horizontal="center" vertical="center"/>
    </xf>
    <xf numFmtId="0" fontId="0" fillId="0" borderId="0" xfId="0" applyAlignment="1">
      <alignment horizontal="center" vertical="center"/>
    </xf>
    <xf numFmtId="0" fontId="0" fillId="0" borderId="0" xfId="0" applyFont="1" applyBorder="1" applyAlignment="1">
      <alignment vertical="center"/>
    </xf>
    <xf numFmtId="0" fontId="0" fillId="0" borderId="41" xfId="0" applyFont="1" applyFill="1" applyBorder="1" applyAlignment="1">
      <alignment horizontal="center" vertical="center"/>
    </xf>
    <xf numFmtId="187" fontId="9" fillId="0" borderId="0" xfId="0" applyNumberFormat="1" applyFont="1" applyFill="1" applyBorder="1" applyAlignment="1">
      <alignment horizontal="right" vertical="center"/>
    </xf>
    <xf numFmtId="176" fontId="9" fillId="0" borderId="0" xfId="0" applyNumberFormat="1" applyFont="1" applyFill="1" applyBorder="1" applyAlignment="1">
      <alignment horizontal="right" vertical="center" shrinkToFit="1"/>
    </xf>
    <xf numFmtId="176" fontId="9" fillId="0" borderId="0" xfId="0" applyNumberFormat="1" applyFont="1" applyFill="1" applyBorder="1">
      <alignment vertical="center"/>
    </xf>
    <xf numFmtId="0" fontId="9" fillId="0" borderId="0" xfId="0" applyFont="1" applyFill="1" applyAlignment="1">
      <alignment horizontal="right" vertical="center"/>
    </xf>
    <xf numFmtId="179" fontId="9" fillId="0" borderId="0" xfId="0" applyNumberFormat="1" applyFont="1" applyFill="1" applyBorder="1">
      <alignment vertical="center"/>
    </xf>
    <xf numFmtId="0" fontId="9" fillId="0" borderId="0" xfId="0" applyFont="1" applyFill="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4" fillId="0" borderId="0" xfId="0" applyFont="1" applyFill="1">
      <alignment vertical="center"/>
    </xf>
    <xf numFmtId="0" fontId="15" fillId="0" borderId="0" xfId="0" applyFont="1" applyFill="1" applyBorder="1" applyAlignment="1">
      <alignment vertical="center"/>
    </xf>
    <xf numFmtId="0" fontId="14" fillId="0" borderId="7" xfId="0" applyFont="1" applyFill="1" applyBorder="1" applyAlignment="1">
      <alignment vertical="center"/>
    </xf>
    <xf numFmtId="186" fontId="14" fillId="0" borderId="7" xfId="0" applyNumberFormat="1" applyFont="1" applyFill="1" applyBorder="1" applyAlignment="1">
      <alignment vertical="center"/>
    </xf>
    <xf numFmtId="0" fontId="16" fillId="0" borderId="0" xfId="2" applyNumberFormat="1" applyFont="1" applyFill="1" applyBorder="1" applyAlignment="1" applyProtection="1">
      <alignment horizontal="center" vertical="center"/>
      <protection locked="0"/>
    </xf>
    <xf numFmtId="176" fontId="14" fillId="0" borderId="0" xfId="0" applyNumberFormat="1" applyFont="1" applyFill="1" applyBorder="1" applyAlignment="1">
      <alignment horizontal="right" vertical="center"/>
    </xf>
    <xf numFmtId="0" fontId="16" fillId="0" borderId="0" xfId="2" applyNumberFormat="1" applyFont="1" applyFill="1" applyBorder="1" applyAlignment="1">
      <alignment horizontal="left"/>
    </xf>
    <xf numFmtId="0" fontId="16" fillId="0" borderId="0" xfId="2" applyNumberFormat="1" applyFont="1" applyFill="1" applyBorder="1" applyAlignment="1">
      <alignment horizontal="right"/>
    </xf>
    <xf numFmtId="182" fontId="14" fillId="0" borderId="7" xfId="0" applyNumberFormat="1" applyFont="1" applyFill="1" applyBorder="1">
      <alignment vertical="center"/>
    </xf>
    <xf numFmtId="0" fontId="16" fillId="0" borderId="0" xfId="2" applyNumberFormat="1" applyFont="1" applyFill="1" applyBorder="1" applyAlignment="1">
      <alignment horizontal="center"/>
    </xf>
    <xf numFmtId="194" fontId="14" fillId="0" borderId="7" xfId="0" applyNumberFormat="1" applyFont="1" applyFill="1" applyBorder="1">
      <alignment vertical="center"/>
    </xf>
    <xf numFmtId="182" fontId="15" fillId="0" borderId="7" xfId="0" applyNumberFormat="1" applyFont="1" applyFill="1" applyBorder="1">
      <alignment vertical="center"/>
    </xf>
    <xf numFmtId="0" fontId="14" fillId="0" borderId="7" xfId="0" applyFont="1" applyFill="1" applyBorder="1" applyAlignment="1">
      <alignment horizontal="right" vertical="center"/>
    </xf>
    <xf numFmtId="0" fontId="14" fillId="0" borderId="0" xfId="0" applyFont="1" applyFill="1" applyAlignment="1">
      <alignment horizontal="right" vertical="center"/>
    </xf>
    <xf numFmtId="0" fontId="14" fillId="0" borderId="0" xfId="0" applyFont="1" applyFill="1" applyBorder="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shrinkToFit="1"/>
    </xf>
    <xf numFmtId="176" fontId="14" fillId="0" borderId="0" xfId="0" applyNumberFormat="1" applyFont="1" applyFill="1" applyBorder="1" applyAlignment="1">
      <alignment vertical="center"/>
    </xf>
    <xf numFmtId="176" fontId="14" fillId="0" borderId="0" xfId="0" applyNumberFormat="1" applyFont="1" applyFill="1" applyBorder="1" applyAlignment="1">
      <alignment horizontal="right" vertical="center" shrinkToFit="1"/>
    </xf>
    <xf numFmtId="176" fontId="14" fillId="0" borderId="0" xfId="0" applyNumberFormat="1" applyFont="1" applyFill="1" applyBorder="1" applyAlignment="1">
      <alignment vertical="center" shrinkToFit="1"/>
    </xf>
    <xf numFmtId="183" fontId="14" fillId="0" borderId="0" xfId="0" applyNumberFormat="1" applyFont="1" applyFill="1" applyBorder="1" applyAlignment="1">
      <alignment horizontal="right" vertical="center"/>
    </xf>
    <xf numFmtId="183" fontId="14" fillId="0" borderId="0" xfId="0" applyNumberFormat="1" applyFont="1" applyFill="1" applyBorder="1" applyAlignment="1">
      <alignment vertical="center"/>
    </xf>
    <xf numFmtId="177" fontId="14" fillId="0" borderId="0" xfId="0" applyNumberFormat="1" applyFont="1" applyFill="1" applyBorder="1" applyAlignment="1">
      <alignment horizontal="right" vertical="center"/>
    </xf>
    <xf numFmtId="179" fontId="14" fillId="0" borderId="0" xfId="0" applyNumberFormat="1" applyFont="1" applyFill="1" applyBorder="1" applyAlignment="1">
      <alignment vertical="center"/>
    </xf>
    <xf numFmtId="179" fontId="14" fillId="0" borderId="0" xfId="0" applyNumberFormat="1" applyFont="1" applyFill="1" applyBorder="1">
      <alignment vertical="center"/>
    </xf>
    <xf numFmtId="179" fontId="14" fillId="0" borderId="0" xfId="0" applyNumberFormat="1" applyFont="1" applyFill="1">
      <alignment vertical="center"/>
    </xf>
    <xf numFmtId="176" fontId="15" fillId="0" borderId="0" xfId="0" applyNumberFormat="1" applyFont="1" applyFill="1" applyBorder="1">
      <alignment vertical="center"/>
    </xf>
    <xf numFmtId="176" fontId="15" fillId="0" borderId="0" xfId="0" applyNumberFormat="1" applyFont="1" applyFill="1" applyBorder="1" applyAlignment="1">
      <alignment vertical="center"/>
    </xf>
    <xf numFmtId="0" fontId="14" fillId="0" borderId="0" xfId="0" applyFont="1" applyFill="1" applyAlignment="1">
      <alignment vertical="center" wrapText="1"/>
    </xf>
    <xf numFmtId="0" fontId="12" fillId="0" borderId="0" xfId="0" applyFont="1" applyFill="1" applyAlignment="1">
      <alignment horizontal="left" vertical="center"/>
    </xf>
    <xf numFmtId="0" fontId="12" fillId="0" borderId="0" xfId="0" applyFont="1" applyFill="1" applyBorder="1" applyAlignment="1">
      <alignment horizontal="left" vertical="center"/>
    </xf>
    <xf numFmtId="0" fontId="9" fillId="0" borderId="0" xfId="0" applyFont="1" applyFill="1" applyBorder="1">
      <alignment vertical="center"/>
    </xf>
    <xf numFmtId="0" fontId="9" fillId="0" borderId="0" xfId="0" applyFont="1" applyFill="1" applyBorder="1" applyAlignment="1">
      <alignment vertical="top" wrapText="1"/>
    </xf>
    <xf numFmtId="184" fontId="9" fillId="0" borderId="0" xfId="0" applyNumberFormat="1" applyFont="1" applyFill="1" applyBorder="1" applyAlignment="1">
      <alignment vertical="center"/>
    </xf>
    <xf numFmtId="0" fontId="9" fillId="0" borderId="0" xfId="0" applyFont="1" applyFill="1" applyBorder="1" applyAlignment="1">
      <alignment vertical="center" textRotation="255"/>
    </xf>
    <xf numFmtId="0" fontId="9" fillId="0" borderId="0" xfId="0" applyFont="1" applyFill="1" applyBorder="1" applyAlignment="1">
      <alignment vertical="center" textRotation="255" wrapText="1"/>
    </xf>
    <xf numFmtId="0" fontId="9" fillId="0" borderId="0" xfId="0" applyFont="1" applyFill="1" applyBorder="1" applyAlignment="1">
      <alignment textRotation="255" indent="1"/>
    </xf>
    <xf numFmtId="0" fontId="9" fillId="0" borderId="0" xfId="0" applyFont="1" applyFill="1" applyBorder="1" applyAlignment="1">
      <alignment horizontal="center" vertical="center" shrinkToFit="1"/>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180" fontId="12" fillId="0" borderId="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7" fontId="12" fillId="0" borderId="0" xfId="0" applyNumberFormat="1" applyFont="1" applyFill="1" applyBorder="1" applyAlignment="1">
      <alignment horizontal="right" vertical="center"/>
    </xf>
    <xf numFmtId="179" fontId="12" fillId="0" borderId="0" xfId="0" applyNumberFormat="1" applyFont="1" applyFill="1" applyBorder="1" applyAlignment="1">
      <alignment horizontal="right" vertical="center"/>
    </xf>
    <xf numFmtId="188" fontId="12" fillId="0" borderId="0" xfId="0" applyNumberFormat="1" applyFont="1" applyFill="1" applyBorder="1" applyAlignment="1">
      <alignment horizontal="right" vertical="center"/>
    </xf>
    <xf numFmtId="179" fontId="12" fillId="0" borderId="0" xfId="1" applyNumberFormat="1" applyFont="1" applyFill="1" applyBorder="1" applyAlignment="1" applyProtection="1">
      <alignment horizontal="right" vertical="center"/>
    </xf>
    <xf numFmtId="0" fontId="9" fillId="0" borderId="0" xfId="0" applyFont="1" applyFill="1" applyBorder="1" applyAlignment="1">
      <alignment horizontal="distributed" vertical="center"/>
    </xf>
    <xf numFmtId="177" fontId="9" fillId="0" borderId="0" xfId="0" applyNumberFormat="1" applyFont="1" applyFill="1" applyBorder="1" applyAlignment="1">
      <alignment vertical="center"/>
    </xf>
    <xf numFmtId="180" fontId="9" fillId="0" borderId="0" xfId="0" applyNumberFormat="1" applyFont="1" applyFill="1" applyBorder="1" applyAlignment="1">
      <alignment vertical="center"/>
    </xf>
    <xf numFmtId="176" fontId="9" fillId="0" borderId="0"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88" fontId="9" fillId="0" borderId="0" xfId="0" applyNumberFormat="1" applyFont="1" applyFill="1" applyBorder="1" applyAlignment="1">
      <alignment horizontal="right" vertical="center"/>
    </xf>
    <xf numFmtId="179" fontId="9" fillId="0" borderId="0" xfId="1" applyNumberFormat="1" applyFont="1" applyFill="1" applyBorder="1" applyAlignment="1" applyProtection="1">
      <alignment horizontal="right" vertical="center"/>
    </xf>
    <xf numFmtId="0" fontId="9" fillId="0" borderId="0" xfId="0" applyFont="1" applyFill="1" applyBorder="1" applyAlignment="1">
      <alignment horizontal="right" vertical="center"/>
    </xf>
    <xf numFmtId="0" fontId="9" fillId="2" borderId="0" xfId="0" applyFont="1" applyFill="1" applyBorder="1">
      <alignment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2" borderId="0" xfId="0" applyFont="1" applyFill="1" applyBorder="1" applyAlignment="1">
      <alignment horizontal="center" vertical="center" shrinkToFit="1"/>
    </xf>
    <xf numFmtId="176" fontId="9" fillId="2" borderId="0" xfId="0" applyNumberFormat="1" applyFont="1" applyFill="1" applyBorder="1" applyAlignment="1">
      <alignment horizontal="right" vertical="center"/>
    </xf>
    <xf numFmtId="176" fontId="9" fillId="2" borderId="0" xfId="0" applyNumberFormat="1" applyFont="1" applyFill="1" applyBorder="1" applyAlignment="1">
      <alignment vertical="center"/>
    </xf>
    <xf numFmtId="176" fontId="9" fillId="2" borderId="0" xfId="0" applyNumberFormat="1" applyFont="1" applyFill="1" applyBorder="1" applyAlignment="1">
      <alignment horizontal="right" vertical="center" shrinkToFit="1"/>
    </xf>
    <xf numFmtId="176" fontId="9" fillId="2" borderId="0" xfId="0" applyNumberFormat="1" applyFont="1" applyFill="1" applyBorder="1" applyAlignment="1">
      <alignment vertical="center" shrinkToFit="1"/>
    </xf>
    <xf numFmtId="183" fontId="9" fillId="2" borderId="0" xfId="0" applyNumberFormat="1" applyFont="1" applyFill="1" applyBorder="1" applyAlignment="1">
      <alignment horizontal="right" vertical="center"/>
    </xf>
    <xf numFmtId="183" fontId="9" fillId="2" borderId="0" xfId="0" applyNumberFormat="1" applyFont="1" applyFill="1" applyBorder="1" applyAlignment="1">
      <alignment vertical="center"/>
    </xf>
    <xf numFmtId="177" fontId="9" fillId="2" borderId="0" xfId="0" applyNumberFormat="1" applyFont="1" applyFill="1" applyBorder="1" applyAlignment="1">
      <alignment horizontal="right" vertical="center"/>
    </xf>
    <xf numFmtId="179" fontId="9" fillId="0" borderId="0" xfId="0" applyNumberFormat="1" applyFont="1" applyFill="1" applyBorder="1" applyAlignment="1">
      <alignment horizontal="center" vertical="center"/>
    </xf>
    <xf numFmtId="179" fontId="9" fillId="2" borderId="0" xfId="0" applyNumberFormat="1" applyFont="1" applyFill="1" applyBorder="1" applyAlignment="1">
      <alignment horizontal="right" vertical="center"/>
    </xf>
    <xf numFmtId="179" fontId="9" fillId="2" borderId="0" xfId="0" applyNumberFormat="1" applyFont="1" applyFill="1" applyBorder="1" applyAlignment="1">
      <alignment vertical="center"/>
    </xf>
    <xf numFmtId="179" fontId="9" fillId="0" borderId="0" xfId="0" applyNumberFormat="1" applyFont="1" applyFill="1">
      <alignment vertical="center"/>
    </xf>
    <xf numFmtId="176" fontId="12" fillId="2" borderId="0" xfId="0" applyNumberFormat="1" applyFont="1" applyFill="1" applyBorder="1">
      <alignment vertical="center"/>
    </xf>
    <xf numFmtId="0" fontId="12" fillId="0" borderId="0" xfId="0" applyFont="1" applyFill="1" applyBorder="1" applyAlignment="1">
      <alignment horizontal="center" vertical="center"/>
    </xf>
    <xf numFmtId="176" fontId="12" fillId="0" borderId="0" xfId="0" applyNumberFormat="1" applyFont="1" applyFill="1" applyBorder="1" applyAlignment="1">
      <alignment horizontal="right" vertical="center" shrinkToFit="1"/>
    </xf>
    <xf numFmtId="176" fontId="12" fillId="0" borderId="0" xfId="0" applyNumberFormat="1" applyFont="1" applyFill="1" applyBorder="1">
      <alignment vertical="center"/>
    </xf>
    <xf numFmtId="176" fontId="12" fillId="2" borderId="0" xfId="0" applyNumberFormat="1" applyFont="1" applyFill="1" applyBorder="1" applyAlignment="1">
      <alignment vertical="center"/>
    </xf>
    <xf numFmtId="0" fontId="9" fillId="0" borderId="0" xfId="0" applyFont="1" applyFill="1" applyBorder="1" applyAlignment="1">
      <alignment horizontal="left" vertical="center"/>
    </xf>
    <xf numFmtId="0" fontId="14" fillId="0" borderId="0" xfId="0" applyFont="1" applyFill="1" applyBorder="1" applyAlignment="1">
      <alignment vertical="top" wrapText="1"/>
    </xf>
    <xf numFmtId="179" fontId="14"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9"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0" fillId="0" borderId="0" xfId="0" applyFont="1" applyFill="1" applyAlignment="1">
      <alignment horizontal="righ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 xfId="0" applyFont="1" applyFill="1" applyBorder="1" applyAlignment="1">
      <alignment horizontal="center" vertical="center" shrinkToFit="1"/>
    </xf>
    <xf numFmtId="0" fontId="0" fillId="0" borderId="13" xfId="0" applyFont="1" applyFill="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4" xfId="0" applyFont="1" applyFill="1" applyBorder="1" applyAlignment="1">
      <alignment vertical="center"/>
    </xf>
    <xf numFmtId="176"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indent="1"/>
    </xf>
    <xf numFmtId="176" fontId="0" fillId="0" borderId="0" xfId="0" applyNumberFormat="1" applyFont="1" applyFill="1" applyBorder="1" applyAlignment="1">
      <alignment vertical="center"/>
    </xf>
    <xf numFmtId="0" fontId="0" fillId="0" borderId="0" xfId="0" applyFont="1" applyFill="1" applyAlignment="1">
      <alignment horizontal="left" vertical="center"/>
    </xf>
    <xf numFmtId="176" fontId="0" fillId="0" borderId="3" xfId="0" applyNumberFormat="1" applyFont="1" applyFill="1" applyBorder="1" applyAlignment="1">
      <alignment vertical="center"/>
    </xf>
    <xf numFmtId="0" fontId="0" fillId="0" borderId="5" xfId="0" applyFont="1" applyFill="1" applyBorder="1" applyAlignment="1">
      <alignment horizontal="justify" vertical="center"/>
    </xf>
    <xf numFmtId="0" fontId="0" fillId="0" borderId="5" xfId="0" applyFont="1" applyFill="1" applyBorder="1" applyAlignment="1">
      <alignment vertical="center"/>
    </xf>
    <xf numFmtId="176" fontId="0" fillId="0" borderId="8" xfId="0" applyNumberFormat="1" applyFont="1" applyFill="1" applyBorder="1" applyAlignment="1">
      <alignment horizontal="center" vertical="center"/>
    </xf>
    <xf numFmtId="0" fontId="6" fillId="0" borderId="0" xfId="0" applyFont="1" applyFill="1" applyBorder="1" applyAlignment="1">
      <alignment vertical="center"/>
    </xf>
    <xf numFmtId="0" fontId="0" fillId="0" borderId="8" xfId="0" applyFont="1" applyFill="1" applyBorder="1" applyAlignment="1">
      <alignment horizontal="center" vertical="center"/>
    </xf>
    <xf numFmtId="0" fontId="0" fillId="0" borderId="1" xfId="0" applyFont="1" applyFill="1" applyBorder="1" applyAlignment="1">
      <alignment vertical="center"/>
    </xf>
    <xf numFmtId="0" fontId="0" fillId="0" borderId="0" xfId="0" applyFill="1" applyAlignment="1">
      <alignment vertical="center"/>
    </xf>
    <xf numFmtId="190" fontId="0" fillId="0" borderId="8" xfId="0" applyNumberFormat="1" applyFont="1" applyFill="1" applyBorder="1" applyAlignment="1">
      <alignment horizontal="center" vertical="center"/>
    </xf>
    <xf numFmtId="178" fontId="2" fillId="0" borderId="0" xfId="0" applyNumberFormat="1" applyFont="1" applyFill="1" applyBorder="1" applyAlignment="1">
      <alignment horizontal="right" vertical="center"/>
    </xf>
    <xf numFmtId="177" fontId="2" fillId="0" borderId="3" xfId="0" applyNumberFormat="1" applyFont="1" applyFill="1" applyBorder="1" applyAlignment="1">
      <alignment vertical="center"/>
    </xf>
    <xf numFmtId="0" fontId="6" fillId="0" borderId="1" xfId="0" applyFont="1" applyFill="1" applyBorder="1" applyAlignment="1">
      <alignment vertical="center"/>
    </xf>
    <xf numFmtId="0" fontId="0" fillId="0" borderId="9" xfId="0" applyFont="1" applyFill="1" applyBorder="1" applyAlignment="1">
      <alignment horizontal="center" vertical="center"/>
    </xf>
    <xf numFmtId="0" fontId="0" fillId="0" borderId="0" xfId="0" applyFont="1" applyFill="1" applyBorder="1" applyAlignment="1">
      <alignment vertical="center"/>
    </xf>
    <xf numFmtId="176" fontId="0" fillId="0" borderId="7" xfId="0" applyNumberFormat="1" applyFont="1" applyFill="1" applyBorder="1" applyAlignment="1">
      <alignment horizontal="right" vertical="center"/>
    </xf>
    <xf numFmtId="185" fontId="0" fillId="0" borderId="0" xfId="0" applyNumberFormat="1" applyFont="1" applyFill="1" applyBorder="1" applyAlignment="1">
      <alignment vertical="center"/>
    </xf>
    <xf numFmtId="179" fontId="0" fillId="0" borderId="0" xfId="0" applyNumberFormat="1" applyFont="1" applyFill="1" applyBorder="1">
      <alignment vertical="center"/>
    </xf>
    <xf numFmtId="177" fontId="0" fillId="0" borderId="0" xfId="0" applyNumberFormat="1" applyFont="1" applyFill="1" applyBorder="1">
      <alignment vertical="center"/>
    </xf>
    <xf numFmtId="177" fontId="2" fillId="0" borderId="0" xfId="0" applyNumberFormat="1" applyFont="1" applyFill="1" applyBorder="1" applyAlignment="1">
      <alignment horizontal="right" vertical="center"/>
    </xf>
    <xf numFmtId="0" fontId="20" fillId="0" borderId="0" xfId="0" applyFont="1" applyFill="1" applyAlignment="1">
      <alignment horizontal="center" vertical="center"/>
    </xf>
    <xf numFmtId="0" fontId="0" fillId="0" borderId="2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6" xfId="0" applyFont="1" applyFill="1" applyBorder="1" applyAlignment="1">
      <alignment horizontal="center" vertical="center"/>
    </xf>
    <xf numFmtId="176" fontId="0" fillId="0" borderId="7" xfId="0" applyNumberFormat="1" applyFont="1" applyFill="1" applyBorder="1" applyAlignment="1">
      <alignment vertical="center"/>
    </xf>
    <xf numFmtId="0" fontId="2" fillId="0" borderId="0" xfId="0" applyFont="1" applyFill="1">
      <alignment vertical="center"/>
    </xf>
    <xf numFmtId="0" fontId="0" fillId="0" borderId="14" xfId="0" applyFont="1" applyFill="1" applyBorder="1" applyAlignment="1">
      <alignment vertical="center"/>
    </xf>
    <xf numFmtId="0" fontId="0" fillId="0" borderId="12" xfId="0" applyFont="1" applyFill="1" applyBorder="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17" xfId="0" applyFont="1" applyFill="1" applyBorder="1" applyAlignment="1">
      <alignment vertical="center"/>
    </xf>
    <xf numFmtId="0" fontId="0" fillId="0" borderId="28" xfId="0" applyFont="1" applyFill="1" applyBorder="1" applyAlignment="1">
      <alignment vertical="center"/>
    </xf>
    <xf numFmtId="0" fontId="0" fillId="0" borderId="28" xfId="0" applyFont="1" applyFill="1" applyBorder="1">
      <alignment vertical="center"/>
    </xf>
    <xf numFmtId="0" fontId="0" fillId="0" borderId="18" xfId="0" applyFont="1" applyFill="1" applyBorder="1" applyAlignment="1">
      <alignment vertical="center"/>
    </xf>
    <xf numFmtId="185" fontId="0" fillId="0" borderId="1" xfId="0" applyNumberFormat="1" applyFont="1" applyFill="1" applyBorder="1" applyAlignment="1">
      <alignment vertical="center"/>
    </xf>
    <xf numFmtId="186" fontId="0" fillId="0" borderId="7" xfId="0" applyNumberFormat="1" applyFont="1" applyFill="1" applyBorder="1" applyAlignment="1">
      <alignment vertical="center"/>
    </xf>
    <xf numFmtId="177" fontId="0" fillId="0" borderId="1" xfId="0" applyNumberFormat="1" applyFont="1" applyFill="1" applyBorder="1">
      <alignment vertical="center"/>
    </xf>
    <xf numFmtId="182" fontId="0" fillId="0" borderId="7" xfId="0" applyNumberFormat="1" applyFont="1" applyFill="1" applyBorder="1">
      <alignment vertical="center"/>
    </xf>
    <xf numFmtId="194" fontId="0" fillId="0" borderId="7" xfId="0" applyNumberFormat="1" applyFont="1" applyFill="1" applyBorder="1">
      <alignment vertical="center"/>
    </xf>
    <xf numFmtId="179" fontId="0" fillId="0" borderId="1" xfId="4" applyNumberFormat="1" applyFont="1" applyFill="1" applyBorder="1" applyAlignment="1">
      <alignment vertical="center"/>
    </xf>
    <xf numFmtId="0" fontId="0" fillId="0" borderId="21" xfId="0" applyFont="1" applyFill="1" applyBorder="1" applyAlignment="1">
      <alignment horizontal="center" vertical="center"/>
    </xf>
    <xf numFmtId="0" fontId="0" fillId="0" borderId="0" xfId="0" applyFont="1" applyFill="1">
      <alignment vertical="center"/>
    </xf>
    <xf numFmtId="177" fontId="0" fillId="0" borderId="0" xfId="0" applyNumberFormat="1" applyFont="1" applyFill="1" applyBorder="1" applyAlignment="1">
      <alignment horizontal="right" vertical="center"/>
    </xf>
    <xf numFmtId="0" fontId="17" fillId="0" borderId="0" xfId="0" applyFont="1" applyFill="1" applyAlignment="1">
      <alignment vertical="center"/>
    </xf>
    <xf numFmtId="0" fontId="0" fillId="0" borderId="0" xfId="0" applyFont="1" applyFill="1" applyBorder="1" applyAlignment="1">
      <alignment vertical="center"/>
    </xf>
    <xf numFmtId="176" fontId="2" fillId="0" borderId="22" xfId="0" applyNumberFormat="1" applyFont="1" applyFill="1" applyBorder="1" applyAlignment="1">
      <alignment horizontal="right" vertical="center"/>
    </xf>
    <xf numFmtId="176" fontId="0" fillId="0" borderId="3" xfId="0" applyNumberFormat="1" applyFont="1" applyFill="1" applyBorder="1" applyAlignment="1">
      <alignment horizontal="right" vertical="center"/>
    </xf>
    <xf numFmtId="0" fontId="4" fillId="0" borderId="0" xfId="0" applyFont="1" applyFill="1" applyBorder="1" applyAlignment="1">
      <alignment vertical="center"/>
    </xf>
    <xf numFmtId="0" fontId="0" fillId="0" borderId="68" xfId="0" applyFont="1" applyFill="1" applyBorder="1" applyAlignment="1">
      <alignment horizontal="center" vertical="center"/>
    </xf>
    <xf numFmtId="177" fontId="0" fillId="0" borderId="0" xfId="0" applyNumberFormat="1" applyFont="1" applyFill="1" applyBorder="1" applyAlignment="1">
      <alignment vertical="center"/>
    </xf>
    <xf numFmtId="177" fontId="0" fillId="0" borderId="7" xfId="0" applyNumberFormat="1" applyFont="1" applyFill="1" applyBorder="1" applyAlignment="1">
      <alignment horizontal="right" vertical="center"/>
    </xf>
    <xf numFmtId="176" fontId="0" fillId="0" borderId="1" xfId="0" applyNumberFormat="1" applyFont="1" applyFill="1" applyBorder="1" applyAlignment="1">
      <alignment horizontal="right" vertical="center"/>
    </xf>
    <xf numFmtId="0" fontId="2" fillId="0" borderId="40" xfId="0" applyFont="1" applyFill="1" applyBorder="1" applyAlignment="1">
      <alignment horizontal="center" vertical="center"/>
    </xf>
    <xf numFmtId="0" fontId="4" fillId="0" borderId="0" xfId="5" applyFont="1" applyBorder="1" applyAlignment="1">
      <alignment horizontal="distributed" vertical="center" indent="1" shrinkToFit="1"/>
    </xf>
    <xf numFmtId="0" fontId="22" fillId="0" borderId="0" xfId="5" applyFont="1" applyBorder="1" applyAlignment="1">
      <alignment horizontal="center" vertical="center"/>
    </xf>
    <xf numFmtId="0" fontId="4" fillId="0" borderId="75" xfId="0" applyFont="1" applyBorder="1" applyAlignment="1">
      <alignment horizontal="distributed" vertical="center" indent="1" shrinkToFit="1"/>
    </xf>
    <xf numFmtId="0" fontId="4" fillId="0" borderId="77" xfId="5" quotePrefix="1" applyNumberFormat="1" applyFont="1" applyBorder="1" applyAlignment="1">
      <alignment horizontal="distributed" vertical="center" indent="1" shrinkToFit="1"/>
    </xf>
    <xf numFmtId="0" fontId="4" fillId="0" borderId="37" xfId="5" quotePrefix="1" applyNumberFormat="1" applyFont="1" applyBorder="1" applyAlignment="1">
      <alignment horizontal="distributed" vertical="center" indent="1" shrinkToFit="1"/>
    </xf>
    <xf numFmtId="0" fontId="4" fillId="0" borderId="37" xfId="5" applyNumberFormat="1" applyFont="1" applyBorder="1" applyAlignment="1">
      <alignment horizontal="distributed" vertical="center" indent="1" shrinkToFit="1"/>
    </xf>
    <xf numFmtId="0" fontId="4" fillId="0" borderId="37" xfId="5" applyFont="1" applyBorder="1" applyAlignment="1">
      <alignment horizontal="distributed" vertical="center" indent="1" shrinkToFit="1"/>
    </xf>
    <xf numFmtId="0" fontId="4" fillId="0" borderId="39" xfId="5" applyNumberFormat="1" applyFont="1" applyBorder="1" applyAlignment="1">
      <alignment horizontal="distributed" vertical="center" indent="1" shrinkToFit="1"/>
    </xf>
    <xf numFmtId="0" fontId="2" fillId="0" borderId="6" xfId="0" applyFont="1" applyFill="1" applyBorder="1" applyAlignment="1">
      <alignment horizontal="center" vertical="center"/>
    </xf>
    <xf numFmtId="0" fontId="2" fillId="0" borderId="32" xfId="0" applyFont="1" applyFill="1" applyBorder="1" applyAlignment="1">
      <alignment horizontal="center" vertical="center"/>
    </xf>
    <xf numFmtId="177" fontId="0" fillId="0" borderId="0" xfId="0" applyNumberFormat="1" applyFont="1" applyFill="1" applyBorder="1" applyAlignment="1">
      <alignment horizontal="right" vertical="center" shrinkToFit="1"/>
    </xf>
    <xf numFmtId="3" fontId="4" fillId="0" borderId="38" xfId="5" quotePrefix="1" applyNumberFormat="1" applyFont="1" applyFill="1" applyBorder="1" applyAlignment="1">
      <alignment horizontal="right" vertical="center"/>
    </xf>
    <xf numFmtId="0" fontId="5" fillId="0" borderId="5" xfId="0" applyFont="1" applyFill="1" applyBorder="1" applyAlignment="1">
      <alignment vertical="center" wrapText="1"/>
    </xf>
    <xf numFmtId="177" fontId="2" fillId="0" borderId="7" xfId="0" applyNumberFormat="1" applyFont="1" applyFill="1" applyBorder="1" applyAlignment="1">
      <alignment vertical="center"/>
    </xf>
    <xf numFmtId="177" fontId="0" fillId="0" borderId="7" xfId="0" applyNumberFormat="1" applyFont="1" applyFill="1" applyBorder="1" applyAlignment="1">
      <alignment vertical="center"/>
    </xf>
    <xf numFmtId="178" fontId="0" fillId="0" borderId="7" xfId="0" applyNumberFormat="1" applyFont="1" applyFill="1" applyBorder="1" applyAlignment="1">
      <alignment horizontal="right" vertical="center"/>
    </xf>
    <xf numFmtId="176" fontId="0" fillId="0" borderId="43" xfId="0" applyNumberFormat="1" applyFont="1" applyFill="1" applyBorder="1" applyAlignment="1">
      <alignment vertical="center"/>
    </xf>
    <xf numFmtId="0" fontId="4" fillId="4" borderId="73" xfId="0" applyFont="1" applyFill="1" applyBorder="1" applyAlignment="1">
      <alignment horizontal="center" vertical="center"/>
    </xf>
    <xf numFmtId="0" fontId="4" fillId="4" borderId="73" xfId="5" applyFont="1" applyFill="1" applyBorder="1" applyAlignment="1">
      <alignment horizontal="center" vertical="center"/>
    </xf>
    <xf numFmtId="0" fontId="4" fillId="4" borderId="74" xfId="5" applyFont="1" applyFill="1" applyBorder="1" applyAlignment="1">
      <alignment horizontal="center" vertical="center"/>
    </xf>
    <xf numFmtId="3" fontId="4" fillId="0" borderId="76" xfId="0" applyNumberFormat="1" applyFont="1" applyFill="1" applyBorder="1" applyAlignment="1">
      <alignment horizontal="right" vertical="center"/>
    </xf>
    <xf numFmtId="3" fontId="4" fillId="0" borderId="84" xfId="5" quotePrefix="1" applyNumberFormat="1" applyFont="1" applyFill="1" applyBorder="1" applyAlignment="1">
      <alignment horizontal="right" vertical="center"/>
    </xf>
    <xf numFmtId="3" fontId="4" fillId="0" borderId="79" xfId="5" quotePrefix="1" applyNumberFormat="1" applyFont="1" applyFill="1" applyBorder="1" applyAlignment="1">
      <alignment horizontal="right" vertical="center"/>
    </xf>
    <xf numFmtId="0" fontId="4" fillId="0" borderId="37" xfId="5" applyNumberFormat="1" applyFont="1" applyFill="1" applyBorder="1" applyAlignment="1">
      <alignment horizontal="distributed" vertical="center" indent="1" shrinkToFit="1"/>
    </xf>
    <xf numFmtId="3" fontId="4" fillId="0" borderId="78" xfId="5" quotePrefix="1" applyNumberFormat="1" applyFont="1" applyFill="1" applyBorder="1" applyAlignment="1">
      <alignment horizontal="right" vertical="center"/>
    </xf>
    <xf numFmtId="187" fontId="2" fillId="0" borderId="22"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7" fontId="2" fillId="0" borderId="0" xfId="0" applyNumberFormat="1" applyFont="1" applyFill="1" applyBorder="1" applyAlignment="1">
      <alignment horizontal="right" vertical="center"/>
    </xf>
    <xf numFmtId="187" fontId="0" fillId="0" borderId="3" xfId="0" applyNumberFormat="1" applyFont="1" applyFill="1" applyBorder="1" applyAlignment="1">
      <alignment horizontal="right" vertical="center"/>
    </xf>
    <xf numFmtId="188" fontId="2"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0" fillId="0" borderId="3" xfId="0" applyNumberFormat="1" applyFont="1" applyFill="1" applyBorder="1" applyAlignment="1">
      <alignment horizontal="right" vertical="center"/>
    </xf>
    <xf numFmtId="188" fontId="2" fillId="0" borderId="44" xfId="0" applyNumberFormat="1" applyFont="1" applyFill="1" applyBorder="1" applyAlignment="1">
      <alignment horizontal="right" vertical="center"/>
    </xf>
    <xf numFmtId="188" fontId="0" fillId="0" borderId="7" xfId="0" applyNumberFormat="1" applyFont="1" applyFill="1" applyBorder="1" applyAlignment="1">
      <alignment horizontal="right" vertical="center"/>
    </xf>
    <xf numFmtId="188" fontId="2" fillId="0" borderId="7" xfId="0" applyNumberFormat="1" applyFont="1" applyFill="1" applyBorder="1" applyAlignment="1">
      <alignment horizontal="right" vertical="center"/>
    </xf>
    <xf numFmtId="188" fontId="0" fillId="0" borderId="43"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pplyAlignment="1">
      <alignment horizontal="justify" vertical="center"/>
    </xf>
    <xf numFmtId="0" fontId="0" fillId="0" borderId="0" xfId="0" applyFont="1" applyFill="1" applyBorder="1" applyAlignment="1">
      <alignment horizontal="center" vertical="center"/>
    </xf>
    <xf numFmtId="0" fontId="0" fillId="5" borderId="0" xfId="0" applyFont="1" applyFill="1" applyAlignment="1">
      <alignment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26" xfId="0" applyFont="1" applyFill="1" applyBorder="1" applyAlignment="1">
      <alignment vertical="center"/>
    </xf>
    <xf numFmtId="0" fontId="0" fillId="0" borderId="0" xfId="0" applyFont="1" applyFill="1" applyBorder="1" applyAlignment="1">
      <alignment vertical="center"/>
    </xf>
    <xf numFmtId="0" fontId="0" fillId="0" borderId="6"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2" xfId="0" applyFont="1" applyFill="1" applyBorder="1" applyAlignment="1">
      <alignment horizontal="center" vertical="center"/>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2" fillId="0" borderId="0" xfId="0" applyFont="1" applyFill="1" applyBorder="1" applyAlignment="1">
      <alignment vertical="center"/>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0" fillId="0" borderId="0" xfId="0" applyNumberFormat="1" applyFont="1" applyFill="1" applyBorder="1" applyAlignment="1">
      <alignment vertical="center"/>
    </xf>
    <xf numFmtId="179" fontId="0" fillId="0" borderId="0" xfId="0" applyNumberFormat="1" applyFont="1" applyFill="1" applyBorder="1" applyAlignment="1">
      <alignment horizontal="right" vertical="center"/>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0" xfId="0" applyFont="1" applyFill="1" applyBorder="1" applyAlignment="1">
      <alignment horizontal="center" vertical="center"/>
    </xf>
    <xf numFmtId="177" fontId="2" fillId="0" borderId="22" xfId="0" applyNumberFormat="1" applyFont="1" applyFill="1" applyBorder="1" applyAlignment="1">
      <alignment vertical="center"/>
    </xf>
    <xf numFmtId="177" fontId="2" fillId="0" borderId="0" xfId="0" applyNumberFormat="1" applyFont="1" applyFill="1" applyBorder="1" applyAlignment="1">
      <alignment vertical="center"/>
    </xf>
    <xf numFmtId="0" fontId="0" fillId="0" borderId="12" xfId="0" applyFont="1" applyFill="1" applyBorder="1" applyAlignment="1">
      <alignment horizontal="right" vertical="center"/>
    </xf>
    <xf numFmtId="177" fontId="0" fillId="0" borderId="3" xfId="0" applyNumberFormat="1" applyFont="1" applyFill="1" applyBorder="1" applyAlignment="1">
      <alignment vertical="center"/>
    </xf>
    <xf numFmtId="195" fontId="2" fillId="0" borderId="3" xfId="0" applyNumberFormat="1" applyFont="1" applyFill="1" applyBorder="1" applyAlignment="1">
      <alignment vertical="center"/>
    </xf>
    <xf numFmtId="0" fontId="0" fillId="0" borderId="3" xfId="0" applyFont="1" applyFill="1" applyBorder="1" applyAlignment="1">
      <alignment horizontal="justify" vertical="center"/>
    </xf>
    <xf numFmtId="0" fontId="0" fillId="0" borderId="3" xfId="0" applyFont="1" applyFill="1" applyBorder="1" applyAlignment="1">
      <alignment vertical="center"/>
    </xf>
    <xf numFmtId="0" fontId="6" fillId="0" borderId="10" xfId="0" applyFont="1" applyFill="1" applyBorder="1" applyAlignment="1">
      <alignment vertical="center"/>
    </xf>
    <xf numFmtId="0" fontId="0" fillId="0" borderId="11" xfId="0" applyFont="1" applyFill="1" applyBorder="1" applyAlignment="1">
      <alignment vertical="center"/>
    </xf>
    <xf numFmtId="176" fontId="0" fillId="0" borderId="9" xfId="0" applyNumberFormat="1" applyFont="1" applyFill="1" applyBorder="1" applyAlignment="1">
      <alignment horizontal="center" vertical="center"/>
    </xf>
    <xf numFmtId="0" fontId="0" fillId="0" borderId="2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64" xfId="0" applyFont="1" applyFill="1" applyBorder="1" applyAlignment="1">
      <alignment vertical="center"/>
    </xf>
    <xf numFmtId="0" fontId="2" fillId="0" borderId="21" xfId="0" applyFont="1" applyFill="1" applyBorder="1" applyAlignment="1">
      <alignment horizontal="center" vertical="center"/>
    </xf>
    <xf numFmtId="0" fontId="2" fillId="0" borderId="15" xfId="0" applyFont="1" applyFill="1" applyBorder="1" applyAlignment="1">
      <alignment horizontal="center" vertical="center"/>
    </xf>
    <xf numFmtId="176" fontId="2" fillId="0" borderId="1" xfId="0" applyNumberFormat="1" applyFont="1" applyFill="1" applyBorder="1" applyAlignment="1">
      <alignment horizontal="right" vertical="center" shrinkToFit="1"/>
    </xf>
    <xf numFmtId="176" fontId="2" fillId="0" borderId="0" xfId="0" applyNumberFormat="1" applyFont="1" applyFill="1" applyBorder="1" applyAlignment="1">
      <alignment vertical="center" shrinkToFit="1"/>
    </xf>
    <xf numFmtId="176" fontId="2" fillId="0" borderId="7" xfId="0" applyNumberFormat="1" applyFont="1" applyFill="1" applyBorder="1" applyAlignment="1">
      <alignment vertical="center" shrinkToFi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7" xfId="0" applyNumberFormat="1" applyFont="1" applyFill="1" applyBorder="1" applyAlignment="1">
      <alignment horizontal="right" vertical="center" shrinkToFit="1"/>
    </xf>
    <xf numFmtId="0" fontId="2" fillId="0" borderId="26" xfId="0" applyFont="1" applyFill="1" applyBorder="1" applyAlignment="1">
      <alignment vertical="center"/>
    </xf>
    <xf numFmtId="0" fontId="2" fillId="0" borderId="10" xfId="0" applyFont="1" applyFill="1" applyBorder="1" applyAlignment="1">
      <alignment horizontal="center" vertical="center"/>
    </xf>
    <xf numFmtId="176" fontId="2" fillId="0" borderId="10" xfId="0" applyNumberFormat="1" applyFont="1" applyFill="1" applyBorder="1" applyAlignment="1">
      <alignment horizontal="right" vertical="center" shrinkToFit="1"/>
    </xf>
    <xf numFmtId="176" fontId="2" fillId="0" borderId="3" xfId="0" applyNumberFormat="1" applyFont="1" applyFill="1" applyBorder="1" applyAlignment="1">
      <alignment vertical="center" shrinkToFit="1"/>
    </xf>
    <xf numFmtId="176" fontId="2" fillId="0" borderId="43" xfId="0" applyNumberFormat="1" applyFont="1" applyFill="1" applyBorder="1" applyAlignment="1">
      <alignment vertical="center" shrinkToFit="1"/>
    </xf>
    <xf numFmtId="179" fontId="0" fillId="0" borderId="0" xfId="0" applyNumberFormat="1" applyFont="1" applyFill="1" applyAlignment="1">
      <alignment vertical="center"/>
    </xf>
    <xf numFmtId="0" fontId="0" fillId="0" borderId="19"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shrinkToFit="1"/>
    </xf>
    <xf numFmtId="0" fontId="2" fillId="0" borderId="30" xfId="0" applyFont="1" applyFill="1" applyBorder="1" applyAlignment="1">
      <alignment horizontal="center" vertical="center"/>
    </xf>
    <xf numFmtId="177" fontId="2" fillId="0" borderId="3" xfId="0" applyNumberFormat="1" applyFont="1" applyFill="1" applyBorder="1" applyAlignment="1">
      <alignment horizontal="right" vertical="center"/>
    </xf>
    <xf numFmtId="177" fontId="2" fillId="0" borderId="3" xfId="0" applyNumberFormat="1" applyFont="1" applyFill="1" applyBorder="1" applyAlignment="1">
      <alignment horizontal="right" vertical="center" shrinkToFit="1"/>
    </xf>
    <xf numFmtId="177" fontId="2" fillId="0" borderId="43" xfId="0" applyNumberFormat="1" applyFont="1" applyFill="1" applyBorder="1" applyAlignment="1">
      <alignment horizontal="right" vertical="center"/>
    </xf>
    <xf numFmtId="0" fontId="2" fillId="0" borderId="26" xfId="0" applyFont="1" applyFill="1" applyBorder="1" applyAlignment="1">
      <alignment horizontal="center" vertical="center"/>
    </xf>
    <xf numFmtId="185" fontId="2" fillId="0" borderId="3" xfId="0" applyNumberFormat="1" applyFont="1" applyFill="1" applyBorder="1" applyAlignment="1">
      <alignment vertical="center"/>
    </xf>
    <xf numFmtId="179" fontId="2" fillId="0" borderId="3" xfId="0" applyNumberFormat="1" applyFont="1" applyFill="1" applyBorder="1">
      <alignment vertical="center"/>
    </xf>
    <xf numFmtId="182" fontId="2" fillId="0" borderId="43" xfId="0" applyNumberFormat="1" applyFont="1" applyFill="1" applyBorder="1">
      <alignment vertical="center"/>
    </xf>
    <xf numFmtId="179" fontId="2" fillId="0" borderId="61" xfId="4" applyNumberFormat="1" applyFont="1" applyFill="1" applyBorder="1" applyAlignment="1">
      <alignment vertical="center"/>
    </xf>
    <xf numFmtId="177" fontId="2" fillId="0" borderId="3" xfId="0" applyNumberFormat="1" applyFont="1" applyFill="1" applyBorder="1">
      <alignment vertical="center"/>
    </xf>
    <xf numFmtId="0" fontId="2" fillId="0" borderId="0" xfId="0" applyFont="1" applyFill="1" applyAlignment="1">
      <alignment horizontal="left" vertical="center"/>
    </xf>
    <xf numFmtId="184" fontId="0" fillId="0" borderId="0" xfId="0" applyNumberFormat="1" applyFont="1" applyFill="1" applyAlignment="1">
      <alignment vertical="center"/>
    </xf>
    <xf numFmtId="0" fontId="0" fillId="0" borderId="25" xfId="0" applyFont="1" applyFill="1" applyBorder="1" applyAlignment="1">
      <alignment textRotation="255" indent="1"/>
    </xf>
    <xf numFmtId="0" fontId="0" fillId="0" borderId="29" xfId="0" applyFont="1" applyFill="1" applyBorder="1" applyAlignment="1">
      <alignment horizontal="center" vertical="center" shrinkToFit="1"/>
    </xf>
    <xf numFmtId="0" fontId="2" fillId="0" borderId="5" xfId="0" applyFont="1" applyFill="1" applyBorder="1" applyAlignment="1">
      <alignment horizontal="distributed" vertical="center"/>
    </xf>
    <xf numFmtId="0" fontId="0" fillId="0" borderId="5" xfId="0" applyFont="1" applyFill="1" applyBorder="1" applyAlignment="1">
      <alignment horizontal="distributed" vertical="center"/>
    </xf>
    <xf numFmtId="0" fontId="0" fillId="0" borderId="11" xfId="0" applyFont="1" applyFill="1" applyBorder="1" applyAlignment="1">
      <alignment horizontal="distributed" vertical="center"/>
    </xf>
    <xf numFmtId="179" fontId="2" fillId="0" borderId="22" xfId="0" applyNumberFormat="1" applyFont="1" applyFill="1" applyBorder="1" applyAlignment="1">
      <alignment horizontal="right" vertical="center"/>
    </xf>
    <xf numFmtId="179" fontId="2" fillId="0" borderId="22" xfId="1" applyNumberFormat="1" applyFont="1" applyFill="1" applyBorder="1" applyAlignment="1" applyProtection="1">
      <alignment horizontal="right" vertical="center"/>
    </xf>
    <xf numFmtId="179" fontId="0" fillId="0" borderId="0" xfId="1" applyNumberFormat="1" applyFont="1" applyFill="1" applyBorder="1" applyAlignment="1" applyProtection="1">
      <alignment horizontal="right" vertical="center"/>
    </xf>
    <xf numFmtId="179" fontId="2" fillId="0" borderId="0" xfId="0" applyNumberFormat="1" applyFont="1" applyFill="1" applyBorder="1" applyAlignment="1">
      <alignment horizontal="right" vertical="center"/>
    </xf>
    <xf numFmtId="179" fontId="2" fillId="0" borderId="0" xfId="1" applyNumberFormat="1" applyFont="1" applyFill="1" applyBorder="1" applyAlignment="1" applyProtection="1">
      <alignment horizontal="right" vertical="center"/>
    </xf>
    <xf numFmtId="179" fontId="0" fillId="0" borderId="3" xfId="0" applyNumberFormat="1" applyFont="1" applyFill="1" applyBorder="1" applyAlignment="1">
      <alignment horizontal="right" vertical="center"/>
    </xf>
    <xf numFmtId="179" fontId="0" fillId="0" borderId="3" xfId="1" applyNumberFormat="1" applyFont="1" applyFill="1" applyBorder="1" applyAlignment="1" applyProtection="1">
      <alignment horizontal="right" vertical="center"/>
    </xf>
    <xf numFmtId="0" fontId="25" fillId="0" borderId="0" xfId="0" applyFont="1">
      <alignment vertical="center"/>
    </xf>
    <xf numFmtId="49" fontId="25" fillId="0" borderId="0" xfId="0" applyNumberFormat="1" applyFont="1">
      <alignment vertical="center"/>
    </xf>
    <xf numFmtId="0" fontId="24" fillId="0" borderId="85" xfId="0" applyFont="1" applyBorder="1">
      <alignment vertical="center"/>
    </xf>
    <xf numFmtId="0" fontId="25" fillId="0" borderId="85" xfId="0" applyFont="1" applyBorder="1">
      <alignment vertical="center"/>
    </xf>
    <xf numFmtId="49" fontId="25" fillId="0" borderId="85" xfId="0" applyNumberFormat="1" applyFont="1" applyBorder="1">
      <alignment vertical="center"/>
    </xf>
    <xf numFmtId="0" fontId="25" fillId="0" borderId="85" xfId="0" applyFont="1" applyBorder="1" applyAlignment="1">
      <alignment vertical="center" shrinkToFit="1"/>
    </xf>
    <xf numFmtId="0" fontId="26" fillId="0" borderId="85" xfId="0" applyFont="1" applyBorder="1" applyAlignment="1">
      <alignment horizontal="right" vertical="center" shrinkToFit="1"/>
    </xf>
    <xf numFmtId="38" fontId="25" fillId="0" borderId="85" xfId="1" applyFont="1" applyFill="1" applyBorder="1" applyAlignment="1" applyProtection="1">
      <alignment horizontal="right" vertical="center" shrinkToFit="1"/>
    </xf>
    <xf numFmtId="193" fontId="25" fillId="0" borderId="85" xfId="0" applyNumberFormat="1" applyFont="1" applyBorder="1" applyAlignment="1">
      <alignment vertical="center" shrinkToFit="1"/>
    </xf>
    <xf numFmtId="193" fontId="25" fillId="0" borderId="85" xfId="0" applyNumberFormat="1" applyFont="1" applyFill="1" applyBorder="1">
      <alignment vertical="center"/>
    </xf>
    <xf numFmtId="177" fontId="25" fillId="0" borderId="85" xfId="0" applyNumberFormat="1" applyFont="1" applyFill="1" applyBorder="1" applyAlignment="1">
      <alignment horizontal="right" vertical="center"/>
    </xf>
    <xf numFmtId="183" fontId="24" fillId="0" borderId="85" xfId="0" applyNumberFormat="1" applyFont="1" applyBorder="1" applyAlignment="1">
      <alignment horizontal="left" vertical="center"/>
    </xf>
    <xf numFmtId="183" fontId="24" fillId="0" borderId="85" xfId="0" applyNumberFormat="1" applyFont="1" applyBorder="1" applyAlignment="1">
      <alignment horizontal="right" vertical="center"/>
    </xf>
    <xf numFmtId="0" fontId="25" fillId="0" borderId="85" xfId="0" applyFont="1" applyBorder="1" applyAlignment="1">
      <alignment vertical="center"/>
    </xf>
    <xf numFmtId="0" fontId="25" fillId="0" borderId="85" xfId="0" applyFont="1" applyBorder="1" applyAlignment="1">
      <alignment horizontal="left" vertical="center"/>
    </xf>
    <xf numFmtId="183" fontId="25" fillId="0" borderId="85" xfId="0" applyNumberFormat="1" applyFont="1" applyFill="1" applyBorder="1" applyAlignment="1">
      <alignment vertical="center"/>
    </xf>
    <xf numFmtId="183" fontId="25" fillId="0" borderId="85" xfId="0" applyNumberFormat="1" applyFont="1" applyFill="1" applyBorder="1">
      <alignment vertical="center"/>
    </xf>
    <xf numFmtId="183" fontId="25" fillId="0" borderId="85" xfId="0" applyNumberFormat="1" applyFont="1" applyBorder="1">
      <alignment vertical="center"/>
    </xf>
    <xf numFmtId="0" fontId="25" fillId="0" borderId="85" xfId="0" applyFont="1" applyFill="1" applyBorder="1">
      <alignment vertical="center"/>
    </xf>
    <xf numFmtId="0" fontId="25" fillId="0" borderId="85" xfId="0" applyFont="1" applyBorder="1" applyAlignment="1">
      <alignment horizontal="left" vertical="center" shrinkToFit="1"/>
    </xf>
    <xf numFmtId="0" fontId="25" fillId="0" borderId="85" xfId="0" applyFont="1" applyFill="1" applyBorder="1" applyAlignment="1">
      <alignment horizontal="left" vertical="center" shrinkToFit="1"/>
    </xf>
    <xf numFmtId="185" fontId="25" fillId="0" borderId="85" xfId="0" applyNumberFormat="1" applyFont="1" applyFill="1" applyBorder="1" applyAlignment="1">
      <alignment vertical="center" shrinkToFit="1"/>
    </xf>
    <xf numFmtId="185" fontId="25" fillId="0" borderId="85" xfId="0" applyNumberFormat="1" applyFont="1" applyFill="1" applyBorder="1" applyAlignment="1">
      <alignment horizontal="left" vertical="center"/>
    </xf>
    <xf numFmtId="191" fontId="25" fillId="0" borderId="85" xfId="0" applyNumberFormat="1" applyFont="1" applyBorder="1" applyAlignment="1">
      <alignment horizontal="right" vertical="center"/>
    </xf>
    <xf numFmtId="9" fontId="25" fillId="0" borderId="85" xfId="3" applyFont="1" applyFill="1" applyBorder="1" applyAlignment="1">
      <alignment horizontal="left" vertical="center"/>
    </xf>
    <xf numFmtId="0" fontId="25" fillId="0" borderId="85" xfId="0" applyFont="1" applyBorder="1" applyAlignment="1">
      <alignment horizontal="center" vertical="center"/>
    </xf>
    <xf numFmtId="0" fontId="25" fillId="0" borderId="85" xfId="0" applyFont="1" applyBorder="1" applyAlignment="1">
      <alignment horizontal="right" vertical="center"/>
    </xf>
    <xf numFmtId="0" fontId="25" fillId="0" borderId="85" xfId="0" applyFont="1" applyFill="1" applyBorder="1" applyAlignment="1">
      <alignment horizontal="center" vertical="center"/>
    </xf>
    <xf numFmtId="183" fontId="25" fillId="0" borderId="85" xfId="0" applyNumberFormat="1" applyFont="1" applyFill="1" applyBorder="1" applyAlignment="1">
      <alignment horizontal="center" vertical="center"/>
    </xf>
    <xf numFmtId="38" fontId="25" fillId="0" borderId="85" xfId="1" applyFont="1" applyFill="1" applyBorder="1" applyAlignment="1" applyProtection="1">
      <alignment horizontal="center" vertical="center"/>
    </xf>
    <xf numFmtId="0" fontId="0" fillId="0" borderId="21" xfId="0" applyFont="1" applyFill="1" applyBorder="1" applyAlignment="1">
      <alignment horizontal="distributed" vertical="center"/>
    </xf>
    <xf numFmtId="0" fontId="0" fillId="0" borderId="8"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8" xfId="0" applyFont="1" applyFill="1" applyBorder="1" applyAlignment="1">
      <alignment horizontal="distributed" vertical="center"/>
    </xf>
    <xf numFmtId="0" fontId="0" fillId="0" borderId="47" xfId="0" applyFont="1" applyFill="1" applyBorder="1" applyAlignment="1">
      <alignment horizontal="distributed" vertical="center"/>
    </xf>
    <xf numFmtId="0" fontId="0" fillId="0" borderId="29" xfId="0" applyFont="1" applyFill="1" applyBorder="1" applyAlignment="1">
      <alignment horizontal="distributed" vertical="center"/>
    </xf>
    <xf numFmtId="198" fontId="0" fillId="0" borderId="46" xfId="0" applyNumberFormat="1" applyFont="1" applyFill="1" applyBorder="1" applyAlignment="1">
      <alignment horizontal="right" vertical="center"/>
    </xf>
    <xf numFmtId="198" fontId="0" fillId="0" borderId="7" xfId="0" applyNumberFormat="1" applyFont="1" applyFill="1" applyBorder="1" applyAlignment="1">
      <alignment horizontal="right" vertical="center"/>
    </xf>
    <xf numFmtId="198" fontId="0" fillId="0" borderId="61" xfId="0" applyNumberFormat="1" applyFont="1" applyFill="1" applyBorder="1" applyAlignment="1">
      <alignment horizontal="right" vertical="center"/>
    </xf>
    <xf numFmtId="198" fontId="0" fillId="0" borderId="43" xfId="0" applyNumberFormat="1" applyFont="1" applyFill="1" applyBorder="1" applyAlignment="1">
      <alignment horizontal="right" vertical="center"/>
    </xf>
    <xf numFmtId="0" fontId="2" fillId="0" borderId="21" xfId="0" applyFont="1" applyFill="1" applyBorder="1" applyAlignment="1">
      <alignment horizontal="distributed" vertical="center"/>
    </xf>
    <xf numFmtId="0" fontId="2" fillId="0" borderId="8" xfId="0" applyFont="1" applyFill="1" applyBorder="1" applyAlignment="1">
      <alignment horizontal="distributed" vertical="center"/>
    </xf>
    <xf numFmtId="0" fontId="0" fillId="0" borderId="0" xfId="0" applyFont="1" applyFill="1" applyBorder="1" applyAlignment="1">
      <alignment vertical="center"/>
    </xf>
    <xf numFmtId="0" fontId="0" fillId="0" borderId="4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3" xfId="0" applyFont="1" applyFill="1" applyBorder="1" applyAlignment="1">
      <alignment horizontal="center" vertical="center"/>
    </xf>
    <xf numFmtId="0" fontId="2" fillId="0" borderId="27" xfId="0" applyFont="1" applyFill="1" applyBorder="1" applyAlignment="1">
      <alignment horizontal="distributed" vertical="center"/>
    </xf>
    <xf numFmtId="0" fontId="2" fillId="0" borderId="20"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12" xfId="0" applyFont="1" applyFill="1" applyBorder="1" applyAlignment="1">
      <alignment horizontal="left"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179" fontId="0" fillId="0" borderId="46"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0" fontId="0" fillId="0" borderId="45"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62" xfId="0" applyFont="1" applyFill="1" applyBorder="1" applyAlignment="1">
      <alignment horizontal="center" vertical="center"/>
    </xf>
    <xf numFmtId="179" fontId="2" fillId="0" borderId="63" xfId="0" applyNumberFormat="1" applyFont="1" applyFill="1" applyBorder="1" applyAlignment="1">
      <alignment horizontal="right" vertical="center"/>
    </xf>
    <xf numFmtId="179" fontId="2" fillId="0" borderId="65" xfId="0" applyNumberFormat="1" applyFont="1" applyFill="1" applyBorder="1" applyAlignment="1">
      <alignment horizontal="right" vertical="center"/>
    </xf>
    <xf numFmtId="179" fontId="2" fillId="0" borderId="66" xfId="0" applyNumberFormat="1" applyFont="1" applyFill="1" applyBorder="1" applyAlignment="1">
      <alignment horizontal="right" vertical="center"/>
    </xf>
    <xf numFmtId="179" fontId="2" fillId="0" borderId="67" xfId="0" applyNumberFormat="1" applyFont="1" applyFill="1" applyBorder="1" applyAlignment="1">
      <alignment horizontal="right" vertical="center"/>
    </xf>
    <xf numFmtId="179" fontId="2" fillId="0" borderId="1"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177" fontId="0" fillId="0" borderId="46" xfId="0" applyNumberFormat="1" applyFont="1" applyFill="1" applyBorder="1" applyAlignment="1">
      <alignment horizontal="right" vertical="center"/>
    </xf>
    <xf numFmtId="177" fontId="0" fillId="0" borderId="69" xfId="0" applyNumberFormat="1" applyFont="1" applyFill="1" applyBorder="1" applyAlignment="1">
      <alignment horizontal="right" vertical="center"/>
    </xf>
    <xf numFmtId="179" fontId="2" fillId="0" borderId="21" xfId="0" applyNumberFormat="1" applyFont="1" applyFill="1" applyBorder="1" applyAlignment="1">
      <alignment horizontal="right" vertical="center"/>
    </xf>
    <xf numFmtId="0" fontId="0" fillId="0" borderId="82" xfId="0" applyFont="1" applyFill="1" applyBorder="1" applyAlignment="1">
      <alignment horizontal="center" vertical="center"/>
    </xf>
    <xf numFmtId="179" fontId="0" fillId="0" borderId="54" xfId="0" applyNumberFormat="1" applyFont="1" applyFill="1" applyBorder="1" applyAlignment="1">
      <alignment horizontal="right" vertical="center"/>
    </xf>
    <xf numFmtId="179" fontId="0" fillId="0" borderId="70" xfId="0" applyNumberFormat="1" applyFont="1" applyFill="1" applyBorder="1" applyAlignment="1">
      <alignment horizontal="right" vertical="center"/>
    </xf>
    <xf numFmtId="198" fontId="0" fillId="0" borderId="54" xfId="0" applyNumberFormat="1" applyFont="1" applyFill="1" applyBorder="1" applyAlignment="1">
      <alignment horizontal="right" vertical="center"/>
    </xf>
    <xf numFmtId="198" fontId="0" fillId="0" borderId="44" xfId="0" applyNumberFormat="1"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5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51" xfId="0" applyFont="1" applyFill="1" applyBorder="1" applyAlignment="1">
      <alignment vertical="center"/>
    </xf>
    <xf numFmtId="0" fontId="0" fillId="0" borderId="2" xfId="0" applyFont="1" applyFill="1" applyBorder="1" applyAlignment="1">
      <alignment vertical="center"/>
    </xf>
    <xf numFmtId="0" fontId="0" fillId="0" borderId="5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0" xfId="0" applyFont="1" applyFill="1" applyBorder="1" applyAlignment="1">
      <alignment horizontal="center" vertical="center" wrapText="1"/>
    </xf>
    <xf numFmtId="199" fontId="0" fillId="0" borderId="54" xfId="0" applyNumberFormat="1" applyFont="1" applyFill="1" applyBorder="1" applyAlignment="1">
      <alignment horizontal="right" vertical="center"/>
    </xf>
    <xf numFmtId="199" fontId="0" fillId="0" borderId="44" xfId="0" applyNumberFormat="1" applyFont="1" applyFill="1" applyBorder="1" applyAlignment="1">
      <alignment horizontal="right" vertical="center"/>
    </xf>
    <xf numFmtId="199" fontId="0" fillId="0" borderId="46" xfId="0" applyNumberFormat="1" applyFont="1" applyFill="1" applyBorder="1" applyAlignment="1">
      <alignment horizontal="right" vertical="center"/>
    </xf>
    <xf numFmtId="199" fontId="0" fillId="0" borderId="7" xfId="0" applyNumberFormat="1" applyFont="1" applyFill="1" applyBorder="1" applyAlignment="1">
      <alignment horizontal="right" vertical="center"/>
    </xf>
    <xf numFmtId="199" fontId="0" fillId="0" borderId="61" xfId="0" applyNumberFormat="1" applyFont="1" applyFill="1" applyBorder="1" applyAlignment="1">
      <alignment horizontal="right" vertical="center"/>
    </xf>
    <xf numFmtId="199" fontId="0" fillId="0" borderId="43" xfId="0" applyNumberFormat="1" applyFont="1" applyFill="1" applyBorder="1" applyAlignment="1">
      <alignment horizontal="right" vertical="center"/>
    </xf>
    <xf numFmtId="0" fontId="0" fillId="0" borderId="0" xfId="0" applyFont="1" applyFill="1" applyBorder="1" applyAlignment="1">
      <alignment horizontal="justify" vertical="center"/>
    </xf>
    <xf numFmtId="190" fontId="17" fillId="3" borderId="0" xfId="0" applyNumberFormat="1" applyFont="1" applyFill="1" applyBorder="1" applyAlignment="1">
      <alignment horizontal="center" vertical="center"/>
    </xf>
    <xf numFmtId="190" fontId="0" fillId="0" borderId="8" xfId="0" applyNumberFormat="1" applyFont="1" applyFill="1" applyBorder="1" applyAlignment="1">
      <alignment horizontal="center" vertical="center"/>
    </xf>
    <xf numFmtId="190" fontId="0" fillId="0" borderId="35" xfId="0" applyNumberFormat="1" applyFont="1" applyFill="1" applyBorder="1" applyAlignment="1">
      <alignment horizontal="center" vertical="center"/>
    </xf>
    <xf numFmtId="192" fontId="0" fillId="0" borderId="1" xfId="0" applyNumberFormat="1" applyFont="1" applyFill="1" applyBorder="1" applyAlignment="1">
      <alignment horizontal="center" vertical="center"/>
    </xf>
    <xf numFmtId="192" fontId="0" fillId="0" borderId="7" xfId="0" applyNumberFormat="1" applyFont="1" applyFill="1" applyBorder="1" applyAlignment="1">
      <alignment horizontal="center" vertical="center"/>
    </xf>
    <xf numFmtId="192" fontId="0" fillId="0" borderId="8" xfId="0" applyNumberFormat="1" applyFont="1" applyFill="1" applyBorder="1" applyAlignment="1">
      <alignment horizontal="center" vertical="center"/>
    </xf>
    <xf numFmtId="192" fontId="0" fillId="0" borderId="35" xfId="0" applyNumberFormat="1" applyFont="1" applyFill="1" applyBorder="1" applyAlignment="1">
      <alignment horizontal="center" vertical="center"/>
    </xf>
    <xf numFmtId="0" fontId="4"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25" xfId="0" applyFont="1" applyFill="1" applyBorder="1" applyAlignment="1">
      <alignment horizontal="center" vertical="center"/>
    </xf>
    <xf numFmtId="195" fontId="2" fillId="0" borderId="3" xfId="0" applyNumberFormat="1" applyFont="1" applyFill="1" applyBorder="1" applyAlignment="1">
      <alignment horizontal="right" vertical="center"/>
    </xf>
    <xf numFmtId="195" fontId="2" fillId="0" borderId="43" xfId="0" applyNumberFormat="1" applyFont="1" applyFill="1" applyBorder="1" applyAlignment="1">
      <alignment horizontal="right" vertical="center"/>
    </xf>
    <xf numFmtId="190" fontId="0" fillId="0" borderId="1" xfId="0" applyNumberFormat="1" applyFont="1" applyFill="1" applyBorder="1" applyAlignment="1">
      <alignment horizontal="center" vertical="center"/>
    </xf>
    <xf numFmtId="190" fontId="0" fillId="0" borderId="7" xfId="0" applyNumberFormat="1" applyFont="1" applyFill="1" applyBorder="1" applyAlignment="1">
      <alignment horizontal="center" vertical="center"/>
    </xf>
    <xf numFmtId="192" fontId="0" fillId="0" borderId="10" xfId="0" applyNumberFormat="1" applyFont="1" applyFill="1" applyBorder="1" applyAlignment="1">
      <alignment horizontal="center" vertical="center"/>
    </xf>
    <xf numFmtId="192" fontId="0" fillId="0" borderId="43" xfId="0" applyNumberFormat="1" applyFont="1" applyFill="1" applyBorder="1" applyAlignment="1">
      <alignment horizontal="center" vertical="center"/>
    </xf>
    <xf numFmtId="0" fontId="0" fillId="0" borderId="3" xfId="0" applyFont="1" applyFill="1" applyBorder="1" applyAlignment="1">
      <alignment horizontal="left" vertical="center"/>
    </xf>
    <xf numFmtId="0" fontId="2" fillId="0" borderId="0" xfId="0" applyFont="1" applyFill="1" applyBorder="1" applyAlignment="1">
      <alignment vertical="center"/>
    </xf>
    <xf numFmtId="0" fontId="0" fillId="0" borderId="0" xfId="0" applyFont="1" applyFill="1" applyBorder="1" applyAlignment="1">
      <alignment vertical="top" wrapText="1"/>
    </xf>
    <xf numFmtId="0" fontId="0" fillId="0" borderId="52" xfId="0" applyFont="1" applyFill="1" applyBorder="1" applyAlignment="1">
      <alignment horizontal="center" vertical="center"/>
    </xf>
    <xf numFmtId="0" fontId="0" fillId="0" borderId="32" xfId="0" applyFont="1" applyFill="1" applyBorder="1" applyAlignment="1">
      <alignment horizontal="center" vertical="center"/>
    </xf>
    <xf numFmtId="197" fontId="0" fillId="0" borderId="4" xfId="0" applyNumberFormat="1" applyFont="1" applyFill="1" applyBorder="1" applyAlignment="1">
      <alignment horizontal="center" vertical="center"/>
    </xf>
    <xf numFmtId="197" fontId="0" fillId="0" borderId="0" xfId="0" applyNumberFormat="1" applyFont="1" applyFill="1" applyBorder="1" applyAlignment="1">
      <alignment horizontal="center" vertical="center"/>
    </xf>
    <xf numFmtId="197" fontId="0" fillId="0" borderId="5" xfId="0" applyNumberFormat="1" applyFont="1" applyFill="1" applyBorder="1" applyAlignment="1">
      <alignment horizontal="center" vertical="center"/>
    </xf>
    <xf numFmtId="180" fontId="0" fillId="0" borderId="1"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0" fillId="0" borderId="7" xfId="0" applyNumberFormat="1" applyFont="1" applyFill="1" applyBorder="1" applyAlignment="1">
      <alignment horizontal="right" vertical="center"/>
    </xf>
    <xf numFmtId="0" fontId="0" fillId="0" borderId="3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9" xfId="0" applyFont="1" applyFill="1" applyBorder="1" applyAlignment="1">
      <alignment horizontal="center" vertical="center"/>
    </xf>
    <xf numFmtId="180" fontId="0" fillId="0" borderId="15" xfId="0" applyNumberFormat="1" applyFont="1" applyFill="1" applyBorder="1" applyAlignment="1">
      <alignment horizontal="right" vertical="center"/>
    </xf>
    <xf numFmtId="180" fontId="0" fillId="0" borderId="22" xfId="0" applyNumberFormat="1" applyFont="1" applyFill="1" applyBorder="1" applyAlignment="1">
      <alignment horizontal="right" vertical="center"/>
    </xf>
    <xf numFmtId="181" fontId="0" fillId="0" borderId="22" xfId="0" applyNumberFormat="1" applyFont="1" applyFill="1" applyBorder="1" applyAlignment="1">
      <alignment horizontal="right" vertical="center"/>
    </xf>
    <xf numFmtId="181" fontId="0" fillId="0" borderId="44" xfId="0" applyNumberFormat="1" applyFont="1" applyFill="1" applyBorder="1" applyAlignment="1">
      <alignment horizontal="right" vertical="center"/>
    </xf>
    <xf numFmtId="196" fontId="0" fillId="0" borderId="1" xfId="0" applyNumberFormat="1" applyFont="1" applyFill="1" applyBorder="1" applyAlignment="1">
      <alignment horizontal="right" vertical="center"/>
    </xf>
    <xf numFmtId="196" fontId="0" fillId="0" borderId="0" xfId="0" applyNumberFormat="1" applyFont="1" applyFill="1" applyBorder="1" applyAlignment="1">
      <alignment horizontal="right" vertical="center"/>
    </xf>
    <xf numFmtId="181" fontId="0" fillId="0" borderId="0" xfId="0" applyNumberFormat="1" applyFont="1" applyFill="1" applyBorder="1" applyAlignment="1">
      <alignment vertical="center"/>
    </xf>
    <xf numFmtId="181" fontId="0" fillId="0" borderId="7" xfId="0" applyNumberFormat="1" applyFont="1" applyFill="1" applyBorder="1" applyAlignment="1">
      <alignment vertical="center"/>
    </xf>
    <xf numFmtId="197" fontId="0" fillId="0" borderId="26" xfId="0" applyNumberFormat="1" applyFont="1" applyFill="1" applyBorder="1" applyAlignment="1">
      <alignment horizontal="center" vertical="center"/>
    </xf>
    <xf numFmtId="197" fontId="0" fillId="0" borderId="3" xfId="0" applyNumberFormat="1" applyFont="1" applyFill="1" applyBorder="1" applyAlignment="1">
      <alignment horizontal="center" vertical="center"/>
    </xf>
    <xf numFmtId="197" fontId="0" fillId="0" borderId="83" xfId="0" applyNumberFormat="1" applyFont="1" applyFill="1" applyBorder="1" applyAlignment="1">
      <alignment horizontal="center" vertical="center"/>
    </xf>
    <xf numFmtId="180" fontId="0" fillId="0" borderId="61" xfId="0" applyNumberFormat="1" applyFont="1" applyFill="1" applyBorder="1" applyAlignment="1">
      <alignment horizontal="right" vertical="center"/>
    </xf>
    <xf numFmtId="180" fontId="0" fillId="0" borderId="10" xfId="0" applyNumberFormat="1" applyFont="1" applyFill="1" applyBorder="1" applyAlignment="1">
      <alignment horizontal="right" vertical="center"/>
    </xf>
    <xf numFmtId="0" fontId="0" fillId="0" borderId="40" xfId="0" applyFont="1" applyFill="1" applyBorder="1" applyAlignment="1">
      <alignment horizontal="center" vertical="center"/>
    </xf>
    <xf numFmtId="179" fontId="2" fillId="0" borderId="80" xfId="0" applyNumberFormat="1" applyFont="1" applyFill="1" applyBorder="1" applyAlignment="1">
      <alignment horizontal="right" vertical="center"/>
    </xf>
    <xf numFmtId="179" fontId="2" fillId="0" borderId="81" xfId="0" applyNumberFormat="1" applyFont="1" applyFill="1" applyBorder="1" applyAlignment="1">
      <alignment horizontal="right" vertical="center"/>
    </xf>
    <xf numFmtId="179" fontId="2" fillId="0" borderId="3"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3" fontId="14" fillId="0" borderId="1" xfId="0" applyNumberFormat="1" applyFont="1" applyFill="1" applyBorder="1" applyAlignment="1">
      <alignment horizontal="center" vertical="center"/>
    </xf>
    <xf numFmtId="183" fontId="14" fillId="0" borderId="0" xfId="0" applyNumberFormat="1" applyFont="1" applyFill="1" applyBorder="1" applyAlignment="1">
      <alignment horizontal="center" vertical="center"/>
    </xf>
    <xf numFmtId="179" fontId="0" fillId="0" borderId="1" xfId="0" applyNumberFormat="1" applyFont="1" applyFill="1" applyBorder="1" applyAlignment="1">
      <alignment horizontal="right" vertical="center"/>
    </xf>
    <xf numFmtId="179" fontId="0" fillId="0" borderId="15"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0" fontId="0" fillId="0" borderId="8" xfId="0" applyFont="1" applyFill="1" applyBorder="1" applyAlignment="1">
      <alignment horizontal="center" vertical="center" wrapText="1" shrinkToFit="1"/>
    </xf>
    <xf numFmtId="0" fontId="0" fillId="0" borderId="29" xfId="0" applyFont="1" applyFill="1" applyBorder="1" applyAlignment="1">
      <alignment horizontal="center" vertical="center" wrapText="1" shrinkToFit="1"/>
    </xf>
    <xf numFmtId="0" fontId="0" fillId="0" borderId="20" xfId="0" applyFont="1" applyFill="1" applyBorder="1" applyAlignment="1">
      <alignment horizontal="center" vertical="center" wrapText="1" shrinkToFit="1"/>
    </xf>
    <xf numFmtId="0" fontId="0" fillId="0" borderId="15"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1" xfId="0" applyFont="1" applyFill="1" applyBorder="1" applyAlignment="1">
      <alignment horizontal="distributed" vertical="center" justifyLastLine="1"/>
    </xf>
    <xf numFmtId="0" fontId="0" fillId="0" borderId="49" xfId="0" applyFont="1" applyFill="1" applyBorder="1" applyAlignment="1">
      <alignment horizontal="distributed" vertical="center" justifyLastLine="1"/>
    </xf>
    <xf numFmtId="0" fontId="0" fillId="0" borderId="50" xfId="0" applyFont="1" applyFill="1" applyBorder="1" applyAlignment="1">
      <alignment horizontal="distributed" vertical="center" justifyLastLine="1"/>
    </xf>
    <xf numFmtId="0" fontId="0" fillId="0" borderId="51" xfId="0" applyFont="1" applyFill="1" applyBorder="1" applyAlignment="1">
      <alignment horizontal="distributed" vertical="center" justifyLastLine="1"/>
    </xf>
    <xf numFmtId="0" fontId="9" fillId="0" borderId="0" xfId="0" applyFont="1" applyFill="1" applyBorder="1" applyAlignment="1">
      <alignment horizontal="center" vertical="top" wrapText="1"/>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20" xfId="0" applyFont="1" applyFill="1" applyBorder="1" applyAlignment="1">
      <alignment vertical="center" textRotation="255" wrapText="1"/>
    </xf>
    <xf numFmtId="0" fontId="0" fillId="0" borderId="8" xfId="0" applyFont="1" applyFill="1" applyBorder="1" applyAlignment="1">
      <alignment vertical="center" textRotation="255" wrapText="1"/>
    </xf>
    <xf numFmtId="0" fontId="0" fillId="0" borderId="29" xfId="0" applyFont="1" applyFill="1" applyBorder="1" applyAlignment="1">
      <alignment vertical="center" textRotation="255" wrapText="1"/>
    </xf>
    <xf numFmtId="0" fontId="0" fillId="0" borderId="20" xfId="0" applyFont="1" applyFill="1" applyBorder="1" applyAlignment="1">
      <alignment horizontal="center" vertical="center" textRotation="255"/>
    </xf>
    <xf numFmtId="0" fontId="0" fillId="0" borderId="8" xfId="0" applyFont="1" applyFill="1" applyBorder="1" applyAlignment="1">
      <alignment horizontal="center" vertical="center" textRotation="255"/>
    </xf>
    <xf numFmtId="0" fontId="0" fillId="0" borderId="29" xfId="0" applyFont="1" applyFill="1" applyBorder="1" applyAlignment="1">
      <alignment horizontal="center" vertical="center" textRotation="255"/>
    </xf>
    <xf numFmtId="0" fontId="0" fillId="0" borderId="20" xfId="0" applyFont="1" applyFill="1" applyBorder="1" applyAlignment="1">
      <alignment horizontal="center" vertical="center" textRotation="255" wrapText="1"/>
    </xf>
    <xf numFmtId="0" fontId="0" fillId="0" borderId="8" xfId="0" applyFont="1" applyFill="1" applyBorder="1" applyAlignment="1">
      <alignment horizontal="center" vertical="center" textRotation="255" wrapText="1"/>
    </xf>
    <xf numFmtId="0" fontId="0" fillId="0" borderId="29" xfId="0" applyFont="1" applyFill="1" applyBorder="1" applyAlignment="1">
      <alignment horizontal="center" vertical="center" textRotation="255" wrapText="1"/>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6" xfId="0" applyFont="1" applyFill="1" applyBorder="1" applyAlignment="1">
      <alignment vertical="center" textRotation="255" wrapText="1"/>
    </xf>
    <xf numFmtId="0" fontId="0" fillId="0" borderId="35" xfId="0" applyFont="1" applyFill="1" applyBorder="1" applyAlignment="1">
      <alignment vertical="center" textRotation="255" wrapText="1"/>
    </xf>
    <xf numFmtId="0" fontId="0" fillId="0" borderId="18" xfId="0" applyFont="1" applyFill="1" applyBorder="1" applyAlignment="1">
      <alignment vertical="center" textRotation="255" wrapText="1"/>
    </xf>
    <xf numFmtId="177" fontId="2" fillId="0" borderId="15" xfId="0" applyNumberFormat="1" applyFont="1" applyFill="1" applyBorder="1" applyAlignment="1">
      <alignment vertical="center"/>
    </xf>
    <xf numFmtId="177" fontId="2" fillId="0" borderId="22" xfId="0" applyNumberFormat="1" applyFont="1" applyFill="1" applyBorder="1" applyAlignment="1">
      <alignment vertical="center"/>
    </xf>
    <xf numFmtId="180" fontId="2" fillId="0" borderId="22" xfId="0" applyNumberFormat="1" applyFont="1" applyFill="1" applyBorder="1" applyAlignment="1">
      <alignment vertical="center"/>
    </xf>
    <xf numFmtId="0" fontId="0" fillId="0" borderId="1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4" xfId="0" applyFont="1" applyFill="1" applyBorder="1" applyAlignment="1">
      <alignment vertical="center" textRotation="255"/>
    </xf>
    <xf numFmtId="0" fontId="0" fillId="0" borderId="13" xfId="0" applyFont="1" applyFill="1" applyBorder="1" applyAlignment="1">
      <alignment vertical="center" textRotation="255"/>
    </xf>
    <xf numFmtId="0" fontId="0" fillId="0" borderId="1" xfId="0" applyFont="1" applyFill="1" applyBorder="1" applyAlignment="1">
      <alignment vertical="center" textRotation="255"/>
    </xf>
    <xf numFmtId="0" fontId="0" fillId="0" borderId="5" xfId="0" applyFont="1" applyFill="1" applyBorder="1" applyAlignment="1">
      <alignment vertical="center" textRotation="255"/>
    </xf>
    <xf numFmtId="0" fontId="0" fillId="0" borderId="15" xfId="0" applyFont="1" applyFill="1" applyBorder="1" applyAlignment="1">
      <alignment horizontal="center" vertical="center" textRotation="255"/>
    </xf>
    <xf numFmtId="0" fontId="0" fillId="0" borderId="59"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0" fillId="0" borderId="5" xfId="0" applyFont="1" applyFill="1" applyBorder="1" applyAlignment="1">
      <alignment horizontal="center" vertical="center" textRotation="255"/>
    </xf>
    <xf numFmtId="0" fontId="0" fillId="0" borderId="17" xfId="0" applyFont="1" applyFill="1" applyBorder="1" applyAlignment="1">
      <alignment horizontal="center" vertical="center" textRotation="255"/>
    </xf>
    <xf numFmtId="0" fontId="0" fillId="0" borderId="25" xfId="0" applyFont="1" applyFill="1" applyBorder="1" applyAlignment="1">
      <alignment horizontal="center" vertical="center" textRotation="255"/>
    </xf>
    <xf numFmtId="177" fontId="2" fillId="0" borderId="1" xfId="0" applyNumberFormat="1" applyFont="1" applyFill="1" applyBorder="1" applyAlignment="1">
      <alignment vertical="center"/>
    </xf>
    <xf numFmtId="177" fontId="2" fillId="0" borderId="0" xfId="0" applyNumberFormat="1" applyFont="1" applyFill="1" applyBorder="1" applyAlignment="1">
      <alignment vertical="center"/>
    </xf>
    <xf numFmtId="180" fontId="0" fillId="0" borderId="0" xfId="0" applyNumberFormat="1" applyFont="1" applyFill="1" applyBorder="1" applyAlignment="1">
      <alignment vertical="center"/>
    </xf>
    <xf numFmtId="0" fontId="14" fillId="0" borderId="0" xfId="0" applyFont="1" applyFill="1" applyBorder="1" applyAlignment="1">
      <alignment horizontal="right" vertical="center"/>
    </xf>
    <xf numFmtId="180" fontId="2" fillId="0" borderId="0" xfId="0" applyNumberFormat="1" applyFont="1" applyFill="1" applyBorder="1" applyAlignment="1">
      <alignment vertical="center"/>
    </xf>
    <xf numFmtId="177" fontId="2" fillId="0" borderId="80" xfId="0" applyNumberFormat="1" applyFont="1" applyFill="1" applyBorder="1" applyAlignment="1">
      <alignment vertical="center"/>
    </xf>
    <xf numFmtId="177" fontId="2" fillId="0" borderId="81" xfId="0" applyNumberFormat="1" applyFont="1" applyFill="1" applyBorder="1" applyAlignment="1">
      <alignment vertical="center"/>
    </xf>
    <xf numFmtId="180" fontId="0" fillId="0" borderId="3" xfId="0" applyNumberFormat="1" applyFont="1" applyFill="1" applyBorder="1" applyAlignment="1">
      <alignment vertical="center"/>
    </xf>
    <xf numFmtId="0" fontId="22" fillId="0" borderId="0" xfId="5" applyFont="1" applyBorder="1" applyAlignment="1">
      <alignment horizontal="center" vertical="center"/>
    </xf>
    <xf numFmtId="0" fontId="4" fillId="0" borderId="3" xfId="5" applyFont="1" applyBorder="1" applyAlignment="1">
      <alignment horizontal="right" vertical="center"/>
    </xf>
    <xf numFmtId="0" fontId="4" fillId="4" borderId="71" xfId="5" applyFont="1" applyFill="1" applyBorder="1" applyAlignment="1">
      <alignment horizontal="center" vertical="center" shrinkToFit="1"/>
    </xf>
    <xf numFmtId="0" fontId="4" fillId="4" borderId="45" xfId="5" applyFont="1" applyFill="1" applyBorder="1" applyAlignment="1">
      <alignment horizontal="center" vertical="center" shrinkToFit="1"/>
    </xf>
    <xf numFmtId="0" fontId="4" fillId="4" borderId="45" xfId="0" applyFont="1" applyFill="1" applyBorder="1" applyAlignment="1">
      <alignment horizontal="center" vertical="center" shrinkToFit="1"/>
    </xf>
    <xf numFmtId="0" fontId="4" fillId="4" borderId="36" xfId="5" applyFont="1" applyFill="1" applyBorder="1" applyAlignment="1">
      <alignment horizontal="center" vertical="center"/>
    </xf>
    <xf numFmtId="0" fontId="4" fillId="4" borderId="72" xfId="5" applyFont="1" applyFill="1" applyBorder="1" applyAlignment="1">
      <alignment horizontal="center" vertical="center"/>
    </xf>
    <xf numFmtId="0" fontId="4" fillId="4" borderId="12" xfId="5" applyFont="1" applyFill="1" applyBorder="1" applyAlignment="1">
      <alignment horizontal="center" vertical="center"/>
    </xf>
    <xf numFmtId="0" fontId="4" fillId="4" borderId="19" xfId="5" applyFont="1" applyFill="1" applyBorder="1" applyAlignment="1">
      <alignment horizontal="center" vertical="center"/>
    </xf>
    <xf numFmtId="0" fontId="4" fillId="4" borderId="46" xfId="5" applyFont="1" applyFill="1" applyBorder="1" applyAlignment="1">
      <alignment horizontal="center" vertical="center"/>
    </xf>
    <xf numFmtId="0" fontId="4" fillId="4" borderId="0" xfId="5" applyFont="1" applyFill="1" applyBorder="1" applyAlignment="1">
      <alignment horizontal="center" vertical="center"/>
    </xf>
    <xf numFmtId="0" fontId="4" fillId="4" borderId="7" xfId="5" applyFont="1" applyFill="1" applyBorder="1" applyAlignment="1">
      <alignment horizontal="center" vertical="center"/>
    </xf>
    <xf numFmtId="0" fontId="4" fillId="4" borderId="38" xfId="0" applyFont="1" applyFill="1" applyBorder="1" applyAlignment="1">
      <alignment horizontal="center" vertical="center"/>
    </xf>
    <xf numFmtId="0" fontId="4" fillId="4" borderId="38" xfId="5" applyFont="1" applyFill="1" applyBorder="1" applyAlignment="1">
      <alignment horizontal="center" vertical="center"/>
    </xf>
    <xf numFmtId="0" fontId="7" fillId="0" borderId="0" xfId="0" applyFont="1" applyBorder="1" applyAlignment="1">
      <alignment horizontal="center" vertical="center"/>
    </xf>
  </cellXfs>
  <cellStyles count="6">
    <cellStyle name="パーセント" xfId="3" builtinId="5"/>
    <cellStyle name="桁区切り" xfId="1" builtinId="6"/>
    <cellStyle name="桁区切り 2" xfId="4" xr:uid="{00000000-0005-0000-0000-000002000000}"/>
    <cellStyle name="標準" xfId="0" builtinId="0"/>
    <cellStyle name="標準_H25人口要覧レイアウトサンプル" xfId="5" xr:uid="{00000000-0005-0000-0000-000004000000}"/>
    <cellStyle name="標準_人口まとめ" xfId="2" xr:uid="{00000000-0005-0000-0000-000005000000}"/>
  </cellStyles>
  <dxfs count="0"/>
  <tableStyles count="0" defaultTableStyle="TableStyleMedium9" defaultPivotStyle="PivotStyleLight16"/>
  <colors>
    <mruColors>
      <color rgb="FFFCF6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各年度共３月末現在</a:t>
            </a:r>
          </a:p>
        </c:rich>
      </c:tx>
      <c:layout>
        <c:manualLayout>
          <c:xMode val="edge"/>
          <c:yMode val="edge"/>
          <c:x val="0.30447754030747026"/>
          <c:y val="1.351338716248256E-2"/>
        </c:manualLayout>
      </c:layout>
      <c:overlay val="0"/>
      <c:spPr>
        <a:noFill/>
        <a:ln w="12700">
          <a:solidFill>
            <a:srgbClr val="000000"/>
          </a:solidFill>
          <a:prstDash val="solid"/>
        </a:ln>
      </c:spPr>
    </c:title>
    <c:autoTitleDeleted val="0"/>
    <c:plotArea>
      <c:layout>
        <c:manualLayout>
          <c:layoutTarget val="inner"/>
          <c:xMode val="edge"/>
          <c:yMode val="edge"/>
          <c:x val="0.14394230437088087"/>
          <c:y val="0.11959317249416672"/>
          <c:w val="0.81725191825652665"/>
          <c:h val="0.70992542821006543"/>
        </c:manualLayout>
      </c:layout>
      <c:barChart>
        <c:barDir val="col"/>
        <c:grouping val="stacked"/>
        <c:varyColors val="0"/>
        <c:ser>
          <c:idx val="0"/>
          <c:order val="0"/>
          <c:tx>
            <c:strRef>
              <c:f>グラフ!$I$5</c:f>
              <c:strCache>
                <c:ptCount val="1"/>
                <c:pt idx="0">
                  <c:v>貨物用</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平成26年度</c:v>
                </c:pt>
                <c:pt idx="1">
                  <c:v>27年度</c:v>
                </c:pt>
                <c:pt idx="2">
                  <c:v>28年度</c:v>
                </c:pt>
                <c:pt idx="3">
                  <c:v>29年度</c:v>
                </c:pt>
                <c:pt idx="4">
                  <c:v>30年度</c:v>
                </c:pt>
              </c:strCache>
            </c:strRef>
          </c:cat>
          <c:val>
            <c:numRef>
              <c:f>グラフ!$I$6:$I$10</c:f>
              <c:numCache>
                <c:formatCode>#,##0_);[Red]\(#,##0\)</c:formatCode>
                <c:ptCount val="5"/>
                <c:pt idx="0">
                  <c:v>7066</c:v>
                </c:pt>
                <c:pt idx="1">
                  <c:v>7086</c:v>
                </c:pt>
                <c:pt idx="2" formatCode="#,##0_ ">
                  <c:v>7031</c:v>
                </c:pt>
                <c:pt idx="3" formatCode="#,##0_ ">
                  <c:v>7018</c:v>
                </c:pt>
                <c:pt idx="4" formatCode="#,##0_ ">
                  <c:v>7034</c:v>
                </c:pt>
              </c:numCache>
            </c:numRef>
          </c:val>
          <c:extLst>
            <c:ext xmlns:c16="http://schemas.microsoft.com/office/drawing/2014/chart" uri="{C3380CC4-5D6E-409C-BE32-E72D297353CC}">
              <c16:uniqueId val="{00000000-3BDF-4B84-98EC-2ED5F5356785}"/>
            </c:ext>
          </c:extLst>
        </c:ser>
        <c:ser>
          <c:idx val="1"/>
          <c:order val="1"/>
          <c:tx>
            <c:strRef>
              <c:f>グラフ!$J$5</c:f>
              <c:strCache>
                <c:ptCount val="1"/>
                <c:pt idx="0">
                  <c:v>乗合用</c:v>
                </c:pt>
              </c:strCache>
            </c:strRef>
          </c:tx>
          <c:spPr>
            <a:solidFill>
              <a:srgbClr val="000000"/>
            </a:solidFill>
            <a:ln w="12700">
              <a:solidFill>
                <a:srgbClr val="000000"/>
              </a:solidFill>
              <a:prstDash val="solid"/>
            </a:ln>
          </c:spPr>
          <c:invertIfNegative val="0"/>
          <c:dLbls>
            <c:dLbl>
              <c:idx val="0"/>
              <c:layout>
                <c:manualLayout>
                  <c:x val="-3.9205275116072314E-3"/>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17-4B00-B7BE-6F5234E850FA}"/>
                </c:ext>
              </c:extLst>
            </c:dLbl>
            <c:dLbl>
              <c:idx val="1"/>
              <c:layout>
                <c:manualLayout>
                  <c:x val="0"/>
                  <c:y val="-1.0079474406997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17-4B00-B7BE-6F5234E850FA}"/>
                </c:ext>
              </c:extLst>
            </c:dLbl>
            <c:dLbl>
              <c:idx val="2"/>
              <c:layout>
                <c:manualLayout>
                  <c:x val="3.9205275116071595E-3"/>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17-4B00-B7BE-6F5234E850FA}"/>
                </c:ext>
              </c:extLst>
            </c:dLbl>
            <c:dLbl>
              <c:idx val="3"/>
              <c:layout>
                <c:manualLayout>
                  <c:x val="0"/>
                  <c:y val="-3.3598248023325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17-4B00-B7BE-6F5234E850FA}"/>
                </c:ext>
              </c:extLst>
            </c:dLbl>
            <c:dLbl>
              <c:idx val="4"/>
              <c:layout>
                <c:manualLayout>
                  <c:x val="-1.4375101480160874E-16"/>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17-4B00-B7BE-6F5234E850FA}"/>
                </c:ext>
              </c:extLst>
            </c:dLbl>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平成26年度</c:v>
                </c:pt>
                <c:pt idx="1">
                  <c:v>27年度</c:v>
                </c:pt>
                <c:pt idx="2">
                  <c:v>28年度</c:v>
                </c:pt>
                <c:pt idx="3">
                  <c:v>29年度</c:v>
                </c:pt>
                <c:pt idx="4">
                  <c:v>30年度</c:v>
                </c:pt>
              </c:strCache>
            </c:strRef>
          </c:cat>
          <c:val>
            <c:numRef>
              <c:f>グラフ!$J$6:$J$10</c:f>
              <c:numCache>
                <c:formatCode>#,##0_);[Red]\(#,##0\)</c:formatCode>
                <c:ptCount val="5"/>
                <c:pt idx="0">
                  <c:v>124</c:v>
                </c:pt>
                <c:pt idx="1">
                  <c:v>117</c:v>
                </c:pt>
                <c:pt idx="2" formatCode="#,##0_ ">
                  <c:v>122</c:v>
                </c:pt>
                <c:pt idx="3" formatCode="#,##0_ ">
                  <c:v>119</c:v>
                </c:pt>
                <c:pt idx="4" formatCode="#,##0_ ">
                  <c:v>113</c:v>
                </c:pt>
              </c:numCache>
            </c:numRef>
          </c:val>
          <c:extLst>
            <c:ext xmlns:c16="http://schemas.microsoft.com/office/drawing/2014/chart" uri="{C3380CC4-5D6E-409C-BE32-E72D297353CC}">
              <c16:uniqueId val="{00000001-3BDF-4B84-98EC-2ED5F5356785}"/>
            </c:ext>
          </c:extLst>
        </c:ser>
        <c:ser>
          <c:idx val="2"/>
          <c:order val="2"/>
          <c:tx>
            <c:strRef>
              <c:f>グラフ!$K$5</c:f>
              <c:strCache>
                <c:ptCount val="1"/>
                <c:pt idx="0">
                  <c:v>乗 用</c:v>
                </c:pt>
              </c:strCache>
            </c:strRef>
          </c:tx>
          <c:spPr>
            <a:pattFill prst="dotDmnd">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平成26年度</c:v>
                </c:pt>
                <c:pt idx="1">
                  <c:v>27年度</c:v>
                </c:pt>
                <c:pt idx="2">
                  <c:v>28年度</c:v>
                </c:pt>
                <c:pt idx="3">
                  <c:v>29年度</c:v>
                </c:pt>
                <c:pt idx="4">
                  <c:v>30年度</c:v>
                </c:pt>
              </c:strCache>
            </c:strRef>
          </c:cat>
          <c:val>
            <c:numRef>
              <c:f>グラフ!$K$6:$K$10</c:f>
              <c:numCache>
                <c:formatCode>#,##0_);[Red]\(#,##0\)</c:formatCode>
                <c:ptCount val="5"/>
                <c:pt idx="0">
                  <c:v>28015</c:v>
                </c:pt>
                <c:pt idx="1">
                  <c:v>28362</c:v>
                </c:pt>
                <c:pt idx="2" formatCode="#,##0_ ">
                  <c:v>29267</c:v>
                </c:pt>
                <c:pt idx="3" formatCode="#,##0_ ">
                  <c:v>29840</c:v>
                </c:pt>
                <c:pt idx="4" formatCode="#,##0_ ">
                  <c:v>30068</c:v>
                </c:pt>
              </c:numCache>
            </c:numRef>
          </c:val>
          <c:extLst>
            <c:ext xmlns:c16="http://schemas.microsoft.com/office/drawing/2014/chart" uri="{C3380CC4-5D6E-409C-BE32-E72D297353CC}">
              <c16:uniqueId val="{00000002-3BDF-4B84-98EC-2ED5F5356785}"/>
            </c:ext>
          </c:extLst>
        </c:ser>
        <c:ser>
          <c:idx val="3"/>
          <c:order val="3"/>
          <c:tx>
            <c:strRef>
              <c:f>グラフ!$L$5</c:f>
              <c:strCache>
                <c:ptCount val="1"/>
                <c:pt idx="0">
                  <c:v>特種(殊)用途用</c:v>
                </c:pt>
              </c:strCache>
            </c:strRef>
          </c:tx>
          <c:spPr>
            <a:pattFill prst="wdUpDiag">
              <a:fgClr>
                <a:srgbClr val="000000"/>
              </a:fgClr>
              <a:bgClr>
                <a:srgbClr val="FFFFFF"/>
              </a:bgClr>
            </a:pattFill>
            <a:ln w="12700">
              <a:solidFill>
                <a:srgbClr val="000000"/>
              </a:solidFill>
              <a:prstDash val="solid"/>
            </a:ln>
          </c:spPr>
          <c:invertIfNegative val="0"/>
          <c:dLbls>
            <c:dLbl>
              <c:idx val="0"/>
              <c:layout>
                <c:manualLayout>
                  <c:x val="0"/>
                  <c:y val="-2.3518773616327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7-4B00-B7BE-6F5234E850FA}"/>
                </c:ext>
              </c:extLst>
            </c:dLbl>
            <c:dLbl>
              <c:idx val="1"/>
              <c:layout>
                <c:manualLayout>
                  <c:x val="-7.1875507400804369E-17"/>
                  <c:y val="-2.35187736163275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17-4B00-B7BE-6F5234E850FA}"/>
                </c:ext>
              </c:extLst>
            </c:dLbl>
            <c:dLbl>
              <c:idx val="2"/>
              <c:layout>
                <c:manualLayout>
                  <c:x val="0"/>
                  <c:y val="-2.3518773616327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17-4B00-B7BE-6F5234E850FA}"/>
                </c:ext>
              </c:extLst>
            </c:dLbl>
            <c:dLbl>
              <c:idx val="3"/>
              <c:layout>
                <c:manualLayout>
                  <c:x val="0"/>
                  <c:y val="-2.6878598418660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17-4B00-B7BE-6F5234E850FA}"/>
                </c:ext>
              </c:extLst>
            </c:dLbl>
            <c:dLbl>
              <c:idx val="4"/>
              <c:layout>
                <c:manualLayout>
                  <c:x val="0"/>
                  <c:y val="-3.0238423220992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17-4B00-B7BE-6F5234E850FA}"/>
                </c:ext>
              </c:extLst>
            </c:dLbl>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平成26年度</c:v>
                </c:pt>
                <c:pt idx="1">
                  <c:v>27年度</c:v>
                </c:pt>
                <c:pt idx="2">
                  <c:v>28年度</c:v>
                </c:pt>
                <c:pt idx="3">
                  <c:v>29年度</c:v>
                </c:pt>
                <c:pt idx="4">
                  <c:v>30年度</c:v>
                </c:pt>
              </c:strCache>
            </c:strRef>
          </c:cat>
          <c:val>
            <c:numRef>
              <c:f>グラフ!$L$6:$L$10</c:f>
              <c:numCache>
                <c:formatCode>#,##0_);[Red]\(#,##0\)</c:formatCode>
                <c:ptCount val="5"/>
                <c:pt idx="0">
                  <c:v>1661</c:v>
                </c:pt>
                <c:pt idx="1">
                  <c:v>1733</c:v>
                </c:pt>
                <c:pt idx="2" formatCode="#,##0_ ">
                  <c:v>1750</c:v>
                </c:pt>
                <c:pt idx="3" formatCode="#,##0_ ">
                  <c:v>1764</c:v>
                </c:pt>
                <c:pt idx="4" formatCode="#,##0_ ">
                  <c:v>1805</c:v>
                </c:pt>
              </c:numCache>
            </c:numRef>
          </c:val>
          <c:extLst>
            <c:ext xmlns:c16="http://schemas.microsoft.com/office/drawing/2014/chart" uri="{C3380CC4-5D6E-409C-BE32-E72D297353CC}">
              <c16:uniqueId val="{00000003-3BDF-4B84-98EC-2ED5F5356785}"/>
            </c:ext>
          </c:extLst>
        </c:ser>
        <c:dLbls>
          <c:showLegendKey val="0"/>
          <c:showVal val="1"/>
          <c:showCatName val="0"/>
          <c:showSerName val="0"/>
          <c:showPercent val="0"/>
          <c:showBubbleSize val="0"/>
        </c:dLbls>
        <c:gapWidth val="30"/>
        <c:overlap val="100"/>
        <c:axId val="371630528"/>
        <c:axId val="371631704"/>
      </c:barChart>
      <c:catAx>
        <c:axId val="371630528"/>
        <c:scaling>
          <c:orientation val="minMax"/>
        </c:scaling>
        <c:delete val="0"/>
        <c:axPos val="b"/>
        <c:numFmt formatCode="General" sourceLinked="1"/>
        <c:majorTickMark val="in"/>
        <c:minorTickMark val="none"/>
        <c:tickLblPos val="nextTo"/>
        <c:spPr>
          <a:ln w="9525">
            <a:noFill/>
          </a:ln>
        </c:spPr>
        <c:txPr>
          <a:bodyPr rot="0" vert="horz"/>
          <a:lstStyle/>
          <a:p>
            <a:pPr>
              <a:defRPr sz="790" b="0" i="0" u="none" strike="noStrike" baseline="0">
                <a:solidFill>
                  <a:srgbClr val="000000"/>
                </a:solidFill>
                <a:latin typeface="ＭＳ Ｐゴシック"/>
                <a:ea typeface="ＭＳ Ｐゴシック"/>
                <a:cs typeface="ＭＳ Ｐゴシック"/>
              </a:defRPr>
            </a:pPr>
            <a:endParaRPr lang="ja-JP"/>
          </a:p>
        </c:txPr>
        <c:crossAx val="371631704"/>
        <c:crossesAt val="0"/>
        <c:auto val="1"/>
        <c:lblAlgn val="ctr"/>
        <c:lblOffset val="100"/>
        <c:tickLblSkip val="1"/>
        <c:tickMarkSkip val="1"/>
        <c:noMultiLvlLbl val="0"/>
      </c:catAx>
      <c:valAx>
        <c:axId val="371631704"/>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4328368953880771"/>
              <c:y val="5.852444017016944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630528"/>
        <c:crossesAt val="1"/>
        <c:crossBetween val="between"/>
        <c:majorUnit val="10000"/>
      </c:valAx>
      <c:spPr>
        <a:solidFill>
          <a:srgbClr val="FFFFFF"/>
        </a:solidFill>
        <a:ln w="12700">
          <a:solidFill>
            <a:srgbClr val="000000"/>
          </a:solidFill>
          <a:prstDash val="solid"/>
        </a:ln>
      </c:spPr>
    </c:plotArea>
    <c:legend>
      <c:legendPos val="b"/>
      <c:layout>
        <c:manualLayout>
          <c:xMode val="edge"/>
          <c:yMode val="edge"/>
          <c:x val="8.1121816668927385E-2"/>
          <c:y val="0.90277280225468004"/>
          <c:w val="0.88342911316882256"/>
          <c:h val="8.5892355058671099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31</a:t>
            </a:r>
            <a:r>
              <a:rPr lang="ja-JP" altLang="en-US"/>
              <a:t>年３月末現在</a:t>
            </a:r>
          </a:p>
        </c:rich>
      </c:tx>
      <c:layout>
        <c:manualLayout>
          <c:xMode val="edge"/>
          <c:yMode val="edge"/>
          <c:x val="0.3128972948733168"/>
          <c:y val="1.6788334260039901E-2"/>
        </c:manualLayout>
      </c:layout>
      <c:overlay val="0"/>
      <c:spPr>
        <a:noFill/>
        <a:ln w="12700">
          <a:solidFill>
            <a:srgbClr val="000000"/>
          </a:solidFill>
          <a:prstDash val="solid"/>
        </a:ln>
      </c:spPr>
    </c:title>
    <c:autoTitleDeleted val="0"/>
    <c:plotArea>
      <c:layout>
        <c:manualLayout>
          <c:layoutTarget val="inner"/>
          <c:xMode val="edge"/>
          <c:yMode val="edge"/>
          <c:x val="0.18298339921115644"/>
          <c:y val="0.10931442177009792"/>
          <c:w val="0.61489242681538325"/>
          <c:h val="0.61682701642161253"/>
        </c:manualLayout>
      </c:layout>
      <c:barChart>
        <c:barDir val="col"/>
        <c:grouping val="clustered"/>
        <c:varyColors val="0"/>
        <c:ser>
          <c:idx val="0"/>
          <c:order val="0"/>
          <c:spPr>
            <a:pattFill prst="dkDnDiag">
              <a:fgClr>
                <a:schemeClr val="bg1">
                  <a:lumMod val="65000"/>
                </a:schemeClr>
              </a:fgClr>
              <a:bgClr>
                <a:schemeClr val="bg1"/>
              </a:bgClr>
            </a:pattFill>
            <a:ln w="12700">
              <a:solidFill>
                <a:srgbClr val="000000"/>
              </a:solidFill>
              <a:prstDash val="solid"/>
            </a:ln>
          </c:spPr>
          <c:invertIfNegative val="0"/>
          <c:dLbls>
            <c:dLbl>
              <c:idx val="0"/>
              <c:layout>
                <c:manualLayout>
                  <c:x val="4.2376059203424101E-3"/>
                  <c:y val="7.69116790484287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16-43BB-B4CC-3D4D3BFAEC60}"/>
                </c:ext>
              </c:extLst>
            </c:dLbl>
            <c:dLbl>
              <c:idx val="1"/>
              <c:layout>
                <c:manualLayout>
                  <c:x val="-7.4065017291609775E-3"/>
                  <c:y val="2.64385493413993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16-43BB-B4CC-3D4D3BFAEC60}"/>
                </c:ext>
              </c:extLst>
            </c:dLbl>
            <c:dLbl>
              <c:idx val="2"/>
              <c:layout>
                <c:manualLayout>
                  <c:x val="-6.6612830647870434E-3"/>
                  <c:y val="1.4210108863213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16-43BB-B4CC-3D4D3BFAEC60}"/>
                </c:ext>
              </c:extLst>
            </c:dLbl>
            <c:dLbl>
              <c:idx val="3"/>
              <c:layout>
                <c:manualLayout>
                  <c:x val="-1.9467583252174832E-3"/>
                  <c:y val="3.93065533062881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16-43BB-B4CC-3D4D3BFAEC6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グラフ!$H$13:$K$13</c:f>
              <c:strCache>
                <c:ptCount val="4"/>
                <c:pt idx="0">
                  <c:v>小型二輪車</c:v>
                </c:pt>
                <c:pt idx="1">
                  <c:v>軽自動車</c:v>
                </c:pt>
                <c:pt idx="2">
                  <c:v>小型特殊車</c:v>
                </c:pt>
                <c:pt idx="3">
                  <c:v>原動機付自転車</c:v>
                </c:pt>
              </c:strCache>
            </c:strRef>
          </c:cat>
          <c:val>
            <c:numRef>
              <c:f>グラフ!$H$14:$K$14</c:f>
              <c:numCache>
                <c:formatCode>#,##0;[Red]#,##0</c:formatCode>
                <c:ptCount val="4"/>
                <c:pt idx="0">
                  <c:v>1381</c:v>
                </c:pt>
                <c:pt idx="1">
                  <c:v>45343</c:v>
                </c:pt>
                <c:pt idx="2">
                  <c:v>100</c:v>
                </c:pt>
                <c:pt idx="3">
                  <c:v>11053</c:v>
                </c:pt>
              </c:numCache>
            </c:numRef>
          </c:val>
          <c:extLst>
            <c:ext xmlns:c16="http://schemas.microsoft.com/office/drawing/2014/chart" uri="{C3380CC4-5D6E-409C-BE32-E72D297353CC}">
              <c16:uniqueId val="{00000004-1816-43BB-B4CC-3D4D3BFAEC60}"/>
            </c:ext>
          </c:extLst>
        </c:ser>
        <c:dLbls>
          <c:showLegendKey val="0"/>
          <c:showVal val="0"/>
          <c:showCatName val="0"/>
          <c:showSerName val="0"/>
          <c:showPercent val="0"/>
          <c:showBubbleSize val="0"/>
        </c:dLbls>
        <c:gapWidth val="30"/>
        <c:axId val="371627784"/>
        <c:axId val="371628568"/>
      </c:barChart>
      <c:catAx>
        <c:axId val="37162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371628568"/>
        <c:crossesAt val="0"/>
        <c:auto val="1"/>
        <c:lblAlgn val="ctr"/>
        <c:lblOffset val="100"/>
        <c:tickLblSkip val="1"/>
        <c:tickMarkSkip val="1"/>
        <c:noMultiLvlLbl val="0"/>
      </c:catAx>
      <c:valAx>
        <c:axId val="371628568"/>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7504583283873748"/>
              <c:y val="5.6681912483035286E-2"/>
            </c:manualLayout>
          </c:layout>
          <c:overlay val="0"/>
          <c:spPr>
            <a:noFill/>
            <a:ln w="25400">
              <a:noFill/>
            </a:ln>
          </c:spPr>
        </c:title>
        <c:numFmt formatCode="#,##0;[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71627784"/>
        <c:crossesAt val="1"/>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31</a:t>
            </a:r>
            <a:r>
              <a:rPr lang="ja-JP" altLang="en-US"/>
              <a:t>年３月末現在</a:t>
            </a:r>
          </a:p>
        </c:rich>
      </c:tx>
      <c:layout>
        <c:manualLayout>
          <c:xMode val="edge"/>
          <c:yMode val="edge"/>
          <c:x val="0.32948037564669685"/>
          <c:y val="5.78313253012048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49895897721989"/>
          <c:y val="0.2893768851951638"/>
          <c:w val="0.73636969289143261"/>
          <c:h val="0.55388292972377029"/>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D873-4C89-91D1-C5E05CAA3EE9}"/>
              </c:ext>
            </c:extLst>
          </c:dPt>
          <c:dPt>
            <c:idx val="1"/>
            <c:bubble3D val="0"/>
            <c:spPr>
              <a:pattFill prst="dot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D873-4C89-91D1-C5E05CAA3EE9}"/>
              </c:ext>
            </c:extLst>
          </c:dPt>
          <c:dLbls>
            <c:dLbl>
              <c:idx val="0"/>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1-D873-4C89-91D1-C5E05CAA3EE9}"/>
                </c:ext>
              </c:extLst>
            </c:dLbl>
            <c:dLbl>
              <c:idx val="1"/>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3-D873-4C89-91D1-C5E05CAA3EE9}"/>
                </c:ext>
              </c:extLst>
            </c:dLbl>
            <c:dLbl>
              <c:idx val="2"/>
              <c:layout>
                <c:manualLayout>
                  <c:x val="4.0413410333550434E-2"/>
                  <c:y val="-0.19080151434159737"/>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873-4C89-91D1-C5E05CAA3EE9}"/>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グラフ!$H$42:$J$42</c:f>
              <c:strCache>
                <c:ptCount val="3"/>
                <c:pt idx="0">
                  <c:v>住 宅 用</c:v>
                </c:pt>
                <c:pt idx="1">
                  <c:v>事 務 用</c:v>
                </c:pt>
                <c:pt idx="2">
                  <c:v>公衆電話</c:v>
                </c:pt>
              </c:strCache>
            </c:strRef>
          </c:cat>
          <c:val>
            <c:numRef>
              <c:f>グラフ!$H$43:$J$43</c:f>
              <c:numCache>
                <c:formatCode>#,##0_);\(#,##0\)</c:formatCode>
                <c:ptCount val="3"/>
                <c:pt idx="0">
                  <c:v>7281</c:v>
                </c:pt>
                <c:pt idx="1">
                  <c:v>2603</c:v>
                </c:pt>
                <c:pt idx="2">
                  <c:v>133</c:v>
                </c:pt>
              </c:numCache>
            </c:numRef>
          </c:val>
          <c:extLst>
            <c:ext xmlns:c16="http://schemas.microsoft.com/office/drawing/2014/chart" uri="{C3380CC4-5D6E-409C-BE32-E72D297353CC}">
              <c16:uniqueId val="{00000005-D873-4C89-91D1-C5E05CAA3EE9}"/>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31</a:t>
            </a:r>
            <a:r>
              <a:rPr lang="ja-JP" altLang="en-US"/>
              <a:t>年３月末現在</a:t>
            </a:r>
          </a:p>
        </c:rich>
      </c:tx>
      <c:layout>
        <c:manualLayout>
          <c:xMode val="edge"/>
          <c:yMode val="edge"/>
          <c:x val="0.34319526995565264"/>
          <c:y val="2.95289186497033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4674556213017763E-2"/>
          <c:y val="0.14285744482515941"/>
          <c:w val="0.81952662721893488"/>
          <c:h val="0.56060724560176034"/>
        </c:manualLayout>
      </c:layout>
      <c:barChart>
        <c:barDir val="col"/>
        <c:grouping val="clustered"/>
        <c:varyColors val="0"/>
        <c:ser>
          <c:idx val="0"/>
          <c:order val="0"/>
          <c:tx>
            <c:strRef>
              <c:f>グラフ!$I$47</c:f>
              <c:strCache>
                <c:ptCount val="1"/>
                <c:pt idx="0">
                  <c:v>窓口機関</c:v>
                </c:pt>
              </c:strCache>
            </c:strRef>
          </c:tx>
          <c:spPr>
            <a:solidFill>
              <a:srgbClr val="000000"/>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グラフ!$I$48:$I$58</c:f>
              <c:numCache>
                <c:formatCode>General</c:formatCode>
                <c:ptCount val="11"/>
                <c:pt idx="0">
                  <c:v>38</c:v>
                </c:pt>
                <c:pt idx="1">
                  <c:v>17</c:v>
                </c:pt>
                <c:pt idx="2">
                  <c:v>9</c:v>
                </c:pt>
                <c:pt idx="3">
                  <c:v>13</c:v>
                </c:pt>
                <c:pt idx="4">
                  <c:v>8</c:v>
                </c:pt>
                <c:pt idx="5">
                  <c:v>12</c:v>
                </c:pt>
                <c:pt idx="6">
                  <c:v>10</c:v>
                </c:pt>
                <c:pt idx="7">
                  <c:v>9</c:v>
                </c:pt>
                <c:pt idx="8">
                  <c:v>11</c:v>
                </c:pt>
                <c:pt idx="9">
                  <c:v>4</c:v>
                </c:pt>
                <c:pt idx="10">
                  <c:v>9</c:v>
                </c:pt>
              </c:numCache>
            </c:numRef>
          </c:val>
          <c:extLst>
            <c:ext xmlns:c16="http://schemas.microsoft.com/office/drawing/2014/chart" uri="{C3380CC4-5D6E-409C-BE32-E72D297353CC}">
              <c16:uniqueId val="{00000000-888B-42AB-AD5D-91A3D0853A3C}"/>
            </c:ext>
          </c:extLst>
        </c:ser>
        <c:ser>
          <c:idx val="1"/>
          <c:order val="1"/>
          <c:tx>
            <c:strRef>
              <c:f>グラフ!$J$47</c:f>
              <c:strCache>
                <c:ptCount val="1"/>
                <c:pt idx="0">
                  <c:v>郵便切手販売所</c:v>
                </c:pt>
              </c:strCache>
            </c:strRef>
          </c:tx>
          <c:spPr>
            <a:solidFill>
              <a:srgbClr val="FFFFFF"/>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グラフ!$J$48:$J$58</c:f>
              <c:numCache>
                <c:formatCode>#,##0;[Red]#,##0</c:formatCode>
                <c:ptCount val="11"/>
                <c:pt idx="0">
                  <c:v>288</c:v>
                </c:pt>
                <c:pt idx="1">
                  <c:v>71</c:v>
                </c:pt>
                <c:pt idx="2">
                  <c:v>64</c:v>
                </c:pt>
                <c:pt idx="3">
                  <c:v>74</c:v>
                </c:pt>
                <c:pt idx="4">
                  <c:v>73</c:v>
                </c:pt>
                <c:pt idx="5">
                  <c:v>85</c:v>
                </c:pt>
                <c:pt idx="6">
                  <c:v>77</c:v>
                </c:pt>
                <c:pt idx="7">
                  <c:v>47</c:v>
                </c:pt>
                <c:pt idx="8">
                  <c:v>99</c:v>
                </c:pt>
                <c:pt idx="9">
                  <c:v>31</c:v>
                </c:pt>
                <c:pt idx="10">
                  <c:v>42</c:v>
                </c:pt>
              </c:numCache>
            </c:numRef>
          </c:val>
          <c:extLst>
            <c:ext xmlns:c16="http://schemas.microsoft.com/office/drawing/2014/chart" uri="{C3380CC4-5D6E-409C-BE32-E72D297353CC}">
              <c16:uniqueId val="{00000001-888B-42AB-AD5D-91A3D0853A3C}"/>
            </c:ext>
          </c:extLst>
        </c:ser>
        <c:ser>
          <c:idx val="2"/>
          <c:order val="2"/>
          <c:tx>
            <c:strRef>
              <c:f>グラフ!$K$47</c:f>
              <c:strCache>
                <c:ptCount val="1"/>
                <c:pt idx="0">
                  <c:v>郵便ポスト</c:v>
                </c:pt>
              </c:strCache>
            </c:strRef>
          </c:tx>
          <c:spPr>
            <a:pattFill prst="ltUpDiag">
              <a:fgClr>
                <a:srgbClr val="000000"/>
              </a:fgClr>
              <a:bgClr>
                <a:srgbClr val="FFFFFF"/>
              </a:bgClr>
            </a:patt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グラフ!$K$48:$K$58</c:f>
              <c:numCache>
                <c:formatCode>#,##0_);[Red]\(#,##0\)</c:formatCode>
                <c:ptCount val="11"/>
                <c:pt idx="0">
                  <c:v>327</c:v>
                </c:pt>
                <c:pt idx="1">
                  <c:v>110</c:v>
                </c:pt>
                <c:pt idx="2">
                  <c:v>74</c:v>
                </c:pt>
                <c:pt idx="3">
                  <c:v>66</c:v>
                </c:pt>
                <c:pt idx="4">
                  <c:v>74</c:v>
                </c:pt>
                <c:pt idx="5">
                  <c:v>94</c:v>
                </c:pt>
                <c:pt idx="6">
                  <c:v>89</c:v>
                </c:pt>
                <c:pt idx="7">
                  <c:v>50</c:v>
                </c:pt>
                <c:pt idx="8">
                  <c:v>97</c:v>
                </c:pt>
                <c:pt idx="9">
                  <c:v>38</c:v>
                </c:pt>
                <c:pt idx="10">
                  <c:v>55</c:v>
                </c:pt>
              </c:numCache>
            </c:numRef>
          </c:val>
          <c:extLst>
            <c:ext xmlns:c16="http://schemas.microsoft.com/office/drawing/2014/chart" uri="{C3380CC4-5D6E-409C-BE32-E72D297353CC}">
              <c16:uniqueId val="{00000002-888B-42AB-AD5D-91A3D0853A3C}"/>
            </c:ext>
          </c:extLst>
        </c:ser>
        <c:dLbls>
          <c:showLegendKey val="0"/>
          <c:showVal val="0"/>
          <c:showCatName val="0"/>
          <c:showSerName val="0"/>
          <c:showPercent val="0"/>
          <c:showBubbleSize val="0"/>
        </c:dLbls>
        <c:gapWidth val="150"/>
        <c:axId val="371628960"/>
        <c:axId val="371626608"/>
      </c:barChart>
      <c:catAx>
        <c:axId val="371628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371626608"/>
        <c:crossesAt val="0"/>
        <c:auto val="1"/>
        <c:lblAlgn val="ctr"/>
        <c:lblOffset val="100"/>
        <c:tickLblSkip val="1"/>
        <c:tickMarkSkip val="1"/>
        <c:noMultiLvlLbl val="0"/>
      </c:catAx>
      <c:valAx>
        <c:axId val="37162660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71628960"/>
        <c:crossesAt val="1"/>
        <c:crossBetween val="between"/>
      </c:valAx>
      <c:spPr>
        <a:solidFill>
          <a:srgbClr val="FFFFFF"/>
        </a:solidFill>
        <a:ln w="12700">
          <a:solidFill>
            <a:srgbClr val="000000"/>
          </a:solidFill>
          <a:prstDash val="solid"/>
        </a:ln>
      </c:spPr>
    </c:plotArea>
    <c:legend>
      <c:legendPos val="r"/>
      <c:layout>
        <c:manualLayout>
          <c:xMode val="edge"/>
          <c:yMode val="edge"/>
          <c:x val="8.8757396449705248E-2"/>
          <c:y val="0.88961227004758114"/>
          <c:w val="0.86686390532544377"/>
          <c:h val="8.00867493716802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9525</xdr:colOff>
      <xdr:row>9</xdr:row>
      <xdr:rowOff>9525</xdr:rowOff>
    </xdr:to>
    <xdr:sp macro="" textlink="">
      <xdr:nvSpPr>
        <xdr:cNvPr id="106497" name="Line 1">
          <a:extLst>
            <a:ext uri="{FF2B5EF4-FFF2-40B4-BE49-F238E27FC236}">
              <a16:creationId xmlns:a16="http://schemas.microsoft.com/office/drawing/2014/main" id="{00000000-0008-0000-0300-000001A00100}"/>
            </a:ext>
          </a:extLst>
        </xdr:cNvPr>
        <xdr:cNvSpPr>
          <a:spLocks noChangeShapeType="1"/>
        </xdr:cNvSpPr>
      </xdr:nvSpPr>
      <xdr:spPr bwMode="auto">
        <a:xfrm>
          <a:off x="9525" y="1114425"/>
          <a:ext cx="723900" cy="952500"/>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0</xdr:col>
      <xdr:colOff>714375</xdr:colOff>
      <xdr:row>32</xdr:row>
      <xdr:rowOff>9525</xdr:rowOff>
    </xdr:to>
    <xdr:sp macro="" textlink="">
      <xdr:nvSpPr>
        <xdr:cNvPr id="106498" name="Line 2">
          <a:extLst>
            <a:ext uri="{FF2B5EF4-FFF2-40B4-BE49-F238E27FC236}">
              <a16:creationId xmlns:a16="http://schemas.microsoft.com/office/drawing/2014/main" id="{00000000-0008-0000-0300-000002A00100}"/>
            </a:ext>
          </a:extLst>
        </xdr:cNvPr>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0</xdr:col>
      <xdr:colOff>714375</xdr:colOff>
      <xdr:row>32</xdr:row>
      <xdr:rowOff>9525</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981075</xdr:colOff>
      <xdr:row>3</xdr:row>
      <xdr:rowOff>285751</xdr:rowOff>
    </xdr:from>
    <xdr:to>
      <xdr:col>27</xdr:col>
      <xdr:colOff>314325</xdr:colOff>
      <xdr:row>7</xdr:row>
      <xdr:rowOff>38101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8210550" y="600076"/>
          <a:ext cx="3409950" cy="12382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800">
              <a:solidFill>
                <a:srgbClr val="FF0000"/>
              </a:solidFill>
            </a:rPr>
            <a:t>人口・世帯数データ入力済み！！！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95250</xdr:rowOff>
    </xdr:from>
    <xdr:to>
      <xdr:col>2</xdr:col>
      <xdr:colOff>1093304</xdr:colOff>
      <xdr:row>31</xdr:row>
      <xdr:rowOff>28575</xdr:rowOff>
    </xdr:to>
    <xdr:graphicFrame macro="">
      <xdr:nvGraphicFramePr>
        <xdr:cNvPr id="107521" name="Chart 1">
          <a:extLst>
            <a:ext uri="{FF2B5EF4-FFF2-40B4-BE49-F238E27FC236}">
              <a16:creationId xmlns:a16="http://schemas.microsoft.com/office/drawing/2014/main" id="{00000000-0008-0000-0600-000001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6</xdr:row>
      <xdr:rowOff>85725</xdr:rowOff>
    </xdr:from>
    <xdr:to>
      <xdr:col>6</xdr:col>
      <xdr:colOff>16565</xdr:colOff>
      <xdr:row>33</xdr:row>
      <xdr:rowOff>124240</xdr:rowOff>
    </xdr:to>
    <xdr:graphicFrame macro="">
      <xdr:nvGraphicFramePr>
        <xdr:cNvPr id="107522" name="Chart 2">
          <a:extLst>
            <a:ext uri="{FF2B5EF4-FFF2-40B4-BE49-F238E27FC236}">
              <a16:creationId xmlns:a16="http://schemas.microsoft.com/office/drawing/2014/main" id="{00000000-0008-0000-0600-000002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38100</xdr:rowOff>
    </xdr:from>
    <xdr:to>
      <xdr:col>3</xdr:col>
      <xdr:colOff>0</xdr:colOff>
      <xdr:row>66</xdr:row>
      <xdr:rowOff>49696</xdr:rowOff>
    </xdr:to>
    <xdr:graphicFrame macro="">
      <xdr:nvGraphicFramePr>
        <xdr:cNvPr id="107523" name="Chart 3">
          <a:extLst>
            <a:ext uri="{FF2B5EF4-FFF2-40B4-BE49-F238E27FC236}">
              <a16:creationId xmlns:a16="http://schemas.microsoft.com/office/drawing/2014/main" id="{00000000-0008-0000-0600-000003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48</xdr:row>
      <xdr:rowOff>76200</xdr:rowOff>
    </xdr:from>
    <xdr:to>
      <xdr:col>5</xdr:col>
      <xdr:colOff>352425</xdr:colOff>
      <xdr:row>48</xdr:row>
      <xdr:rowOff>142875</xdr:rowOff>
    </xdr:to>
    <xdr:sp macro="" textlink="">
      <xdr:nvSpPr>
        <xdr:cNvPr id="107524" name="Line 6">
          <a:extLst>
            <a:ext uri="{FF2B5EF4-FFF2-40B4-BE49-F238E27FC236}">
              <a16:creationId xmlns:a16="http://schemas.microsoft.com/office/drawing/2014/main" id="{00000000-0008-0000-0600-000004A40100}"/>
            </a:ext>
          </a:extLst>
        </xdr:cNvPr>
        <xdr:cNvSpPr>
          <a:spLocks noChangeShapeType="1"/>
        </xdr:cNvSpPr>
      </xdr:nvSpPr>
      <xdr:spPr bwMode="auto">
        <a:xfrm>
          <a:off x="5753100" y="7467600"/>
          <a:ext cx="123825" cy="66675"/>
        </a:xfrm>
        <a:prstGeom prst="line">
          <a:avLst/>
        </a:prstGeom>
        <a:noFill/>
        <a:ln w="6480">
          <a:solidFill>
            <a:srgbClr val="000000"/>
          </a:solidFill>
          <a:miter lim="800000"/>
          <a:headEnd/>
          <a:tailEnd/>
        </a:ln>
      </xdr:spPr>
    </xdr:sp>
    <xdr:clientData/>
  </xdr:twoCellAnchor>
  <xdr:twoCellAnchor>
    <xdr:from>
      <xdr:col>3</xdr:col>
      <xdr:colOff>76200</xdr:colOff>
      <xdr:row>38</xdr:row>
      <xdr:rowOff>0</xdr:rowOff>
    </xdr:from>
    <xdr:to>
      <xdr:col>5</xdr:col>
      <xdr:colOff>1085850</xdr:colOff>
      <xdr:row>66</xdr:row>
      <xdr:rowOff>114300</xdr:rowOff>
    </xdr:to>
    <xdr:graphicFrame macro="">
      <xdr:nvGraphicFramePr>
        <xdr:cNvPr id="107525" name="Chart 6">
          <a:extLst>
            <a:ext uri="{FF2B5EF4-FFF2-40B4-BE49-F238E27FC236}">
              <a16:creationId xmlns:a16="http://schemas.microsoft.com/office/drawing/2014/main" id="{00000000-0008-0000-0600-000005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273328</xdr:colOff>
      <xdr:row>52</xdr:row>
      <xdr:rowOff>34375</xdr:rowOff>
    </xdr:from>
    <xdr:to>
      <xdr:col>1</xdr:col>
      <xdr:colOff>1018762</xdr:colOff>
      <xdr:row>55</xdr:row>
      <xdr:rowOff>82827</xdr:rowOff>
    </xdr:to>
    <xdr:sp macro="" textlink="">
      <xdr:nvSpPr>
        <xdr:cNvPr id="5360" name="Rectangle 135">
          <a:extLst>
            <a:ext uri="{FF2B5EF4-FFF2-40B4-BE49-F238E27FC236}">
              <a16:creationId xmlns:a16="http://schemas.microsoft.com/office/drawing/2014/main" id="{00000000-0008-0000-0600-0000F0140000}"/>
            </a:ext>
          </a:extLst>
        </xdr:cNvPr>
        <xdr:cNvSpPr>
          <a:spLocks noChangeArrowheads="1"/>
        </xdr:cNvSpPr>
      </xdr:nvSpPr>
      <xdr:spPr bwMode="auto">
        <a:xfrm>
          <a:off x="1374915" y="7869723"/>
          <a:ext cx="745434" cy="4957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b="0" i="0" u="none" strike="noStrike" baseline="0"/>
            <a:t>総数</a:t>
          </a:r>
          <a:endParaRPr lang="en-US" altLang="ja-JP" b="0" i="0" u="none" strike="noStrike" baseline="0"/>
        </a:p>
        <a:p>
          <a:pPr algn="ctr" rtl="0">
            <a:defRPr sz="1000"/>
          </a:pPr>
          <a:r>
            <a:rPr lang="en-US" altLang="ja-JP" b="0" i="0" u="none" strike="noStrike" baseline="0"/>
            <a:t>10,017</a:t>
          </a:r>
          <a:r>
            <a:rPr lang="ja-JP" altLang="en-US" b="0" i="0" u="none" strike="noStrike" baseline="0"/>
            <a:t>台</a:t>
          </a:r>
          <a:endParaRPr lang="en-US" altLang="en-US" b="0" i="0" u="none" strike="noStrike" baseline="0"/>
        </a:p>
      </xdr:txBody>
    </xdr:sp>
    <xdr:clientData/>
  </xdr:twoCellAnchor>
  <xdr:twoCellAnchor>
    <xdr:from>
      <xdr:col>1</xdr:col>
      <xdr:colOff>588064</xdr:colOff>
      <xdr:row>43</xdr:row>
      <xdr:rowOff>108502</xdr:rowOff>
    </xdr:from>
    <xdr:to>
      <xdr:col>1</xdr:col>
      <xdr:colOff>611670</xdr:colOff>
      <xdr:row>46</xdr:row>
      <xdr:rowOff>49696</xdr:rowOff>
    </xdr:to>
    <xdr:sp macro="" textlink="">
      <xdr:nvSpPr>
        <xdr:cNvPr id="107527" name="Line 136">
          <a:extLst>
            <a:ext uri="{FF2B5EF4-FFF2-40B4-BE49-F238E27FC236}">
              <a16:creationId xmlns:a16="http://schemas.microsoft.com/office/drawing/2014/main" id="{00000000-0008-0000-0600-000007A40100}"/>
            </a:ext>
          </a:extLst>
        </xdr:cNvPr>
        <xdr:cNvSpPr>
          <a:spLocks noChangeShapeType="1"/>
        </xdr:cNvSpPr>
      </xdr:nvSpPr>
      <xdr:spPr bwMode="auto">
        <a:xfrm flipH="1">
          <a:off x="1689651" y="6585502"/>
          <a:ext cx="23606" cy="405020"/>
        </a:xfrm>
        <a:prstGeom prst="line">
          <a:avLst/>
        </a:prstGeom>
        <a:noFill/>
        <a:ln w="9525">
          <a:solidFill>
            <a:srgbClr val="000000"/>
          </a:solidFill>
          <a:round/>
          <a:headEnd/>
          <a:tailEnd/>
        </a:ln>
      </xdr:spPr>
    </xdr:sp>
    <xdr:clientData/>
  </xdr:twoCellAnchor>
</xdr:wsDr>
</file>

<file path=xl/drawings/drawing4.xml><?xml version="1.0" encoding="utf-8"?>
<c:userShapes xmlns:c="http://schemas.openxmlformats.org/drawingml/2006/chart">
  <cdr:relSizeAnchor xmlns:cdr="http://schemas.openxmlformats.org/drawingml/2006/chartDrawing">
    <cdr:from>
      <cdr:x>0.31984</cdr:x>
      <cdr:y>0.90543</cdr:y>
    </cdr:from>
    <cdr:to>
      <cdr:x>0.31984</cdr:x>
      <cdr:y>0.90543</cdr:y>
    </cdr:to>
    <cdr:sp macro="" textlink="">
      <cdr:nvSpPr>
        <cdr:cNvPr id="6145" name="Text Box 1"/>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6" name="Text Box 2"/>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7" name="Text Box 3"/>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8" name="Text Box 4"/>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9" name="Text Box 5"/>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0" name="Text Box 6"/>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1" name="Text Box 7"/>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2" name="Text Box 8"/>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3" name="Text Box 9"/>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4" name="Text Box 10"/>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0.13171</cdr:x>
      <cdr:y>0.95826</cdr:y>
    </cdr:from>
    <cdr:to>
      <cdr:x>0.13171</cdr:x>
      <cdr:y>0.95826</cdr:y>
    </cdr:to>
    <cdr:sp macro="" textlink="">
      <cdr:nvSpPr>
        <cdr:cNvPr id="7169" name="Text Box 1"/>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0" name="Text Box 2"/>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1" name="Text Box 3"/>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2" name="Text Box 4"/>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0.19549</cdr:x>
      <cdr:y>0.85487</cdr:y>
    </cdr:from>
    <cdr:to>
      <cdr:x>0.19549</cdr:x>
      <cdr:y>0.85487</cdr:y>
    </cdr:to>
    <cdr:sp macro="" textlink="">
      <cdr:nvSpPr>
        <cdr:cNvPr id="8193" name="Text Box 1"/>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4" name="Text Box 2"/>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5" name="Text Box 3"/>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P42"/>
  <sheetViews>
    <sheetView tabSelected="1" view="pageBreakPreview" zoomScaleNormal="100" zoomScaleSheetLayoutView="100" workbookViewId="0">
      <selection activeCell="P39" sqref="P39"/>
    </sheetView>
  </sheetViews>
  <sheetFormatPr defaultRowHeight="15.95" customHeight="1" x14ac:dyDescent="0.15"/>
  <cols>
    <col min="1" max="1" width="15.7109375" style="2" customWidth="1"/>
    <col min="2" max="2" width="16.28515625" style="2" customWidth="1"/>
    <col min="3" max="7" width="13.7109375" style="2" customWidth="1"/>
    <col min="8" max="14" width="13.7109375" style="2" hidden="1" customWidth="1"/>
    <col min="15" max="15" width="1.5703125" style="2" customWidth="1"/>
    <col min="16" max="16384" width="9.140625" style="2"/>
  </cols>
  <sheetData>
    <row r="1" spans="1:16" ht="20.25" customHeight="1" thickBot="1" x14ac:dyDescent="0.2">
      <c r="D1" s="166" t="s">
        <v>0</v>
      </c>
      <c r="H1" s="2" t="s">
        <v>354</v>
      </c>
      <c r="M1" s="396" t="s">
        <v>1</v>
      </c>
      <c r="N1" s="396"/>
      <c r="O1" s="135"/>
    </row>
    <row r="2" spans="1:16" ht="15" customHeight="1" x14ac:dyDescent="0.15">
      <c r="H2" s="397" t="s">
        <v>183</v>
      </c>
      <c r="I2" s="399" t="s">
        <v>249</v>
      </c>
      <c r="J2" s="399"/>
      <c r="K2" s="401" t="s">
        <v>2</v>
      </c>
      <c r="L2" s="401"/>
      <c r="M2" s="403" t="s">
        <v>3</v>
      </c>
      <c r="N2" s="404"/>
      <c r="O2" s="241"/>
      <c r="P2" s="4"/>
    </row>
    <row r="3" spans="1:16" ht="15" customHeight="1" x14ac:dyDescent="0.15">
      <c r="A3" s="28" t="s">
        <v>4</v>
      </c>
      <c r="H3" s="398"/>
      <c r="I3" s="400"/>
      <c r="J3" s="400"/>
      <c r="K3" s="402"/>
      <c r="L3" s="402"/>
      <c r="M3" s="405"/>
      <c r="N3" s="406"/>
      <c r="O3" s="241"/>
      <c r="P3" s="4"/>
    </row>
    <row r="4" spans="1:16" ht="15" customHeight="1" x14ac:dyDescent="0.15">
      <c r="A4" s="363" t="s">
        <v>5</v>
      </c>
      <c r="B4" s="363"/>
      <c r="C4" s="363"/>
      <c r="D4" s="363"/>
      <c r="E4" s="363"/>
      <c r="F4" s="363"/>
      <c r="G4" s="363"/>
      <c r="H4" s="391" t="s">
        <v>355</v>
      </c>
      <c r="I4" s="392">
        <v>888</v>
      </c>
      <c r="J4" s="393"/>
      <c r="K4" s="392">
        <v>120</v>
      </c>
      <c r="L4" s="393"/>
      <c r="M4" s="394">
        <v>15</v>
      </c>
      <c r="N4" s="395"/>
      <c r="O4" s="241"/>
      <c r="P4" s="4"/>
    </row>
    <row r="5" spans="1:16" ht="15" customHeight="1" x14ac:dyDescent="0.15">
      <c r="A5" s="363" t="s">
        <v>6</v>
      </c>
      <c r="B5" s="363"/>
      <c r="C5" s="363"/>
      <c r="D5" s="363"/>
      <c r="E5" s="363"/>
      <c r="F5" s="363"/>
      <c r="G5" s="363"/>
      <c r="H5" s="379"/>
      <c r="I5" s="377"/>
      <c r="J5" s="378"/>
      <c r="K5" s="377"/>
      <c r="L5" s="378"/>
      <c r="M5" s="357"/>
      <c r="N5" s="358"/>
      <c r="O5" s="241"/>
      <c r="P5" s="4"/>
    </row>
    <row r="6" spans="1:16" ht="15" customHeight="1" x14ac:dyDescent="0.15">
      <c r="A6" s="363" t="s">
        <v>233</v>
      </c>
      <c r="B6" s="363"/>
      <c r="C6" s="363"/>
      <c r="D6" s="363"/>
      <c r="E6" s="363"/>
      <c r="F6" s="363"/>
      <c r="G6" s="363"/>
      <c r="H6" s="379">
        <v>26</v>
      </c>
      <c r="I6" s="377">
        <v>905</v>
      </c>
      <c r="J6" s="378"/>
      <c r="K6" s="377">
        <v>119</v>
      </c>
      <c r="L6" s="378"/>
      <c r="M6" s="357">
        <v>15</v>
      </c>
      <c r="N6" s="358"/>
      <c r="O6" s="6"/>
      <c r="P6" s="4"/>
    </row>
    <row r="7" spans="1:16" ht="15" customHeight="1" x14ac:dyDescent="0.15">
      <c r="A7" s="363" t="s">
        <v>194</v>
      </c>
      <c r="B7" s="363"/>
      <c r="C7" s="363"/>
      <c r="D7" s="363"/>
      <c r="E7" s="363"/>
      <c r="F7" s="363"/>
      <c r="G7" s="363"/>
      <c r="H7" s="379"/>
      <c r="I7" s="377"/>
      <c r="J7" s="378"/>
      <c r="K7" s="377"/>
      <c r="L7" s="378"/>
      <c r="M7" s="357"/>
      <c r="N7" s="358"/>
      <c r="O7" s="6"/>
      <c r="P7" s="4"/>
    </row>
    <row r="8" spans="1:16" ht="15" customHeight="1" x14ac:dyDescent="0.15">
      <c r="A8" s="363" t="s">
        <v>7</v>
      </c>
      <c r="B8" s="363"/>
      <c r="C8" s="363"/>
      <c r="D8" s="363"/>
      <c r="E8" s="363"/>
      <c r="F8" s="363"/>
      <c r="G8" s="363"/>
      <c r="H8" s="379">
        <v>27</v>
      </c>
      <c r="I8" s="388">
        <v>978</v>
      </c>
      <c r="J8" s="389"/>
      <c r="K8" s="388">
        <v>119</v>
      </c>
      <c r="L8" s="389"/>
      <c r="M8" s="357">
        <v>15</v>
      </c>
      <c r="N8" s="358"/>
      <c r="O8" s="6"/>
      <c r="P8" s="4"/>
    </row>
    <row r="9" spans="1:16" ht="15" customHeight="1" x14ac:dyDescent="0.15">
      <c r="A9" s="363" t="s">
        <v>8</v>
      </c>
      <c r="B9" s="363"/>
      <c r="C9" s="363"/>
      <c r="D9" s="363"/>
      <c r="E9" s="363"/>
      <c r="F9" s="363"/>
      <c r="G9" s="363"/>
      <c r="H9" s="379"/>
      <c r="I9" s="388"/>
      <c r="J9" s="389"/>
      <c r="K9" s="388"/>
      <c r="L9" s="389"/>
      <c r="M9" s="357"/>
      <c r="N9" s="358"/>
      <c r="O9" s="6"/>
      <c r="P9" s="4"/>
    </row>
    <row r="10" spans="1:16" ht="15" customHeight="1" x14ac:dyDescent="0.15">
      <c r="A10" s="363" t="s">
        <v>9</v>
      </c>
      <c r="B10" s="363"/>
      <c r="C10" s="363"/>
      <c r="D10" s="363"/>
      <c r="E10" s="363"/>
      <c r="F10" s="363"/>
      <c r="G10" s="363"/>
      <c r="H10" s="379">
        <v>28</v>
      </c>
      <c r="I10" s="377">
        <v>989</v>
      </c>
      <c r="J10" s="378"/>
      <c r="K10" s="377">
        <v>120</v>
      </c>
      <c r="L10" s="378"/>
      <c r="M10" s="357">
        <v>15</v>
      </c>
      <c r="N10" s="358"/>
      <c r="O10" s="6"/>
      <c r="P10" s="4"/>
    </row>
    <row r="11" spans="1:16" ht="15" customHeight="1" x14ac:dyDescent="0.15">
      <c r="A11" s="243"/>
      <c r="B11" s="243"/>
      <c r="C11" s="243"/>
      <c r="D11" s="243"/>
      <c r="E11" s="243"/>
      <c r="F11" s="243"/>
      <c r="G11" s="243"/>
      <c r="H11" s="379"/>
      <c r="I11" s="377"/>
      <c r="J11" s="378"/>
      <c r="K11" s="377"/>
      <c r="L11" s="378"/>
      <c r="M11" s="357"/>
      <c r="N11" s="358"/>
      <c r="O11" s="6"/>
      <c r="P11" s="4"/>
    </row>
    <row r="12" spans="1:16" ht="15" customHeight="1" x14ac:dyDescent="0.15">
      <c r="A12" s="252" t="s">
        <v>10</v>
      </c>
      <c r="B12" s="243"/>
      <c r="C12" s="243"/>
      <c r="D12" s="243"/>
      <c r="E12" s="243"/>
      <c r="F12" s="243"/>
      <c r="G12" s="243"/>
      <c r="H12" s="379">
        <v>29</v>
      </c>
      <c r="I12" s="377">
        <v>990</v>
      </c>
      <c r="J12" s="378"/>
      <c r="K12" s="377">
        <v>123</v>
      </c>
      <c r="L12" s="378"/>
      <c r="M12" s="357">
        <v>15</v>
      </c>
      <c r="N12" s="358"/>
      <c r="O12" s="6"/>
      <c r="P12" s="4"/>
    </row>
    <row r="13" spans="1:16" ht="15" customHeight="1" thickBot="1" x14ac:dyDescent="0.2">
      <c r="A13" s="363" t="s">
        <v>361</v>
      </c>
      <c r="B13" s="363"/>
      <c r="C13" s="363"/>
      <c r="D13" s="363"/>
      <c r="E13" s="363"/>
      <c r="F13" s="363"/>
      <c r="G13" s="363"/>
      <c r="H13" s="379"/>
      <c r="I13" s="377"/>
      <c r="J13" s="378"/>
      <c r="K13" s="377"/>
      <c r="L13" s="378"/>
      <c r="M13" s="359"/>
      <c r="N13" s="360"/>
      <c r="O13" s="6"/>
      <c r="P13" s="4"/>
    </row>
    <row r="14" spans="1:16" ht="15" customHeight="1" x14ac:dyDescent="0.15">
      <c r="A14" s="363" t="s">
        <v>362</v>
      </c>
      <c r="B14" s="363"/>
      <c r="C14" s="363"/>
      <c r="D14" s="363"/>
      <c r="E14" s="363"/>
      <c r="F14" s="363"/>
      <c r="G14" s="363"/>
      <c r="H14" s="380">
        <v>30</v>
      </c>
      <c r="I14" s="382">
        <v>986</v>
      </c>
      <c r="J14" s="383"/>
      <c r="K14" s="382">
        <v>125</v>
      </c>
      <c r="L14" s="386"/>
      <c r="M14" s="390"/>
      <c r="N14" s="386"/>
      <c r="O14" s="6"/>
      <c r="P14" s="4"/>
    </row>
    <row r="15" spans="1:16" ht="15" customHeight="1" thickBot="1" x14ac:dyDescent="0.2">
      <c r="A15" s="363" t="s">
        <v>363</v>
      </c>
      <c r="B15" s="363"/>
      <c r="C15" s="363"/>
      <c r="D15" s="363"/>
      <c r="E15" s="363"/>
      <c r="F15" s="363"/>
      <c r="G15" s="363"/>
      <c r="H15" s="381"/>
      <c r="I15" s="384"/>
      <c r="J15" s="385"/>
      <c r="K15" s="384"/>
      <c r="L15" s="387"/>
      <c r="M15" s="390"/>
      <c r="N15" s="386"/>
      <c r="O15" s="6"/>
      <c r="P15" s="4"/>
    </row>
    <row r="16" spans="1:16" ht="15" customHeight="1" x14ac:dyDescent="0.15">
      <c r="H16" s="373" t="s">
        <v>352</v>
      </c>
      <c r="I16" s="373"/>
      <c r="J16" s="373"/>
      <c r="K16" s="373"/>
      <c r="M16" s="243"/>
      <c r="N16" s="245" t="s">
        <v>318</v>
      </c>
      <c r="O16" s="6"/>
      <c r="P16" s="4"/>
    </row>
    <row r="17" spans="1:16" ht="15" customHeight="1" x14ac:dyDescent="0.15">
      <c r="A17" s="28" t="s">
        <v>11</v>
      </c>
      <c r="H17" s="243" t="s">
        <v>353</v>
      </c>
      <c r="I17" s="144"/>
      <c r="J17" s="143"/>
      <c r="K17" s="143"/>
      <c r="N17" s="143" t="s">
        <v>251</v>
      </c>
      <c r="O17" s="6"/>
      <c r="P17" s="4"/>
    </row>
    <row r="18" spans="1:16" ht="15" customHeight="1" x14ac:dyDescent="0.15">
      <c r="A18" s="363" t="s">
        <v>364</v>
      </c>
      <c r="B18" s="363"/>
      <c r="C18" s="363"/>
      <c r="D18" s="363"/>
      <c r="E18" s="363"/>
      <c r="F18" s="363"/>
      <c r="G18" s="363"/>
      <c r="H18" s="259"/>
      <c r="I18" s="144"/>
      <c r="J18" s="143"/>
      <c r="K18" s="143"/>
      <c r="L18" s="143"/>
      <c r="M18" s="143"/>
      <c r="N18" s="143" t="s">
        <v>244</v>
      </c>
      <c r="O18" s="6"/>
      <c r="P18" s="4"/>
    </row>
    <row r="19" spans="1:16" ht="15" customHeight="1" x14ac:dyDescent="0.15">
      <c r="A19" s="363" t="s">
        <v>365</v>
      </c>
      <c r="B19" s="363"/>
      <c r="C19" s="363"/>
      <c r="D19" s="363"/>
      <c r="E19" s="363"/>
      <c r="F19" s="363"/>
      <c r="G19" s="363"/>
      <c r="H19" s="259"/>
      <c r="I19" s="144"/>
      <c r="J19" s="143"/>
      <c r="K19" s="143"/>
      <c r="L19" s="143"/>
      <c r="M19" s="143"/>
      <c r="O19" s="6"/>
      <c r="P19" s="4"/>
    </row>
    <row r="20" spans="1:16" ht="15" customHeight="1" x14ac:dyDescent="0.15">
      <c r="M20" s="146"/>
    </row>
    <row r="21" spans="1:16" ht="15" customHeight="1" x14ac:dyDescent="0.15">
      <c r="M21" s="146"/>
    </row>
    <row r="22" spans="1:16" ht="15" customHeight="1" thickBot="1" x14ac:dyDescent="0.2">
      <c r="A22" s="2" t="s">
        <v>366</v>
      </c>
      <c r="M22" s="372" t="s">
        <v>367</v>
      </c>
      <c r="N22" s="372"/>
      <c r="O22" s="135"/>
    </row>
    <row r="23" spans="1:16" ht="30" customHeight="1" x14ac:dyDescent="0.15">
      <c r="A23" s="364" t="s">
        <v>12</v>
      </c>
      <c r="B23" s="365"/>
      <c r="C23" s="365" t="s">
        <v>320</v>
      </c>
      <c r="D23" s="368"/>
      <c r="E23" s="368"/>
      <c r="F23" s="369"/>
      <c r="G23" s="374" t="s">
        <v>331</v>
      </c>
      <c r="H23" s="375"/>
      <c r="I23" s="375"/>
      <c r="J23" s="376"/>
      <c r="K23" s="374" t="s">
        <v>336</v>
      </c>
      <c r="L23" s="375"/>
      <c r="M23" s="375"/>
      <c r="N23" s="376"/>
      <c r="O23" s="15"/>
    </row>
    <row r="24" spans="1:16" ht="30" customHeight="1" x14ac:dyDescent="0.15">
      <c r="A24" s="366"/>
      <c r="B24" s="367"/>
      <c r="C24" s="44" t="s">
        <v>13</v>
      </c>
      <c r="D24" s="194" t="s">
        <v>15</v>
      </c>
      <c r="E24" s="244" t="s">
        <v>16</v>
      </c>
      <c r="F24" s="44" t="s">
        <v>14</v>
      </c>
      <c r="G24" s="198" t="s">
        <v>13</v>
      </c>
      <c r="H24" s="207" t="s">
        <v>15</v>
      </c>
      <c r="I24" s="207" t="s">
        <v>16</v>
      </c>
      <c r="J24" s="208" t="s">
        <v>14</v>
      </c>
      <c r="K24" s="198" t="s">
        <v>13</v>
      </c>
      <c r="L24" s="207" t="s">
        <v>15</v>
      </c>
      <c r="M24" s="207" t="s">
        <v>16</v>
      </c>
      <c r="N24" s="208" t="s">
        <v>14</v>
      </c>
      <c r="O24" s="15"/>
    </row>
    <row r="25" spans="1:16" ht="20.100000000000001" customHeight="1" x14ac:dyDescent="0.15">
      <c r="A25" s="370" t="s">
        <v>184</v>
      </c>
      <c r="B25" s="371"/>
      <c r="C25" s="260">
        <f>SUM(D25:F25)</f>
        <v>569</v>
      </c>
      <c r="D25" s="261">
        <v>2</v>
      </c>
      <c r="E25" s="165">
        <v>4</v>
      </c>
      <c r="F25" s="261">
        <v>563</v>
      </c>
      <c r="G25" s="260">
        <f>SUM(H25:J25)</f>
        <v>571</v>
      </c>
      <c r="H25" s="261">
        <v>2</v>
      </c>
      <c r="I25" s="165">
        <v>4</v>
      </c>
      <c r="J25" s="212">
        <v>565</v>
      </c>
      <c r="K25" s="260">
        <f>SUM(L25:N25)</f>
        <v>571</v>
      </c>
      <c r="L25" s="261">
        <v>2</v>
      </c>
      <c r="M25" s="165">
        <v>4</v>
      </c>
      <c r="N25" s="212">
        <v>565</v>
      </c>
      <c r="O25" s="40"/>
    </row>
    <row r="26" spans="1:16" ht="20.100000000000001" customHeight="1" x14ac:dyDescent="0.15">
      <c r="A26" s="361" t="s">
        <v>210</v>
      </c>
      <c r="B26" s="362"/>
      <c r="C26" s="261">
        <f t="shared" ref="C26:C27" si="0">SUM(D26:F26)</f>
        <v>2174157</v>
      </c>
      <c r="D26" s="261">
        <v>486763</v>
      </c>
      <c r="E26" s="165">
        <v>347273</v>
      </c>
      <c r="F26" s="261">
        <v>1340121</v>
      </c>
      <c r="G26" s="261">
        <f t="shared" ref="G26:G32" si="1">SUM(H26:J26)</f>
        <v>2106760</v>
      </c>
      <c r="H26" s="261">
        <v>486763</v>
      </c>
      <c r="I26" s="165">
        <v>347273</v>
      </c>
      <c r="J26" s="212">
        <v>1272724</v>
      </c>
      <c r="K26" s="261">
        <f t="shared" ref="K26:K37" si="2">SUM(L26:N26)</f>
        <v>2111647</v>
      </c>
      <c r="L26" s="261">
        <v>486763</v>
      </c>
      <c r="M26" s="165">
        <v>347273</v>
      </c>
      <c r="N26" s="212">
        <v>1277611</v>
      </c>
      <c r="O26" s="4"/>
    </row>
    <row r="27" spans="1:16" ht="20.100000000000001" customHeight="1" x14ac:dyDescent="0.15">
      <c r="A27" s="361" t="s">
        <v>185</v>
      </c>
      <c r="B27" s="362"/>
      <c r="C27" s="261">
        <f t="shared" si="0"/>
        <v>190144</v>
      </c>
      <c r="D27" s="261">
        <v>11986</v>
      </c>
      <c r="E27" s="165">
        <v>20374</v>
      </c>
      <c r="F27" s="261">
        <v>157784</v>
      </c>
      <c r="G27" s="261">
        <f t="shared" si="1"/>
        <v>190673</v>
      </c>
      <c r="H27" s="261">
        <v>11986</v>
      </c>
      <c r="I27" s="165">
        <v>20374</v>
      </c>
      <c r="J27" s="212">
        <v>158313</v>
      </c>
      <c r="K27" s="261">
        <f t="shared" si="2"/>
        <v>190674</v>
      </c>
      <c r="L27" s="261">
        <v>11986</v>
      </c>
      <c r="M27" s="165">
        <v>20374</v>
      </c>
      <c r="N27" s="212">
        <v>158314</v>
      </c>
      <c r="O27" s="4"/>
    </row>
    <row r="28" spans="1:16" ht="20.100000000000001" customHeight="1" x14ac:dyDescent="0.15">
      <c r="A28" s="361" t="s">
        <v>192</v>
      </c>
      <c r="B28" s="362"/>
      <c r="C28" s="261">
        <f>SUM(D28:F28)</f>
        <v>180125</v>
      </c>
      <c r="D28" s="261">
        <v>11986</v>
      </c>
      <c r="E28" s="165">
        <v>17376</v>
      </c>
      <c r="F28" s="261">
        <v>150763</v>
      </c>
      <c r="G28" s="261">
        <f t="shared" si="1"/>
        <v>180812</v>
      </c>
      <c r="H28" s="261">
        <v>11986</v>
      </c>
      <c r="I28" s="165">
        <v>17376</v>
      </c>
      <c r="J28" s="212">
        <v>151450</v>
      </c>
      <c r="K28" s="261">
        <f t="shared" si="2"/>
        <v>181337</v>
      </c>
      <c r="L28" s="261">
        <v>11986</v>
      </c>
      <c r="M28" s="165">
        <v>17376</v>
      </c>
      <c r="N28" s="212">
        <v>151975</v>
      </c>
      <c r="O28" s="4"/>
    </row>
    <row r="29" spans="1:16" ht="20.100000000000001" customHeight="1" x14ac:dyDescent="0.15">
      <c r="A29" s="351" t="s">
        <v>188</v>
      </c>
      <c r="B29" s="352"/>
      <c r="C29" s="261">
        <f t="shared" ref="C29:C32" si="3">SUM(D29:F29)</f>
        <v>603</v>
      </c>
      <c r="D29" s="145">
        <v>0</v>
      </c>
      <c r="E29" s="145">
        <v>0</v>
      </c>
      <c r="F29" s="195">
        <v>603</v>
      </c>
      <c r="G29" s="261">
        <f t="shared" si="1"/>
        <v>603</v>
      </c>
      <c r="H29" s="145">
        <v>0</v>
      </c>
      <c r="I29" s="145">
        <v>0</v>
      </c>
      <c r="J29" s="213">
        <v>603</v>
      </c>
      <c r="K29" s="261">
        <f t="shared" si="2"/>
        <v>603</v>
      </c>
      <c r="L29" s="145">
        <v>0</v>
      </c>
      <c r="M29" s="143">
        <v>0</v>
      </c>
      <c r="N29" s="213">
        <v>603</v>
      </c>
      <c r="O29" s="4"/>
    </row>
    <row r="30" spans="1:16" ht="20.100000000000001" customHeight="1" x14ac:dyDescent="0.15">
      <c r="A30" s="353" t="s">
        <v>211</v>
      </c>
      <c r="B30" s="354"/>
      <c r="C30" s="261">
        <f t="shared" si="3"/>
        <v>1128</v>
      </c>
      <c r="D30" s="195">
        <v>128</v>
      </c>
      <c r="E30" s="145">
        <v>0</v>
      </c>
      <c r="F30" s="195">
        <v>1000</v>
      </c>
      <c r="G30" s="261">
        <f t="shared" si="1"/>
        <v>1130</v>
      </c>
      <c r="H30" s="195">
        <v>128</v>
      </c>
      <c r="I30" s="145">
        <v>0</v>
      </c>
      <c r="J30" s="213">
        <v>1002</v>
      </c>
      <c r="K30" s="261">
        <f t="shared" si="2"/>
        <v>1193</v>
      </c>
      <c r="L30" s="195">
        <v>128</v>
      </c>
      <c r="M30" s="143">
        <v>0</v>
      </c>
      <c r="N30" s="213">
        <v>1065</v>
      </c>
      <c r="O30" s="4"/>
    </row>
    <row r="31" spans="1:16" ht="20.100000000000001" customHeight="1" x14ac:dyDescent="0.15">
      <c r="A31" s="351" t="s">
        <v>189</v>
      </c>
      <c r="B31" s="352"/>
      <c r="C31" s="261">
        <f t="shared" si="3"/>
        <v>41424</v>
      </c>
      <c r="D31" s="145">
        <v>0</v>
      </c>
      <c r="E31" s="188">
        <v>294</v>
      </c>
      <c r="F31" s="195">
        <v>41130</v>
      </c>
      <c r="G31" s="261">
        <f t="shared" si="1"/>
        <v>41424</v>
      </c>
      <c r="H31" s="145">
        <v>0</v>
      </c>
      <c r="I31" s="188">
        <v>294</v>
      </c>
      <c r="J31" s="213">
        <v>41130</v>
      </c>
      <c r="K31" s="261">
        <f t="shared" si="2"/>
        <v>41296</v>
      </c>
      <c r="L31" s="145">
        <v>0</v>
      </c>
      <c r="M31" s="188">
        <v>294</v>
      </c>
      <c r="N31" s="213">
        <v>41002</v>
      </c>
      <c r="O31" s="4"/>
    </row>
    <row r="32" spans="1:16" ht="20.100000000000001" customHeight="1" x14ac:dyDescent="0.15">
      <c r="A32" s="351" t="s">
        <v>190</v>
      </c>
      <c r="B32" s="352"/>
      <c r="C32" s="261">
        <f t="shared" si="3"/>
        <v>136970</v>
      </c>
      <c r="D32" s="195">
        <v>11858</v>
      </c>
      <c r="E32" s="188">
        <v>17082</v>
      </c>
      <c r="F32" s="195">
        <v>108030</v>
      </c>
      <c r="G32" s="261">
        <f t="shared" si="1"/>
        <v>137655</v>
      </c>
      <c r="H32" s="195">
        <v>11858</v>
      </c>
      <c r="I32" s="188">
        <v>17082</v>
      </c>
      <c r="J32" s="213">
        <v>108715</v>
      </c>
      <c r="K32" s="261">
        <f t="shared" si="2"/>
        <v>138245</v>
      </c>
      <c r="L32" s="195">
        <v>11858</v>
      </c>
      <c r="M32" s="188">
        <v>17082</v>
      </c>
      <c r="N32" s="213">
        <v>109305</v>
      </c>
      <c r="O32" s="4"/>
    </row>
    <row r="33" spans="1:15" ht="20.100000000000001" customHeight="1" x14ac:dyDescent="0.15">
      <c r="A33" s="355" t="s">
        <v>191</v>
      </c>
      <c r="B33" s="356"/>
      <c r="C33" s="156">
        <f>ROUND(SUM(D33:F33)/3,2)</f>
        <v>99.87</v>
      </c>
      <c r="D33" s="27">
        <v>100</v>
      </c>
      <c r="E33" s="27">
        <v>100</v>
      </c>
      <c r="F33" s="27">
        <v>99.6</v>
      </c>
      <c r="G33" s="156">
        <f>AVERAGE(H33:J33)</f>
        <v>99.866666666666674</v>
      </c>
      <c r="H33" s="27">
        <v>100</v>
      </c>
      <c r="I33" s="27">
        <v>100</v>
      </c>
      <c r="J33" s="214">
        <v>99.6</v>
      </c>
      <c r="K33" s="156">
        <f>AVERAGE(L33:N33)</f>
        <v>99.866666666666674</v>
      </c>
      <c r="L33" s="27">
        <v>100</v>
      </c>
      <c r="M33" s="27">
        <v>100</v>
      </c>
      <c r="N33" s="214">
        <v>99.6</v>
      </c>
      <c r="O33" s="41"/>
    </row>
    <row r="34" spans="1:15" ht="20.100000000000001" customHeight="1" x14ac:dyDescent="0.15">
      <c r="A34" s="168" t="s">
        <v>358</v>
      </c>
      <c r="B34" s="257" t="s">
        <v>359</v>
      </c>
      <c r="C34" s="261">
        <f t="shared" ref="C34:C37" si="4">SUM(D34:F34)</f>
        <v>51</v>
      </c>
      <c r="D34" s="195">
        <v>10</v>
      </c>
      <c r="E34" s="145">
        <v>11</v>
      </c>
      <c r="F34" s="195">
        <v>30</v>
      </c>
      <c r="G34" s="261">
        <f t="shared" ref="G34:G37" si="5">SUM(H34:J34)</f>
        <v>51</v>
      </c>
      <c r="H34" s="195">
        <v>10</v>
      </c>
      <c r="I34" s="188">
        <v>11</v>
      </c>
      <c r="J34" s="213">
        <v>30</v>
      </c>
      <c r="K34" s="261">
        <f t="shared" si="2"/>
        <v>55</v>
      </c>
      <c r="L34" s="195">
        <v>10</v>
      </c>
      <c r="M34" s="188">
        <v>14</v>
      </c>
      <c r="N34" s="213">
        <v>31</v>
      </c>
      <c r="O34" s="4"/>
    </row>
    <row r="35" spans="1:15" ht="20.100000000000001" customHeight="1" x14ac:dyDescent="0.15">
      <c r="A35" s="167"/>
      <c r="B35" s="258" t="s">
        <v>17</v>
      </c>
      <c r="C35" s="261">
        <f t="shared" si="4"/>
        <v>2142</v>
      </c>
      <c r="D35" s="195">
        <v>669</v>
      </c>
      <c r="E35" s="145">
        <v>836</v>
      </c>
      <c r="F35" s="195">
        <v>637</v>
      </c>
      <c r="G35" s="261">
        <f t="shared" si="5"/>
        <v>2145</v>
      </c>
      <c r="H35" s="195">
        <v>669</v>
      </c>
      <c r="I35" s="188">
        <v>839</v>
      </c>
      <c r="J35" s="213">
        <v>637</v>
      </c>
      <c r="K35" s="261">
        <f t="shared" si="2"/>
        <v>2167</v>
      </c>
      <c r="L35" s="195">
        <v>669</v>
      </c>
      <c r="M35" s="188">
        <v>848</v>
      </c>
      <c r="N35" s="213">
        <v>650</v>
      </c>
      <c r="O35" s="4"/>
    </row>
    <row r="36" spans="1:15" ht="20.100000000000001" customHeight="1" x14ac:dyDescent="0.15">
      <c r="A36" s="168" t="s">
        <v>18</v>
      </c>
      <c r="B36" s="257" t="s">
        <v>359</v>
      </c>
      <c r="C36" s="261">
        <f t="shared" si="4"/>
        <v>2</v>
      </c>
      <c r="D36" s="145">
        <v>2</v>
      </c>
      <c r="E36" s="145">
        <v>0</v>
      </c>
      <c r="F36" s="145">
        <v>0</v>
      </c>
      <c r="G36" s="261">
        <f t="shared" si="5"/>
        <v>2</v>
      </c>
      <c r="H36" s="145">
        <v>2</v>
      </c>
      <c r="I36" s="145">
        <v>0</v>
      </c>
      <c r="J36" s="170">
        <v>0</v>
      </c>
      <c r="K36" s="261">
        <f t="shared" si="2"/>
        <v>2</v>
      </c>
      <c r="L36" s="145">
        <v>2</v>
      </c>
      <c r="M36" s="145">
        <v>0</v>
      </c>
      <c r="N36" s="170">
        <v>0</v>
      </c>
      <c r="O36" s="143"/>
    </row>
    <row r="37" spans="1:15" ht="20.100000000000001" customHeight="1" thickBot="1" x14ac:dyDescent="0.2">
      <c r="A37" s="169" t="s">
        <v>19</v>
      </c>
      <c r="B37" s="159" t="s">
        <v>17</v>
      </c>
      <c r="C37" s="157">
        <f t="shared" si="4"/>
        <v>228</v>
      </c>
      <c r="D37" s="147">
        <v>228</v>
      </c>
      <c r="E37" s="147">
        <v>0</v>
      </c>
      <c r="F37" s="147">
        <v>0</v>
      </c>
      <c r="G37" s="157">
        <f t="shared" si="5"/>
        <v>228</v>
      </c>
      <c r="H37" s="147">
        <v>228</v>
      </c>
      <c r="I37" s="147">
        <v>0</v>
      </c>
      <c r="J37" s="215">
        <v>0</v>
      </c>
      <c r="K37" s="157">
        <f t="shared" si="2"/>
        <v>228</v>
      </c>
      <c r="L37" s="147">
        <v>228</v>
      </c>
      <c r="M37" s="147">
        <v>0</v>
      </c>
      <c r="N37" s="215">
        <v>0</v>
      </c>
      <c r="O37" s="143"/>
    </row>
    <row r="38" spans="1:15" ht="15" customHeight="1" x14ac:dyDescent="0.15">
      <c r="A38" s="2" t="s">
        <v>241</v>
      </c>
      <c r="N38" s="262" t="s">
        <v>271</v>
      </c>
      <c r="O38" s="135"/>
    </row>
    <row r="39" spans="1:15" ht="15" customHeight="1" x14ac:dyDescent="0.15">
      <c r="A39" s="2" t="s">
        <v>242</v>
      </c>
      <c r="I39" s="29"/>
      <c r="J39" s="29"/>
      <c r="K39" s="29"/>
      <c r="N39" s="245"/>
      <c r="O39" s="135"/>
    </row>
    <row r="40" spans="1:15" ht="15" customHeight="1" x14ac:dyDescent="0.15">
      <c r="O40" s="135"/>
    </row>
    <row r="41" spans="1:15" ht="15.95" customHeight="1" x14ac:dyDescent="0.15">
      <c r="H41" s="154"/>
    </row>
    <row r="42" spans="1:15" ht="15.95" customHeight="1" x14ac:dyDescent="0.15">
      <c r="A42" s="154"/>
    </row>
  </sheetData>
  <sheetProtection sheet="1" objects="1" scenarios="1" selectLockedCells="1" selectUnlockedCells="1"/>
  <mergeCells count="56">
    <mergeCell ref="M4:N5"/>
    <mergeCell ref="M1:N1"/>
    <mergeCell ref="H2:H3"/>
    <mergeCell ref="I2:J3"/>
    <mergeCell ref="K2:L3"/>
    <mergeCell ref="M2:N3"/>
    <mergeCell ref="A4:G4"/>
    <mergeCell ref="H4:H5"/>
    <mergeCell ref="A5:G5"/>
    <mergeCell ref="K12:L13"/>
    <mergeCell ref="A13:G13"/>
    <mergeCell ref="A8:G8"/>
    <mergeCell ref="H8:H9"/>
    <mergeCell ref="I8:J9"/>
    <mergeCell ref="H6:H7"/>
    <mergeCell ref="I6:J7"/>
    <mergeCell ref="A7:G7"/>
    <mergeCell ref="A6:G6"/>
    <mergeCell ref="I4:J5"/>
    <mergeCell ref="K4:L5"/>
    <mergeCell ref="A10:G10"/>
    <mergeCell ref="H10:H11"/>
    <mergeCell ref="A9:G9"/>
    <mergeCell ref="K6:L7"/>
    <mergeCell ref="K23:N23"/>
    <mergeCell ref="A14:G14"/>
    <mergeCell ref="H12:H13"/>
    <mergeCell ref="M8:N9"/>
    <mergeCell ref="H14:H15"/>
    <mergeCell ref="I14:J15"/>
    <mergeCell ref="K14:L15"/>
    <mergeCell ref="K8:L9"/>
    <mergeCell ref="I12:J13"/>
    <mergeCell ref="M6:N7"/>
    <mergeCell ref="M14:N15"/>
    <mergeCell ref="A15:G15"/>
    <mergeCell ref="I10:J11"/>
    <mergeCell ref="K10:L11"/>
    <mergeCell ref="M10:N11"/>
    <mergeCell ref="M12:N13"/>
    <mergeCell ref="A28:B28"/>
    <mergeCell ref="A18:G18"/>
    <mergeCell ref="A19:G19"/>
    <mergeCell ref="A23:B24"/>
    <mergeCell ref="C23:F23"/>
    <mergeCell ref="A25:B25"/>
    <mergeCell ref="A26:B26"/>
    <mergeCell ref="A27:B27"/>
    <mergeCell ref="M22:N22"/>
    <mergeCell ref="H16:K16"/>
    <mergeCell ref="G23:J23"/>
    <mergeCell ref="A29:B29"/>
    <mergeCell ref="A32:B32"/>
    <mergeCell ref="A30:B30"/>
    <mergeCell ref="A31:B31"/>
    <mergeCell ref="A33:B33"/>
  </mergeCells>
  <phoneticPr fontId="5"/>
  <printOptions horizontalCentered="1"/>
  <pageMargins left="0.59055118110236227" right="0.59055118110236227" top="0.59055118110236227" bottom="0.59055118110236227" header="0.39370078740157483" footer="0.39370078740157483"/>
  <pageSetup paperSize="9" firstPageNumber="102" orientation="portrait" useFirstPageNumber="1" verticalDpi="300" r:id="rId1"/>
  <headerFooter scaleWithDoc="0" alignWithMargins="0">
    <oddHeader>&amp;L道路、交通及び通信</oddHeader>
    <oddFooter>&amp;C&amp;12&amp;A</oddFooter>
  </headerFooter>
  <colBreaks count="1" manualBreakCount="1">
    <brk id="7"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Q42"/>
  <sheetViews>
    <sheetView view="pageBreakPreview" zoomScaleNormal="100" zoomScaleSheetLayoutView="100" workbookViewId="0">
      <pane xSplit="2" topLeftCell="C1" activePane="topRight" state="frozen"/>
      <selection activeCell="A28" sqref="A28"/>
      <selection pane="topRight" activeCell="T19" sqref="T19"/>
    </sheetView>
  </sheetViews>
  <sheetFormatPr defaultRowHeight="15.95" customHeight="1" x14ac:dyDescent="0.15"/>
  <cols>
    <col min="1" max="1" width="15.7109375" style="2" hidden="1" customWidth="1"/>
    <col min="2" max="2" width="16.28515625" style="2" hidden="1" customWidth="1"/>
    <col min="3" max="7" width="13.7109375" style="2" hidden="1" customWidth="1"/>
    <col min="8" max="14" width="13.7109375" style="2" customWidth="1"/>
    <col min="15" max="15" width="1.5703125" style="2" customWidth="1"/>
    <col min="16" max="18" width="0" style="2" hidden="1" customWidth="1"/>
    <col min="19" max="16384" width="9.140625" style="2"/>
  </cols>
  <sheetData>
    <row r="1" spans="1:16" ht="20.25" customHeight="1" thickBot="1" x14ac:dyDescent="0.2">
      <c r="D1" s="166" t="s">
        <v>0</v>
      </c>
      <c r="H1" s="2" t="s">
        <v>354</v>
      </c>
      <c r="M1" s="396" t="s">
        <v>1</v>
      </c>
      <c r="N1" s="396"/>
      <c r="O1" s="135"/>
    </row>
    <row r="2" spans="1:16" ht="15" customHeight="1" x14ac:dyDescent="0.15">
      <c r="H2" s="397" t="s">
        <v>183</v>
      </c>
      <c r="I2" s="399" t="s">
        <v>249</v>
      </c>
      <c r="J2" s="399"/>
      <c r="K2" s="401" t="s">
        <v>2</v>
      </c>
      <c r="L2" s="401"/>
      <c r="M2" s="403" t="s">
        <v>3</v>
      </c>
      <c r="N2" s="404"/>
      <c r="O2" s="15"/>
      <c r="P2" s="160"/>
    </row>
    <row r="3" spans="1:16" ht="15" customHeight="1" x14ac:dyDescent="0.15">
      <c r="A3" s="28" t="s">
        <v>4</v>
      </c>
      <c r="H3" s="398"/>
      <c r="I3" s="400"/>
      <c r="J3" s="400"/>
      <c r="K3" s="402"/>
      <c r="L3" s="402"/>
      <c r="M3" s="405"/>
      <c r="N3" s="406"/>
      <c r="O3" s="15"/>
      <c r="P3" s="160"/>
    </row>
    <row r="4" spans="1:16" ht="15" customHeight="1" x14ac:dyDescent="0.15">
      <c r="A4" s="363" t="s">
        <v>5</v>
      </c>
      <c r="B4" s="363"/>
      <c r="C4" s="363"/>
      <c r="D4" s="363"/>
      <c r="E4" s="363"/>
      <c r="F4" s="363"/>
      <c r="G4" s="363"/>
      <c r="H4" s="391" t="s">
        <v>355</v>
      </c>
      <c r="I4" s="392">
        <v>888</v>
      </c>
      <c r="J4" s="393"/>
      <c r="K4" s="392">
        <v>120</v>
      </c>
      <c r="L4" s="393"/>
      <c r="M4" s="408">
        <v>15</v>
      </c>
      <c r="N4" s="409"/>
      <c r="O4" s="15"/>
      <c r="P4" s="160"/>
    </row>
    <row r="5" spans="1:16" ht="15" customHeight="1" x14ac:dyDescent="0.15">
      <c r="A5" s="363" t="s">
        <v>6</v>
      </c>
      <c r="B5" s="363"/>
      <c r="C5" s="363"/>
      <c r="D5" s="363"/>
      <c r="E5" s="363"/>
      <c r="F5" s="363"/>
      <c r="G5" s="363"/>
      <c r="H5" s="379"/>
      <c r="I5" s="377"/>
      <c r="J5" s="378"/>
      <c r="K5" s="377"/>
      <c r="L5" s="378"/>
      <c r="M5" s="410"/>
      <c r="N5" s="411"/>
      <c r="O5" s="15"/>
      <c r="P5" s="160"/>
    </row>
    <row r="6" spans="1:16" ht="15" customHeight="1" x14ac:dyDescent="0.15">
      <c r="A6" s="363" t="s">
        <v>233</v>
      </c>
      <c r="B6" s="363"/>
      <c r="C6" s="363"/>
      <c r="D6" s="363"/>
      <c r="E6" s="363"/>
      <c r="F6" s="363"/>
      <c r="G6" s="363"/>
      <c r="H6" s="379">
        <v>26</v>
      </c>
      <c r="I6" s="377">
        <v>905</v>
      </c>
      <c r="J6" s="378"/>
      <c r="K6" s="377">
        <v>119</v>
      </c>
      <c r="L6" s="378"/>
      <c r="M6" s="410">
        <v>15</v>
      </c>
      <c r="N6" s="411"/>
      <c r="O6" s="6"/>
      <c r="P6" s="160"/>
    </row>
    <row r="7" spans="1:16" ht="15" customHeight="1" x14ac:dyDescent="0.15">
      <c r="A7" s="363" t="s">
        <v>194</v>
      </c>
      <c r="B7" s="363"/>
      <c r="C7" s="363"/>
      <c r="D7" s="363"/>
      <c r="E7" s="363"/>
      <c r="F7" s="363"/>
      <c r="G7" s="363"/>
      <c r="H7" s="379"/>
      <c r="I7" s="377"/>
      <c r="J7" s="378"/>
      <c r="K7" s="377"/>
      <c r="L7" s="378"/>
      <c r="M7" s="410"/>
      <c r="N7" s="411"/>
      <c r="O7" s="6"/>
      <c r="P7" s="160"/>
    </row>
    <row r="8" spans="1:16" ht="15" customHeight="1" x14ac:dyDescent="0.15">
      <c r="A8" s="363" t="s">
        <v>7</v>
      </c>
      <c r="B8" s="363"/>
      <c r="C8" s="363"/>
      <c r="D8" s="363"/>
      <c r="E8" s="363"/>
      <c r="F8" s="363"/>
      <c r="G8" s="363"/>
      <c r="H8" s="379">
        <v>27</v>
      </c>
      <c r="I8" s="388">
        <v>978</v>
      </c>
      <c r="J8" s="389"/>
      <c r="K8" s="388">
        <v>119</v>
      </c>
      <c r="L8" s="389"/>
      <c r="M8" s="357">
        <v>15</v>
      </c>
      <c r="N8" s="358"/>
      <c r="O8" s="6"/>
      <c r="P8" s="160"/>
    </row>
    <row r="9" spans="1:16" ht="15" customHeight="1" x14ac:dyDescent="0.15">
      <c r="A9" s="363" t="s">
        <v>8</v>
      </c>
      <c r="B9" s="363"/>
      <c r="C9" s="363"/>
      <c r="D9" s="363"/>
      <c r="E9" s="363"/>
      <c r="F9" s="363"/>
      <c r="G9" s="363"/>
      <c r="H9" s="379"/>
      <c r="I9" s="388"/>
      <c r="J9" s="389"/>
      <c r="K9" s="388"/>
      <c r="L9" s="389"/>
      <c r="M9" s="357"/>
      <c r="N9" s="358"/>
      <c r="O9" s="6"/>
      <c r="P9" s="160"/>
    </row>
    <row r="10" spans="1:16" ht="15" customHeight="1" x14ac:dyDescent="0.15">
      <c r="A10" s="363" t="s">
        <v>9</v>
      </c>
      <c r="B10" s="363"/>
      <c r="C10" s="363"/>
      <c r="D10" s="363"/>
      <c r="E10" s="363"/>
      <c r="F10" s="363"/>
      <c r="G10" s="363"/>
      <c r="H10" s="379">
        <v>28</v>
      </c>
      <c r="I10" s="377">
        <v>989</v>
      </c>
      <c r="J10" s="378"/>
      <c r="K10" s="377">
        <v>120</v>
      </c>
      <c r="L10" s="378"/>
      <c r="M10" s="410">
        <v>15</v>
      </c>
      <c r="N10" s="411"/>
      <c r="O10" s="6"/>
      <c r="P10" s="160"/>
    </row>
    <row r="11" spans="1:16" ht="15" customHeight="1" x14ac:dyDescent="0.15">
      <c r="A11" s="243"/>
      <c r="B11" s="243"/>
      <c r="C11" s="243"/>
      <c r="D11" s="243"/>
      <c r="E11" s="243"/>
      <c r="F11" s="243"/>
      <c r="G11" s="243"/>
      <c r="H11" s="379"/>
      <c r="I11" s="377"/>
      <c r="J11" s="378"/>
      <c r="K11" s="377"/>
      <c r="L11" s="378"/>
      <c r="M11" s="410"/>
      <c r="N11" s="411"/>
      <c r="O11" s="6"/>
      <c r="P11" s="160"/>
    </row>
    <row r="12" spans="1:16" ht="15" customHeight="1" x14ac:dyDescent="0.15">
      <c r="A12" s="252" t="s">
        <v>10</v>
      </c>
      <c r="B12" s="243"/>
      <c r="C12" s="243"/>
      <c r="D12" s="243"/>
      <c r="E12" s="243"/>
      <c r="F12" s="243"/>
      <c r="G12" s="243"/>
      <c r="H12" s="379">
        <v>29</v>
      </c>
      <c r="I12" s="377">
        <v>990</v>
      </c>
      <c r="J12" s="378"/>
      <c r="K12" s="377">
        <v>123</v>
      </c>
      <c r="L12" s="378"/>
      <c r="M12" s="410">
        <v>15</v>
      </c>
      <c r="N12" s="411"/>
      <c r="O12" s="6"/>
      <c r="P12" s="190"/>
    </row>
    <row r="13" spans="1:16" ht="15" customHeight="1" thickBot="1" x14ac:dyDescent="0.2">
      <c r="A13" s="363" t="s">
        <v>361</v>
      </c>
      <c r="B13" s="363"/>
      <c r="C13" s="363"/>
      <c r="D13" s="363"/>
      <c r="E13" s="363"/>
      <c r="F13" s="363"/>
      <c r="G13" s="363"/>
      <c r="H13" s="379"/>
      <c r="I13" s="377"/>
      <c r="J13" s="378"/>
      <c r="K13" s="377"/>
      <c r="L13" s="378"/>
      <c r="M13" s="412"/>
      <c r="N13" s="413"/>
      <c r="O13" s="6"/>
      <c r="P13" s="190"/>
    </row>
    <row r="14" spans="1:16" ht="15" customHeight="1" x14ac:dyDescent="0.15">
      <c r="A14" s="363" t="s">
        <v>362</v>
      </c>
      <c r="B14" s="363"/>
      <c r="C14" s="363"/>
      <c r="D14" s="363"/>
      <c r="E14" s="363"/>
      <c r="F14" s="363"/>
      <c r="G14" s="363"/>
      <c r="H14" s="380">
        <v>30</v>
      </c>
      <c r="I14" s="382">
        <v>986</v>
      </c>
      <c r="J14" s="383"/>
      <c r="K14" s="382">
        <v>125</v>
      </c>
      <c r="L14" s="386"/>
      <c r="M14" s="390"/>
      <c r="N14" s="386"/>
      <c r="O14" s="6"/>
      <c r="P14" s="407" t="s">
        <v>319</v>
      </c>
    </row>
    <row r="15" spans="1:16" ht="15" customHeight="1" thickBot="1" x14ac:dyDescent="0.2">
      <c r="A15" s="363" t="s">
        <v>363</v>
      </c>
      <c r="B15" s="363"/>
      <c r="C15" s="363"/>
      <c r="D15" s="363"/>
      <c r="E15" s="363"/>
      <c r="F15" s="363"/>
      <c r="G15" s="363"/>
      <c r="H15" s="381"/>
      <c r="I15" s="384"/>
      <c r="J15" s="385"/>
      <c r="K15" s="384"/>
      <c r="L15" s="387"/>
      <c r="M15" s="390"/>
      <c r="N15" s="386"/>
      <c r="O15" s="6"/>
      <c r="P15" s="407"/>
    </row>
    <row r="16" spans="1:16" ht="15" customHeight="1" x14ac:dyDescent="0.15">
      <c r="H16" s="140" t="s">
        <v>352</v>
      </c>
      <c r="I16" s="140"/>
      <c r="J16" s="140"/>
      <c r="K16" s="140"/>
      <c r="M16" s="243"/>
      <c r="N16" s="245" t="s">
        <v>376</v>
      </c>
      <c r="O16" s="6"/>
      <c r="P16" s="160"/>
    </row>
    <row r="17" spans="1:16" ht="15" customHeight="1" x14ac:dyDescent="0.15">
      <c r="A17" s="28" t="s">
        <v>11</v>
      </c>
      <c r="H17" s="243" t="s">
        <v>353</v>
      </c>
      <c r="I17" s="144"/>
      <c r="J17" s="143"/>
      <c r="K17" s="143"/>
      <c r="N17" s="143" t="s">
        <v>251</v>
      </c>
      <c r="O17" s="6"/>
      <c r="P17" s="160"/>
    </row>
    <row r="18" spans="1:16" ht="15" customHeight="1" x14ac:dyDescent="0.15">
      <c r="A18" s="363" t="s">
        <v>364</v>
      </c>
      <c r="B18" s="363"/>
      <c r="C18" s="363"/>
      <c r="D18" s="363"/>
      <c r="E18" s="363"/>
      <c r="F18" s="363"/>
      <c r="G18" s="363"/>
      <c r="H18" s="259"/>
      <c r="I18" s="144"/>
      <c r="J18" s="143"/>
      <c r="K18" s="143"/>
      <c r="L18" s="143"/>
      <c r="M18" s="143"/>
      <c r="N18" s="143" t="s">
        <v>244</v>
      </c>
      <c r="O18" s="6"/>
      <c r="P18" s="160"/>
    </row>
    <row r="19" spans="1:16" ht="15" customHeight="1" x14ac:dyDescent="0.15">
      <c r="A19" s="363" t="s">
        <v>365</v>
      </c>
      <c r="B19" s="363"/>
      <c r="C19" s="363"/>
      <c r="D19" s="363"/>
      <c r="E19" s="363"/>
      <c r="F19" s="363"/>
      <c r="G19" s="363"/>
      <c r="H19" s="259"/>
      <c r="I19" s="144"/>
      <c r="J19" s="143"/>
      <c r="K19" s="143"/>
      <c r="L19" s="143"/>
      <c r="M19" s="143"/>
      <c r="O19" s="6"/>
      <c r="P19" s="160"/>
    </row>
    <row r="20" spans="1:16" ht="15" customHeight="1" x14ac:dyDescent="0.15">
      <c r="M20" s="146"/>
    </row>
    <row r="21" spans="1:16" ht="15" customHeight="1" x14ac:dyDescent="0.15">
      <c r="M21" s="146"/>
    </row>
    <row r="22" spans="1:16" ht="15" customHeight="1" thickBot="1" x14ac:dyDescent="0.2">
      <c r="A22" s="2" t="s">
        <v>366</v>
      </c>
      <c r="M22" s="372" t="s">
        <v>367</v>
      </c>
      <c r="N22" s="372"/>
      <c r="O22" s="135"/>
    </row>
    <row r="23" spans="1:16" ht="30" customHeight="1" x14ac:dyDescent="0.15">
      <c r="A23" s="364" t="s">
        <v>12</v>
      </c>
      <c r="B23" s="365"/>
      <c r="C23" s="365" t="s">
        <v>320</v>
      </c>
      <c r="D23" s="368"/>
      <c r="E23" s="368"/>
      <c r="F23" s="369"/>
      <c r="G23" s="374" t="s">
        <v>331</v>
      </c>
      <c r="H23" s="375"/>
      <c r="I23" s="375"/>
      <c r="J23" s="376"/>
      <c r="K23" s="374" t="s">
        <v>336</v>
      </c>
      <c r="L23" s="375"/>
      <c r="M23" s="375"/>
      <c r="N23" s="376"/>
      <c r="O23" s="15"/>
    </row>
    <row r="24" spans="1:16" ht="30" customHeight="1" x14ac:dyDescent="0.15">
      <c r="A24" s="366"/>
      <c r="B24" s="367"/>
      <c r="C24" s="44" t="s">
        <v>13</v>
      </c>
      <c r="D24" s="194" t="s">
        <v>15</v>
      </c>
      <c r="E24" s="244" t="s">
        <v>16</v>
      </c>
      <c r="F24" s="44" t="s">
        <v>14</v>
      </c>
      <c r="G24" s="198" t="s">
        <v>13</v>
      </c>
      <c r="H24" s="207" t="s">
        <v>15</v>
      </c>
      <c r="I24" s="207" t="s">
        <v>16</v>
      </c>
      <c r="J24" s="208" t="s">
        <v>14</v>
      </c>
      <c r="K24" s="198" t="s">
        <v>13</v>
      </c>
      <c r="L24" s="207" t="s">
        <v>15</v>
      </c>
      <c r="M24" s="207" t="s">
        <v>16</v>
      </c>
      <c r="N24" s="208" t="s">
        <v>14</v>
      </c>
      <c r="O24" s="15"/>
    </row>
    <row r="25" spans="1:16" ht="20.100000000000001" customHeight="1" x14ac:dyDescent="0.15">
      <c r="A25" s="370" t="s">
        <v>184</v>
      </c>
      <c r="B25" s="371"/>
      <c r="C25" s="260">
        <f>SUM(D25:F25)</f>
        <v>569</v>
      </c>
      <c r="D25" s="261">
        <v>2</v>
      </c>
      <c r="E25" s="165">
        <v>4</v>
      </c>
      <c r="F25" s="261">
        <v>563</v>
      </c>
      <c r="G25" s="260">
        <f t="shared" ref="G25:G30" si="0">SUM(H25:J25)</f>
        <v>571</v>
      </c>
      <c r="H25" s="261">
        <v>2</v>
      </c>
      <c r="I25" s="165">
        <v>4</v>
      </c>
      <c r="J25" s="212">
        <v>565</v>
      </c>
      <c r="K25" s="260">
        <f>SUM(L25:N25)</f>
        <v>571</v>
      </c>
      <c r="L25" s="261">
        <v>2</v>
      </c>
      <c r="M25" s="165">
        <v>4</v>
      </c>
      <c r="N25" s="212">
        <v>565</v>
      </c>
      <c r="O25" s="40"/>
    </row>
    <row r="26" spans="1:16" ht="20.100000000000001" customHeight="1" x14ac:dyDescent="0.15">
      <c r="A26" s="361" t="s">
        <v>210</v>
      </c>
      <c r="B26" s="362"/>
      <c r="C26" s="261">
        <f t="shared" ref="C26:C27" si="1">SUM(D26:F26)</f>
        <v>2174157</v>
      </c>
      <c r="D26" s="261">
        <v>486763</v>
      </c>
      <c r="E26" s="165">
        <v>347273</v>
      </c>
      <c r="F26" s="261">
        <v>1340121</v>
      </c>
      <c r="G26" s="261">
        <f t="shared" si="0"/>
        <v>2106760</v>
      </c>
      <c r="H26" s="261">
        <v>486763</v>
      </c>
      <c r="I26" s="165">
        <v>347273</v>
      </c>
      <c r="J26" s="212">
        <v>1272724</v>
      </c>
      <c r="K26" s="261">
        <f t="shared" ref="K26:K37" si="2">SUM(L26:N26)</f>
        <v>2111647</v>
      </c>
      <c r="L26" s="261">
        <v>486763</v>
      </c>
      <c r="M26" s="165">
        <v>347273</v>
      </c>
      <c r="N26" s="212">
        <v>1277611</v>
      </c>
      <c r="O26" s="160"/>
    </row>
    <row r="27" spans="1:16" ht="20.100000000000001" customHeight="1" x14ac:dyDescent="0.15">
      <c r="A27" s="361" t="s">
        <v>185</v>
      </c>
      <c r="B27" s="362"/>
      <c r="C27" s="261">
        <f t="shared" si="1"/>
        <v>190160</v>
      </c>
      <c r="D27" s="261">
        <v>11986</v>
      </c>
      <c r="E27" s="165">
        <v>20374</v>
      </c>
      <c r="F27" s="261">
        <v>157800</v>
      </c>
      <c r="G27" s="261">
        <f t="shared" si="0"/>
        <v>190673</v>
      </c>
      <c r="H27" s="261">
        <v>11986</v>
      </c>
      <c r="I27" s="165">
        <v>20374</v>
      </c>
      <c r="J27" s="212">
        <v>158313</v>
      </c>
      <c r="K27" s="261">
        <f t="shared" si="2"/>
        <v>190674</v>
      </c>
      <c r="L27" s="261">
        <v>11986</v>
      </c>
      <c r="M27" s="165">
        <v>20374</v>
      </c>
      <c r="N27" s="212">
        <v>158314</v>
      </c>
      <c r="O27" s="160"/>
    </row>
    <row r="28" spans="1:16" ht="20.100000000000001" customHeight="1" x14ac:dyDescent="0.15">
      <c r="A28" s="361" t="s">
        <v>192</v>
      </c>
      <c r="B28" s="362"/>
      <c r="C28" s="261">
        <f>SUM(D28:F28)</f>
        <v>180125</v>
      </c>
      <c r="D28" s="261">
        <v>11986</v>
      </c>
      <c r="E28" s="165">
        <v>17376</v>
      </c>
      <c r="F28" s="261">
        <v>150763</v>
      </c>
      <c r="G28" s="261">
        <f t="shared" si="0"/>
        <v>180812</v>
      </c>
      <c r="H28" s="261">
        <v>11986</v>
      </c>
      <c r="I28" s="165">
        <v>17376</v>
      </c>
      <c r="J28" s="212">
        <v>151450</v>
      </c>
      <c r="K28" s="261">
        <f t="shared" si="2"/>
        <v>181337</v>
      </c>
      <c r="L28" s="261">
        <v>11986</v>
      </c>
      <c r="M28" s="165">
        <v>17376</v>
      </c>
      <c r="N28" s="212">
        <v>151975</v>
      </c>
      <c r="O28" s="160"/>
    </row>
    <row r="29" spans="1:16" ht="20.100000000000001" customHeight="1" x14ac:dyDescent="0.15">
      <c r="A29" s="351" t="s">
        <v>188</v>
      </c>
      <c r="B29" s="352"/>
      <c r="C29" s="261">
        <f t="shared" ref="C29:C32" si="3">SUM(D29:F29)</f>
        <v>603</v>
      </c>
      <c r="D29" s="145">
        <v>0</v>
      </c>
      <c r="E29" s="145">
        <v>0</v>
      </c>
      <c r="F29" s="195">
        <v>603</v>
      </c>
      <c r="G29" s="261">
        <f t="shared" si="0"/>
        <v>603</v>
      </c>
      <c r="H29" s="145">
        <v>0</v>
      </c>
      <c r="I29" s="145">
        <v>0</v>
      </c>
      <c r="J29" s="213">
        <v>603</v>
      </c>
      <c r="K29" s="261">
        <f t="shared" si="2"/>
        <v>603</v>
      </c>
      <c r="L29" s="145">
        <v>0</v>
      </c>
      <c r="M29" s="143">
        <v>0</v>
      </c>
      <c r="N29" s="213">
        <v>603</v>
      </c>
      <c r="O29" s="160"/>
    </row>
    <row r="30" spans="1:16" ht="20.100000000000001" customHeight="1" x14ac:dyDescent="0.15">
      <c r="A30" s="353" t="s">
        <v>211</v>
      </c>
      <c r="B30" s="354"/>
      <c r="C30" s="261">
        <f t="shared" si="3"/>
        <v>1128</v>
      </c>
      <c r="D30" s="195">
        <v>128</v>
      </c>
      <c r="E30" s="145">
        <v>0</v>
      </c>
      <c r="F30" s="195">
        <v>1000</v>
      </c>
      <c r="G30" s="261">
        <f t="shared" si="0"/>
        <v>1130</v>
      </c>
      <c r="H30" s="195">
        <v>128</v>
      </c>
      <c r="I30" s="145">
        <v>0</v>
      </c>
      <c r="J30" s="213">
        <v>1002</v>
      </c>
      <c r="K30" s="261">
        <f t="shared" si="2"/>
        <v>1193</v>
      </c>
      <c r="L30" s="195">
        <v>128</v>
      </c>
      <c r="M30" s="143">
        <v>0</v>
      </c>
      <c r="N30" s="213">
        <v>1065</v>
      </c>
      <c r="O30" s="160"/>
    </row>
    <row r="31" spans="1:16" ht="20.100000000000001" customHeight="1" x14ac:dyDescent="0.15">
      <c r="A31" s="351" t="s">
        <v>189</v>
      </c>
      <c r="B31" s="352"/>
      <c r="C31" s="261">
        <f t="shared" si="3"/>
        <v>41424</v>
      </c>
      <c r="D31" s="145">
        <v>0</v>
      </c>
      <c r="E31" s="188">
        <v>294</v>
      </c>
      <c r="F31" s="195">
        <v>41130</v>
      </c>
      <c r="G31" s="261">
        <f t="shared" ref="G31:G32" si="4">SUM(H31:J31)</f>
        <v>41424</v>
      </c>
      <c r="H31" s="145">
        <v>0</v>
      </c>
      <c r="I31" s="188">
        <v>294</v>
      </c>
      <c r="J31" s="213">
        <v>41130</v>
      </c>
      <c r="K31" s="261">
        <f t="shared" si="2"/>
        <v>41296</v>
      </c>
      <c r="L31" s="145">
        <v>0</v>
      </c>
      <c r="M31" s="188">
        <v>294</v>
      </c>
      <c r="N31" s="213">
        <v>41002</v>
      </c>
      <c r="O31" s="160"/>
    </row>
    <row r="32" spans="1:16" ht="20.100000000000001" customHeight="1" x14ac:dyDescent="0.15">
      <c r="A32" s="351" t="s">
        <v>190</v>
      </c>
      <c r="B32" s="352"/>
      <c r="C32" s="261">
        <f t="shared" si="3"/>
        <v>136970</v>
      </c>
      <c r="D32" s="195">
        <v>11858</v>
      </c>
      <c r="E32" s="188">
        <v>17082</v>
      </c>
      <c r="F32" s="195">
        <v>108030</v>
      </c>
      <c r="G32" s="261">
        <f t="shared" si="4"/>
        <v>137655</v>
      </c>
      <c r="H32" s="195">
        <v>11858</v>
      </c>
      <c r="I32" s="188">
        <v>17082</v>
      </c>
      <c r="J32" s="213">
        <v>108715</v>
      </c>
      <c r="K32" s="261">
        <f t="shared" si="2"/>
        <v>138245</v>
      </c>
      <c r="L32" s="195">
        <v>11858</v>
      </c>
      <c r="M32" s="188">
        <v>17082</v>
      </c>
      <c r="N32" s="213">
        <v>109305</v>
      </c>
      <c r="O32" s="160"/>
    </row>
    <row r="33" spans="1:17" ht="20.100000000000001" customHeight="1" x14ac:dyDescent="0.15">
      <c r="A33" s="355" t="s">
        <v>191</v>
      </c>
      <c r="B33" s="356"/>
      <c r="C33" s="156">
        <f>ROUND(SUM(D33:F33)/3,2)</f>
        <v>99.87</v>
      </c>
      <c r="D33" s="27">
        <v>100</v>
      </c>
      <c r="E33" s="27">
        <v>100</v>
      </c>
      <c r="F33" s="27">
        <v>99.6</v>
      </c>
      <c r="G33" s="156">
        <f>AVERAGE(H33:J33)</f>
        <v>99.866666666666674</v>
      </c>
      <c r="H33" s="27">
        <v>100</v>
      </c>
      <c r="I33" s="27">
        <v>100</v>
      </c>
      <c r="J33" s="214">
        <v>99.6</v>
      </c>
      <c r="K33" s="156">
        <f>AVERAGE(L33:N33)</f>
        <v>99.866666666666674</v>
      </c>
      <c r="L33" s="27">
        <v>100</v>
      </c>
      <c r="M33" s="27">
        <v>100</v>
      </c>
      <c r="N33" s="214">
        <v>99.6</v>
      </c>
      <c r="O33" s="41"/>
      <c r="Q33" s="2" t="s">
        <v>356</v>
      </c>
    </row>
    <row r="34" spans="1:17" ht="20.100000000000001" customHeight="1" x14ac:dyDescent="0.15">
      <c r="A34" s="168" t="s">
        <v>358</v>
      </c>
      <c r="B34" s="257" t="s">
        <v>359</v>
      </c>
      <c r="C34" s="261">
        <f t="shared" ref="C34:C37" si="5">SUM(D34:F34)</f>
        <v>51</v>
      </c>
      <c r="D34" s="195">
        <v>10</v>
      </c>
      <c r="E34" s="145">
        <v>11</v>
      </c>
      <c r="F34" s="195">
        <v>30</v>
      </c>
      <c r="G34" s="261">
        <f t="shared" ref="G34:G37" si="6">SUM(H34:J34)</f>
        <v>51</v>
      </c>
      <c r="H34" s="195">
        <v>10</v>
      </c>
      <c r="I34" s="188">
        <v>11</v>
      </c>
      <c r="J34" s="213">
        <v>30</v>
      </c>
      <c r="K34" s="261">
        <f>SUM(L34:N34)</f>
        <v>55</v>
      </c>
      <c r="L34" s="195">
        <v>10</v>
      </c>
      <c r="M34" s="188">
        <v>14</v>
      </c>
      <c r="N34" s="213">
        <v>31</v>
      </c>
      <c r="O34" s="160"/>
      <c r="Q34" s="2" t="s">
        <v>357</v>
      </c>
    </row>
    <row r="35" spans="1:17" ht="20.100000000000001" customHeight="1" x14ac:dyDescent="0.15">
      <c r="A35" s="167"/>
      <c r="B35" s="258" t="s">
        <v>17</v>
      </c>
      <c r="C35" s="261">
        <f t="shared" si="5"/>
        <v>2142</v>
      </c>
      <c r="D35" s="195">
        <v>669</v>
      </c>
      <c r="E35" s="145">
        <v>836</v>
      </c>
      <c r="F35" s="195">
        <v>637</v>
      </c>
      <c r="G35" s="261">
        <f t="shared" si="6"/>
        <v>2145</v>
      </c>
      <c r="H35" s="195">
        <v>669</v>
      </c>
      <c r="I35" s="188">
        <v>839</v>
      </c>
      <c r="J35" s="213">
        <v>637</v>
      </c>
      <c r="K35" s="261">
        <f>SUM(L35:N35)</f>
        <v>2167</v>
      </c>
      <c r="L35" s="195">
        <v>669</v>
      </c>
      <c r="M35" s="188">
        <v>848</v>
      </c>
      <c r="N35" s="213">
        <v>650</v>
      </c>
      <c r="O35" s="160"/>
    </row>
    <row r="36" spans="1:17" ht="20.100000000000001" customHeight="1" x14ac:dyDescent="0.15">
      <c r="A36" s="168" t="s">
        <v>18</v>
      </c>
      <c r="B36" s="257" t="s">
        <v>359</v>
      </c>
      <c r="C36" s="261">
        <f t="shared" si="5"/>
        <v>2</v>
      </c>
      <c r="D36" s="145">
        <v>2</v>
      </c>
      <c r="E36" s="145">
        <v>0</v>
      </c>
      <c r="F36" s="145">
        <v>0</v>
      </c>
      <c r="G36" s="261">
        <f t="shared" si="6"/>
        <v>2</v>
      </c>
      <c r="H36" s="145">
        <v>2</v>
      </c>
      <c r="I36" s="145">
        <v>0</v>
      </c>
      <c r="J36" s="170">
        <v>0</v>
      </c>
      <c r="K36" s="261">
        <f t="shared" si="2"/>
        <v>2</v>
      </c>
      <c r="L36" s="145">
        <v>2</v>
      </c>
      <c r="M36" s="145">
        <v>0</v>
      </c>
      <c r="N36" s="170">
        <v>0</v>
      </c>
      <c r="O36" s="143"/>
    </row>
    <row r="37" spans="1:17" ht="20.100000000000001" customHeight="1" thickBot="1" x14ac:dyDescent="0.2">
      <c r="A37" s="169" t="s">
        <v>19</v>
      </c>
      <c r="B37" s="159" t="s">
        <v>17</v>
      </c>
      <c r="C37" s="157">
        <f t="shared" si="5"/>
        <v>228</v>
      </c>
      <c r="D37" s="147">
        <v>228</v>
      </c>
      <c r="E37" s="147">
        <v>0</v>
      </c>
      <c r="F37" s="147">
        <v>0</v>
      </c>
      <c r="G37" s="157">
        <f t="shared" si="6"/>
        <v>228</v>
      </c>
      <c r="H37" s="147">
        <v>228</v>
      </c>
      <c r="I37" s="147">
        <v>0</v>
      </c>
      <c r="J37" s="215">
        <v>0</v>
      </c>
      <c r="K37" s="157">
        <f t="shared" si="2"/>
        <v>228</v>
      </c>
      <c r="L37" s="147">
        <v>228</v>
      </c>
      <c r="M37" s="147">
        <v>0</v>
      </c>
      <c r="N37" s="215">
        <v>0</v>
      </c>
      <c r="O37" s="143"/>
    </row>
    <row r="38" spans="1:17" ht="15" customHeight="1" x14ac:dyDescent="0.15">
      <c r="A38" s="2" t="s">
        <v>241</v>
      </c>
      <c r="N38" s="262" t="s">
        <v>271</v>
      </c>
      <c r="O38" s="135"/>
    </row>
    <row r="39" spans="1:17" ht="15" customHeight="1" x14ac:dyDescent="0.15">
      <c r="A39" s="2" t="s">
        <v>242</v>
      </c>
      <c r="I39" s="29"/>
      <c r="J39" s="29"/>
      <c r="K39" s="29"/>
      <c r="N39" s="245"/>
      <c r="O39" s="135"/>
    </row>
    <row r="40" spans="1:17" ht="15" customHeight="1" x14ac:dyDescent="0.15">
      <c r="A40" s="2" t="s">
        <v>243</v>
      </c>
      <c r="O40" s="135"/>
    </row>
    <row r="42" spans="1:17" ht="15.95" customHeight="1" x14ac:dyDescent="0.15">
      <c r="A42" s="154"/>
    </row>
  </sheetData>
  <sheetProtection sheet="1" objects="1" scenarios="1" selectLockedCells="1" selectUnlockedCells="1"/>
  <mergeCells count="56">
    <mergeCell ref="A32:B32"/>
    <mergeCell ref="A33:B33"/>
    <mergeCell ref="A31:B31"/>
    <mergeCell ref="A28:B28"/>
    <mergeCell ref="A19:G19"/>
    <mergeCell ref="A23:B24"/>
    <mergeCell ref="A25:B25"/>
    <mergeCell ref="A26:B26"/>
    <mergeCell ref="A27:B27"/>
    <mergeCell ref="A29:B29"/>
    <mergeCell ref="A30:B30"/>
    <mergeCell ref="C23:F23"/>
    <mergeCell ref="G23:J23"/>
    <mergeCell ref="K23:N23"/>
    <mergeCell ref="A18:G18"/>
    <mergeCell ref="A15:G15"/>
    <mergeCell ref="M22:N22"/>
    <mergeCell ref="A13:G13"/>
    <mergeCell ref="A14:G14"/>
    <mergeCell ref="H14:H15"/>
    <mergeCell ref="K12:L13"/>
    <mergeCell ref="K10:L11"/>
    <mergeCell ref="M10:N11"/>
    <mergeCell ref="I14:J15"/>
    <mergeCell ref="H12:H13"/>
    <mergeCell ref="I12:J13"/>
    <mergeCell ref="A8:G8"/>
    <mergeCell ref="H8:H9"/>
    <mergeCell ref="I8:J9"/>
    <mergeCell ref="A9:G9"/>
    <mergeCell ref="A10:G10"/>
    <mergeCell ref="H10:H11"/>
    <mergeCell ref="I10:J11"/>
    <mergeCell ref="A5:G5"/>
    <mergeCell ref="A4:G4"/>
    <mergeCell ref="A6:G6"/>
    <mergeCell ref="H6:H7"/>
    <mergeCell ref="I6:J7"/>
    <mergeCell ref="A7:G7"/>
    <mergeCell ref="H4:H5"/>
    <mergeCell ref="P14:P15"/>
    <mergeCell ref="M1:N1"/>
    <mergeCell ref="H2:H3"/>
    <mergeCell ref="I2:J3"/>
    <mergeCell ref="K2:L3"/>
    <mergeCell ref="M2:N3"/>
    <mergeCell ref="M4:N5"/>
    <mergeCell ref="M6:N7"/>
    <mergeCell ref="M8:N9"/>
    <mergeCell ref="K8:L9"/>
    <mergeCell ref="I4:J5"/>
    <mergeCell ref="K4:L5"/>
    <mergeCell ref="K6:L7"/>
    <mergeCell ref="M12:N13"/>
    <mergeCell ref="K14:L15"/>
    <mergeCell ref="M14:N15"/>
  </mergeCells>
  <phoneticPr fontId="5"/>
  <printOptions horizontalCentered="1"/>
  <pageMargins left="0.59055118110236227" right="0.59055118110236227" top="0.59055118110236227" bottom="0.59055118110236227" header="0.39370078740157483" footer="0.39370078740157483"/>
  <pageSetup paperSize="9" firstPageNumber="103" orientation="portrait" useFirstPageNumber="1" verticalDpi="300" r:id="rId1"/>
  <headerFooter scaleWithDoc="0" alignWithMargins="0">
    <oddHeader>&amp;R道路、交通及び通信</oddHeader>
    <oddFooter>&amp;C&amp;12&amp;A</oddFooter>
  </headerFooter>
  <colBreaks count="1" manualBreakCount="1">
    <brk id="15"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O68"/>
  <sheetViews>
    <sheetView view="pageBreakPreview" zoomScaleNormal="100" zoomScaleSheetLayoutView="100" workbookViewId="0">
      <selection activeCell="S24" sqref="S24"/>
    </sheetView>
  </sheetViews>
  <sheetFormatPr defaultRowHeight="15" customHeight="1" x14ac:dyDescent="0.15"/>
  <cols>
    <col min="1" max="1" width="0.85546875" style="2" customWidth="1"/>
    <col min="2" max="2" width="11.7109375" style="2" customWidth="1"/>
    <col min="3" max="3" width="12.7109375" style="2" customWidth="1"/>
    <col min="4" max="4" width="0.42578125" style="2" customWidth="1"/>
    <col min="5" max="6" width="10.85546875" style="2" customWidth="1"/>
    <col min="7" max="7" width="13.7109375" style="2" customWidth="1"/>
    <col min="8" max="8" width="10.85546875" style="2" customWidth="1"/>
    <col min="9" max="9" width="10.42578125" style="2" customWidth="1"/>
    <col min="10" max="10" width="10.85546875" style="2" customWidth="1"/>
    <col min="11" max="11" width="4" style="2" customWidth="1"/>
    <col min="12" max="12" width="6.85546875" style="2" customWidth="1"/>
    <col min="13" max="17" width="0" style="2" hidden="1" customWidth="1"/>
    <col min="18" max="16384" width="9.140625" style="2"/>
  </cols>
  <sheetData>
    <row r="1" spans="1:15" ht="5.0999999999999996" customHeight="1" x14ac:dyDescent="0.15">
      <c r="B1" s="28"/>
    </row>
    <row r="2" spans="1:15" ht="15" customHeight="1" x14ac:dyDescent="0.15">
      <c r="A2" s="440" t="s">
        <v>20</v>
      </c>
      <c r="B2" s="440"/>
      <c r="C2" s="440"/>
      <c r="D2" s="440"/>
      <c r="E2" s="440"/>
      <c r="F2" s="440"/>
      <c r="G2" s="440"/>
      <c r="H2" s="440"/>
      <c r="I2" s="440"/>
      <c r="J2" s="440"/>
      <c r="K2" s="440"/>
      <c r="L2" s="440"/>
    </row>
    <row r="3" spans="1:15" ht="5.0999999999999996" customHeight="1" x14ac:dyDescent="0.15">
      <c r="A3" s="28"/>
    </row>
    <row r="4" spans="1:15" ht="24.95" customHeight="1" x14ac:dyDescent="0.15">
      <c r="A4" s="441" t="s">
        <v>21</v>
      </c>
      <c r="B4" s="441"/>
      <c r="C4" s="441"/>
      <c r="D4" s="441"/>
      <c r="E4" s="441"/>
      <c r="F4" s="441"/>
      <c r="G4" s="441"/>
      <c r="H4" s="441"/>
      <c r="I4" s="441"/>
      <c r="J4" s="441"/>
      <c r="K4" s="441"/>
      <c r="L4" s="441"/>
    </row>
    <row r="5" spans="1:15" ht="5.25" customHeight="1" x14ac:dyDescent="0.15">
      <c r="B5" s="28"/>
    </row>
    <row r="6" spans="1:15" ht="15" customHeight="1" thickBot="1" x14ac:dyDescent="0.2">
      <c r="A6" s="2" t="s">
        <v>195</v>
      </c>
      <c r="L6" s="135" t="s">
        <v>22</v>
      </c>
      <c r="N6" s="2" t="s">
        <v>346</v>
      </c>
    </row>
    <row r="7" spans="1:15" ht="12.95" customHeight="1" x14ac:dyDescent="0.15">
      <c r="A7" s="136"/>
      <c r="B7" s="403" t="s">
        <v>23</v>
      </c>
      <c r="C7" s="403"/>
      <c r="D7" s="401" t="s">
        <v>24</v>
      </c>
      <c r="E7" s="401"/>
      <c r="F7" s="401" t="s">
        <v>25</v>
      </c>
      <c r="G7" s="401" t="s">
        <v>26</v>
      </c>
      <c r="H7" s="401"/>
      <c r="I7" s="401"/>
      <c r="J7" s="401"/>
      <c r="K7" s="401"/>
      <c r="L7" s="442"/>
      <c r="N7" s="2" t="s">
        <v>247</v>
      </c>
    </row>
    <row r="8" spans="1:15" ht="12.95" customHeight="1" x14ac:dyDescent="0.15">
      <c r="A8" s="137"/>
      <c r="B8" s="405"/>
      <c r="C8" s="405"/>
      <c r="D8" s="402"/>
      <c r="E8" s="402"/>
      <c r="F8" s="402"/>
      <c r="G8" s="246" t="s">
        <v>27</v>
      </c>
      <c r="H8" s="138" t="s">
        <v>28</v>
      </c>
      <c r="I8" s="246" t="s">
        <v>29</v>
      </c>
      <c r="J8" s="246" t="s">
        <v>30</v>
      </c>
      <c r="K8" s="402" t="s">
        <v>31</v>
      </c>
      <c r="L8" s="443"/>
      <c r="N8" s="2" t="s">
        <v>252</v>
      </c>
      <c r="O8" s="189" t="s">
        <v>256</v>
      </c>
    </row>
    <row r="9" spans="1:15" s="28" customFormat="1" ht="12.95" customHeight="1" x14ac:dyDescent="0.15">
      <c r="A9" s="451" t="s">
        <v>332</v>
      </c>
      <c r="B9" s="452"/>
      <c r="C9" s="453"/>
      <c r="D9" s="454">
        <v>41</v>
      </c>
      <c r="E9" s="455"/>
      <c r="F9" s="253">
        <v>81</v>
      </c>
      <c r="G9" s="254">
        <f>SUM(H9:L9)</f>
        <v>827.5</v>
      </c>
      <c r="H9" s="254">
        <v>441</v>
      </c>
      <c r="I9" s="254">
        <v>215.5</v>
      </c>
      <c r="J9" s="254">
        <v>92</v>
      </c>
      <c r="K9" s="456">
        <v>79</v>
      </c>
      <c r="L9" s="457"/>
      <c r="N9" s="2" t="s">
        <v>253</v>
      </c>
      <c r="O9" s="189" t="s">
        <v>256</v>
      </c>
    </row>
    <row r="10" spans="1:15" s="28" customFormat="1" ht="12.95" customHeight="1" x14ac:dyDescent="0.15">
      <c r="A10" s="444">
        <v>28</v>
      </c>
      <c r="B10" s="445"/>
      <c r="C10" s="446"/>
      <c r="D10" s="447">
        <v>41</v>
      </c>
      <c r="E10" s="448"/>
      <c r="F10" s="253">
        <v>81</v>
      </c>
      <c r="G10" s="254">
        <v>827.5</v>
      </c>
      <c r="H10" s="255">
        <v>415</v>
      </c>
      <c r="I10" s="255">
        <v>195</v>
      </c>
      <c r="J10" s="255">
        <v>84</v>
      </c>
      <c r="K10" s="449">
        <v>71</v>
      </c>
      <c r="L10" s="450"/>
      <c r="N10" s="2" t="s">
        <v>254</v>
      </c>
      <c r="O10" s="189" t="s">
        <v>256</v>
      </c>
    </row>
    <row r="11" spans="1:15" s="28" customFormat="1" ht="12.95" customHeight="1" x14ac:dyDescent="0.15">
      <c r="A11" s="444">
        <v>29</v>
      </c>
      <c r="B11" s="445"/>
      <c r="C11" s="446"/>
      <c r="D11" s="447">
        <v>41</v>
      </c>
      <c r="E11" s="448"/>
      <c r="F11" s="253">
        <v>81</v>
      </c>
      <c r="G11" s="254">
        <v>765</v>
      </c>
      <c r="H11" s="255">
        <v>422.5</v>
      </c>
      <c r="I11" s="255">
        <v>179</v>
      </c>
      <c r="J11" s="255">
        <v>84</v>
      </c>
      <c r="K11" s="449">
        <v>102</v>
      </c>
      <c r="L11" s="450"/>
      <c r="N11" s="2" t="s">
        <v>255</v>
      </c>
      <c r="O11" s="189" t="s">
        <v>256</v>
      </c>
    </row>
    <row r="12" spans="1:15" ht="12.95" customHeight="1" x14ac:dyDescent="0.15">
      <c r="A12" s="444">
        <v>30</v>
      </c>
      <c r="B12" s="445"/>
      <c r="C12" s="446"/>
      <c r="D12" s="458" t="s">
        <v>341</v>
      </c>
      <c r="E12" s="459"/>
      <c r="F12" s="253">
        <v>81</v>
      </c>
      <c r="G12" s="255">
        <f>SUM(H12:L12)</f>
        <v>720.5</v>
      </c>
      <c r="H12" s="255">
        <v>389.5</v>
      </c>
      <c r="I12" s="255">
        <v>188</v>
      </c>
      <c r="J12" s="255">
        <v>50</v>
      </c>
      <c r="K12" s="460">
        <v>93</v>
      </c>
      <c r="L12" s="461"/>
    </row>
    <row r="13" spans="1:15" ht="15" customHeight="1" thickBot="1" x14ac:dyDescent="0.2">
      <c r="A13" s="462">
        <v>31</v>
      </c>
      <c r="B13" s="463"/>
      <c r="C13" s="464"/>
      <c r="D13" s="465">
        <f>COUNTA(B19:C61)</f>
        <v>43</v>
      </c>
      <c r="E13" s="466"/>
      <c r="F13" s="263">
        <v>81</v>
      </c>
      <c r="G13" s="264">
        <f>SUM(H13:L13)</f>
        <v>695.5</v>
      </c>
      <c r="H13" s="264">
        <f>SUM(K19:L39)</f>
        <v>391</v>
      </c>
      <c r="I13" s="264">
        <f>SUM(K40:L55)</f>
        <v>189</v>
      </c>
      <c r="J13" s="264">
        <f>SUM(K56:L57)</f>
        <v>50</v>
      </c>
      <c r="K13" s="433">
        <f>SUM(K58:L61)</f>
        <v>65.5</v>
      </c>
      <c r="L13" s="434"/>
      <c r="N13" s="2" t="s">
        <v>342</v>
      </c>
    </row>
    <row r="14" spans="1:15" ht="15" customHeight="1" x14ac:dyDescent="0.15">
      <c r="D14" s="243"/>
      <c r="L14" s="135" t="s">
        <v>32</v>
      </c>
    </row>
    <row r="15" spans="1:15" ht="6.75" customHeight="1" x14ac:dyDescent="0.15"/>
    <row r="16" spans="1:15" ht="15" customHeight="1" thickBot="1" x14ac:dyDescent="0.2">
      <c r="A16" s="2" t="s">
        <v>368</v>
      </c>
      <c r="L16" s="135" t="s">
        <v>33</v>
      </c>
    </row>
    <row r="17" spans="1:14" ht="12.95" customHeight="1" x14ac:dyDescent="0.15">
      <c r="A17" s="136"/>
      <c r="B17" s="368" t="s">
        <v>34</v>
      </c>
      <c r="C17" s="368"/>
      <c r="D17" s="139"/>
      <c r="E17" s="403" t="s">
        <v>35</v>
      </c>
      <c r="F17" s="140" t="s">
        <v>36</v>
      </c>
      <c r="G17" s="141"/>
      <c r="H17" s="403" t="s">
        <v>37</v>
      </c>
      <c r="I17" s="403"/>
      <c r="J17" s="426" t="s">
        <v>38</v>
      </c>
      <c r="K17" s="428" t="s">
        <v>39</v>
      </c>
      <c r="L17" s="429"/>
    </row>
    <row r="18" spans="1:14" ht="12.95" customHeight="1" x14ac:dyDescent="0.15">
      <c r="A18" s="137"/>
      <c r="B18" s="467"/>
      <c r="C18" s="467"/>
      <c r="D18" s="251"/>
      <c r="E18" s="405"/>
      <c r="F18" s="432" t="s">
        <v>40</v>
      </c>
      <c r="G18" s="432"/>
      <c r="H18" s="405"/>
      <c r="I18" s="405"/>
      <c r="J18" s="427"/>
      <c r="K18" s="430"/>
      <c r="L18" s="431"/>
    </row>
    <row r="19" spans="1:14" ht="12.95" customHeight="1" x14ac:dyDescent="0.15">
      <c r="A19" s="142"/>
      <c r="B19" s="414" t="s">
        <v>351</v>
      </c>
      <c r="C19" s="414"/>
      <c r="D19" s="148"/>
      <c r="E19" s="250" t="s">
        <v>257</v>
      </c>
      <c r="F19" s="243" t="s">
        <v>42</v>
      </c>
      <c r="G19" s="149"/>
      <c r="H19" s="243" t="s">
        <v>46</v>
      </c>
      <c r="I19" s="149"/>
      <c r="J19" s="150" t="s">
        <v>47</v>
      </c>
      <c r="K19" s="416">
        <v>22</v>
      </c>
      <c r="L19" s="417"/>
      <c r="M19" s="2">
        <v>1</v>
      </c>
      <c r="N19" s="2">
        <v>1</v>
      </c>
    </row>
    <row r="20" spans="1:14" ht="12.95" customHeight="1" x14ac:dyDescent="0.15">
      <c r="A20" s="142"/>
      <c r="B20" s="423" t="s">
        <v>260</v>
      </c>
      <c r="C20" s="423"/>
      <c r="D20" s="148"/>
      <c r="E20" s="250" t="s">
        <v>45</v>
      </c>
      <c r="F20" s="248" t="s">
        <v>261</v>
      </c>
      <c r="G20" s="149"/>
      <c r="H20" s="243" t="s">
        <v>262</v>
      </c>
      <c r="I20" s="149"/>
      <c r="J20" s="150" t="s">
        <v>259</v>
      </c>
      <c r="K20" s="435">
        <v>26</v>
      </c>
      <c r="L20" s="436"/>
      <c r="M20" s="2">
        <v>2</v>
      </c>
      <c r="N20" s="2">
        <v>2</v>
      </c>
    </row>
    <row r="21" spans="1:14" ht="12.95" customHeight="1" x14ac:dyDescent="0.15">
      <c r="A21" s="142"/>
      <c r="B21" s="423" t="s">
        <v>181</v>
      </c>
      <c r="C21" s="423"/>
      <c r="D21" s="148"/>
      <c r="E21" s="250" t="s">
        <v>45</v>
      </c>
      <c r="F21" s="243" t="s">
        <v>55</v>
      </c>
      <c r="G21" s="149"/>
      <c r="H21" s="243" t="s">
        <v>46</v>
      </c>
      <c r="I21" s="149"/>
      <c r="J21" s="150" t="s">
        <v>208</v>
      </c>
      <c r="K21" s="435">
        <v>27</v>
      </c>
      <c r="L21" s="436"/>
      <c r="M21" s="2">
        <v>3</v>
      </c>
      <c r="N21" s="2">
        <v>3</v>
      </c>
    </row>
    <row r="22" spans="1:14" ht="12.95" customHeight="1" x14ac:dyDescent="0.15">
      <c r="A22" s="142"/>
      <c r="B22" s="414" t="s">
        <v>48</v>
      </c>
      <c r="C22" s="414"/>
      <c r="D22" s="148"/>
      <c r="E22" s="250" t="s">
        <v>45</v>
      </c>
      <c r="F22" s="243" t="s">
        <v>42</v>
      </c>
      <c r="G22" s="149"/>
      <c r="H22" s="243" t="s">
        <v>46</v>
      </c>
      <c r="I22" s="149"/>
      <c r="J22" s="150" t="s">
        <v>321</v>
      </c>
      <c r="K22" s="416">
        <v>16</v>
      </c>
      <c r="L22" s="417"/>
      <c r="M22" s="2">
        <v>4</v>
      </c>
      <c r="N22" s="2">
        <v>4</v>
      </c>
    </row>
    <row r="23" spans="1:14" ht="12.95" customHeight="1" x14ac:dyDescent="0.15">
      <c r="A23" s="142"/>
      <c r="B23" s="414" t="s">
        <v>222</v>
      </c>
      <c r="C23" s="414"/>
      <c r="D23" s="148"/>
      <c r="E23" s="250" t="s">
        <v>45</v>
      </c>
      <c r="F23" s="243" t="s">
        <v>42</v>
      </c>
      <c r="G23" s="149"/>
      <c r="H23" s="243" t="s">
        <v>49</v>
      </c>
      <c r="I23" s="149"/>
      <c r="J23" s="150" t="s">
        <v>50</v>
      </c>
      <c r="K23" s="416">
        <v>3</v>
      </c>
      <c r="L23" s="417"/>
      <c r="M23" s="2">
        <v>5</v>
      </c>
      <c r="N23" s="2">
        <v>5</v>
      </c>
    </row>
    <row r="24" spans="1:14" ht="12.95" customHeight="1" x14ac:dyDescent="0.15">
      <c r="A24" s="142"/>
      <c r="B24" s="414" t="s">
        <v>229</v>
      </c>
      <c r="C24" s="414"/>
      <c r="D24" s="148"/>
      <c r="E24" s="250" t="s">
        <v>45</v>
      </c>
      <c r="F24" s="243" t="s">
        <v>42</v>
      </c>
      <c r="G24" s="149"/>
      <c r="H24" s="243" t="s">
        <v>49</v>
      </c>
      <c r="I24" s="149"/>
      <c r="J24" s="150" t="s">
        <v>51</v>
      </c>
      <c r="K24" s="420">
        <v>24.5</v>
      </c>
      <c r="L24" s="421"/>
      <c r="M24" s="2">
        <v>6</v>
      </c>
      <c r="N24" s="2">
        <v>6</v>
      </c>
    </row>
    <row r="25" spans="1:14" ht="12.95" customHeight="1" x14ac:dyDescent="0.15">
      <c r="A25" s="142"/>
      <c r="B25" s="414" t="s">
        <v>230</v>
      </c>
      <c r="C25" s="414"/>
      <c r="D25" s="148"/>
      <c r="E25" s="250" t="s">
        <v>45</v>
      </c>
      <c r="F25" s="243" t="s">
        <v>42</v>
      </c>
      <c r="G25" s="149"/>
      <c r="H25" s="243" t="s">
        <v>52</v>
      </c>
      <c r="I25" s="149"/>
      <c r="J25" s="150" t="s">
        <v>50</v>
      </c>
      <c r="K25" s="416">
        <v>3</v>
      </c>
      <c r="L25" s="417"/>
      <c r="M25" s="2">
        <v>7</v>
      </c>
      <c r="N25" s="2">
        <v>7</v>
      </c>
    </row>
    <row r="26" spans="1:14" ht="12.95" customHeight="1" x14ac:dyDescent="0.15">
      <c r="A26" s="142"/>
      <c r="B26" s="414" t="s">
        <v>53</v>
      </c>
      <c r="C26" s="414"/>
      <c r="D26" s="148"/>
      <c r="E26" s="250" t="s">
        <v>45</v>
      </c>
      <c r="F26" s="243" t="s">
        <v>42</v>
      </c>
      <c r="G26" s="149"/>
      <c r="H26" s="243" t="s">
        <v>46</v>
      </c>
      <c r="I26" s="149"/>
      <c r="J26" s="150" t="s">
        <v>219</v>
      </c>
      <c r="K26" s="420">
        <v>67.5</v>
      </c>
      <c r="L26" s="421"/>
      <c r="M26" s="2">
        <v>8</v>
      </c>
      <c r="N26" s="2">
        <v>8</v>
      </c>
    </row>
    <row r="27" spans="1:14" ht="12.95" customHeight="1" x14ac:dyDescent="0.15">
      <c r="A27" s="142"/>
      <c r="B27" s="414" t="s">
        <v>54</v>
      </c>
      <c r="C27" s="414"/>
      <c r="D27" s="148"/>
      <c r="E27" s="250" t="s">
        <v>45</v>
      </c>
      <c r="F27" s="243" t="s">
        <v>55</v>
      </c>
      <c r="G27" s="149"/>
      <c r="H27" s="243" t="s">
        <v>46</v>
      </c>
      <c r="I27" s="149"/>
      <c r="J27" s="150" t="s">
        <v>56</v>
      </c>
      <c r="K27" s="420">
        <v>48.5</v>
      </c>
      <c r="L27" s="421"/>
      <c r="M27" s="2">
        <v>9</v>
      </c>
      <c r="N27" s="2">
        <v>9</v>
      </c>
    </row>
    <row r="28" spans="1:14" ht="12.95" customHeight="1" x14ac:dyDescent="0.15">
      <c r="A28" s="142"/>
      <c r="B28" s="414" t="s">
        <v>57</v>
      </c>
      <c r="C28" s="414"/>
      <c r="D28" s="148"/>
      <c r="E28" s="250" t="s">
        <v>45</v>
      </c>
      <c r="F28" s="243" t="s">
        <v>55</v>
      </c>
      <c r="G28" s="149"/>
      <c r="H28" s="151" t="s">
        <v>58</v>
      </c>
      <c r="I28" s="149"/>
      <c r="J28" s="150" t="s">
        <v>44</v>
      </c>
      <c r="K28" s="416">
        <v>35</v>
      </c>
      <c r="L28" s="417"/>
      <c r="M28" s="2">
        <v>10</v>
      </c>
      <c r="N28" s="2">
        <v>10</v>
      </c>
    </row>
    <row r="29" spans="1:14" ht="12.95" customHeight="1" x14ac:dyDescent="0.15">
      <c r="A29" s="142"/>
      <c r="B29" s="414" t="s">
        <v>178</v>
      </c>
      <c r="C29" s="414"/>
      <c r="D29" s="148"/>
      <c r="E29" s="250" t="s">
        <v>45</v>
      </c>
      <c r="F29" s="243" t="s">
        <v>220</v>
      </c>
      <c r="G29" s="149"/>
      <c r="H29" s="151" t="s">
        <v>221</v>
      </c>
      <c r="I29" s="149"/>
      <c r="J29" s="150" t="s">
        <v>44</v>
      </c>
      <c r="K29" s="420">
        <v>23.5</v>
      </c>
      <c r="L29" s="421"/>
      <c r="M29" s="2">
        <v>11</v>
      </c>
      <c r="N29" s="2">
        <v>11</v>
      </c>
    </row>
    <row r="30" spans="1:14" ht="12.95" customHeight="1" x14ac:dyDescent="0.15">
      <c r="A30" s="142"/>
      <c r="B30" s="414" t="s">
        <v>179</v>
      </c>
      <c r="C30" s="414"/>
      <c r="D30" s="148"/>
      <c r="E30" s="250" t="s">
        <v>45</v>
      </c>
      <c r="F30" s="243" t="s">
        <v>186</v>
      </c>
      <c r="G30" s="149"/>
      <c r="H30" s="151" t="s">
        <v>180</v>
      </c>
      <c r="I30" s="149"/>
      <c r="J30" s="150" t="s">
        <v>50</v>
      </c>
      <c r="K30" s="420">
        <v>8.5</v>
      </c>
      <c r="L30" s="421"/>
      <c r="M30" s="2">
        <v>12</v>
      </c>
      <c r="N30" s="2">
        <v>12</v>
      </c>
    </row>
    <row r="31" spans="1:14" ht="12.95" customHeight="1" x14ac:dyDescent="0.15">
      <c r="A31" s="142"/>
      <c r="B31" s="414" t="s">
        <v>59</v>
      </c>
      <c r="C31" s="414"/>
      <c r="D31" s="148"/>
      <c r="E31" s="250" t="s">
        <v>45</v>
      </c>
      <c r="F31" s="243" t="s">
        <v>60</v>
      </c>
      <c r="G31" s="149"/>
      <c r="H31" s="243" t="s">
        <v>61</v>
      </c>
      <c r="I31" s="149"/>
      <c r="J31" s="150" t="s">
        <v>62</v>
      </c>
      <c r="K31" s="416">
        <v>26</v>
      </c>
      <c r="L31" s="417"/>
      <c r="M31" s="2">
        <v>13</v>
      </c>
      <c r="N31" s="2">
        <v>13</v>
      </c>
    </row>
    <row r="32" spans="1:14" ht="12.95" customHeight="1" x14ac:dyDescent="0.15">
      <c r="A32" s="142"/>
      <c r="B32" s="414" t="s">
        <v>63</v>
      </c>
      <c r="C32" s="414"/>
      <c r="D32" s="148"/>
      <c r="E32" s="250" t="s">
        <v>45</v>
      </c>
      <c r="F32" s="243" t="s">
        <v>369</v>
      </c>
      <c r="G32" s="149"/>
      <c r="H32" s="243" t="s">
        <v>46</v>
      </c>
      <c r="I32" s="149"/>
      <c r="J32" s="150" t="s">
        <v>50</v>
      </c>
      <c r="K32" s="416">
        <v>9</v>
      </c>
      <c r="L32" s="417"/>
      <c r="M32" s="2">
        <v>14</v>
      </c>
      <c r="N32" s="2">
        <v>14</v>
      </c>
    </row>
    <row r="33" spans="1:14" ht="12.95" customHeight="1" x14ac:dyDescent="0.15">
      <c r="A33" s="142"/>
      <c r="B33" s="414" t="s">
        <v>231</v>
      </c>
      <c r="C33" s="414"/>
      <c r="D33" s="148"/>
      <c r="E33" s="250" t="s">
        <v>45</v>
      </c>
      <c r="F33" s="243" t="s">
        <v>42</v>
      </c>
      <c r="G33" s="149"/>
      <c r="H33" s="151" t="s">
        <v>64</v>
      </c>
      <c r="I33" s="149"/>
      <c r="J33" s="150" t="s">
        <v>56</v>
      </c>
      <c r="K33" s="416">
        <v>13</v>
      </c>
      <c r="L33" s="417"/>
      <c r="M33" s="2">
        <v>15</v>
      </c>
      <c r="N33" s="2">
        <v>15</v>
      </c>
    </row>
    <row r="34" spans="1:14" ht="12.95" customHeight="1" x14ac:dyDescent="0.15">
      <c r="A34" s="142"/>
      <c r="B34" s="414" t="s">
        <v>65</v>
      </c>
      <c r="C34" s="414"/>
      <c r="D34" s="148"/>
      <c r="E34" s="250" t="s">
        <v>45</v>
      </c>
      <c r="F34" s="243" t="s">
        <v>42</v>
      </c>
      <c r="G34" s="149"/>
      <c r="H34" s="243" t="s">
        <v>61</v>
      </c>
      <c r="I34" s="149"/>
      <c r="J34" s="150" t="s">
        <v>50</v>
      </c>
      <c r="K34" s="416">
        <v>3</v>
      </c>
      <c r="L34" s="417"/>
      <c r="M34" s="2">
        <v>16</v>
      </c>
      <c r="N34" s="2">
        <v>16</v>
      </c>
    </row>
    <row r="35" spans="1:14" ht="12.95" customHeight="1" x14ac:dyDescent="0.15">
      <c r="A35" s="142"/>
      <c r="B35" s="423" t="s">
        <v>182</v>
      </c>
      <c r="C35" s="423"/>
      <c r="D35" s="148"/>
      <c r="E35" s="250" t="s">
        <v>45</v>
      </c>
      <c r="F35" s="243" t="s">
        <v>42</v>
      </c>
      <c r="G35" s="149"/>
      <c r="H35" s="243" t="s">
        <v>67</v>
      </c>
      <c r="I35" s="149"/>
      <c r="J35" s="150" t="s">
        <v>50</v>
      </c>
      <c r="K35" s="416">
        <v>3</v>
      </c>
      <c r="L35" s="417"/>
      <c r="M35" s="2">
        <v>17</v>
      </c>
      <c r="N35" s="2">
        <v>17</v>
      </c>
    </row>
    <row r="36" spans="1:14" ht="12.95" customHeight="1" x14ac:dyDescent="0.15">
      <c r="A36" s="142"/>
      <c r="B36" s="414" t="s">
        <v>66</v>
      </c>
      <c r="C36" s="414"/>
      <c r="D36" s="148"/>
      <c r="E36" s="250" t="s">
        <v>45</v>
      </c>
      <c r="F36" s="243" t="s">
        <v>42</v>
      </c>
      <c r="G36" s="149"/>
      <c r="H36" s="243" t="s">
        <v>67</v>
      </c>
      <c r="I36" s="149"/>
      <c r="J36" s="150" t="s">
        <v>44</v>
      </c>
      <c r="K36" s="416">
        <v>21</v>
      </c>
      <c r="L36" s="417"/>
      <c r="M36" s="2">
        <v>18</v>
      </c>
      <c r="N36" s="2">
        <v>18</v>
      </c>
    </row>
    <row r="37" spans="1:14" ht="12.95" customHeight="1" x14ac:dyDescent="0.15">
      <c r="A37" s="142"/>
      <c r="B37" s="414" t="s">
        <v>68</v>
      </c>
      <c r="C37" s="414"/>
      <c r="D37" s="148"/>
      <c r="E37" s="250" t="s">
        <v>45</v>
      </c>
      <c r="F37" s="243" t="s">
        <v>69</v>
      </c>
      <c r="G37" s="149"/>
      <c r="H37" s="243" t="s">
        <v>70</v>
      </c>
      <c r="I37" s="149"/>
      <c r="J37" s="150" t="s">
        <v>50</v>
      </c>
      <c r="K37" s="416">
        <v>5</v>
      </c>
      <c r="L37" s="417"/>
      <c r="M37" s="2">
        <v>19</v>
      </c>
      <c r="N37" s="2">
        <v>19</v>
      </c>
    </row>
    <row r="38" spans="1:14" ht="12.95" customHeight="1" x14ac:dyDescent="0.15">
      <c r="A38" s="142"/>
      <c r="B38" s="414" t="s">
        <v>232</v>
      </c>
      <c r="C38" s="414"/>
      <c r="D38" s="148"/>
      <c r="E38" s="250" t="s">
        <v>45</v>
      </c>
      <c r="F38" s="243" t="s">
        <v>42</v>
      </c>
      <c r="G38" s="149"/>
      <c r="H38" s="243" t="s">
        <v>72</v>
      </c>
      <c r="I38" s="149"/>
      <c r="J38" s="150" t="s">
        <v>50</v>
      </c>
      <c r="K38" s="420">
        <v>5.5</v>
      </c>
      <c r="L38" s="421"/>
      <c r="M38" s="2">
        <v>20</v>
      </c>
      <c r="N38" s="2">
        <v>20</v>
      </c>
    </row>
    <row r="39" spans="1:14" ht="12.95" customHeight="1" x14ac:dyDescent="0.15">
      <c r="A39" s="142"/>
      <c r="B39" s="414" t="s">
        <v>73</v>
      </c>
      <c r="C39" s="414"/>
      <c r="D39" s="148"/>
      <c r="E39" s="250" t="s">
        <v>45</v>
      </c>
      <c r="F39" s="243" t="s">
        <v>42</v>
      </c>
      <c r="G39" s="149"/>
      <c r="H39" s="243" t="s">
        <v>70</v>
      </c>
      <c r="I39" s="149"/>
      <c r="J39" s="150" t="s">
        <v>50</v>
      </c>
      <c r="K39" s="416">
        <v>1</v>
      </c>
      <c r="L39" s="417"/>
      <c r="M39" s="2">
        <v>21</v>
      </c>
      <c r="N39" s="2">
        <v>21</v>
      </c>
    </row>
    <row r="40" spans="1:14" s="238" customFormat="1" ht="12.95" customHeight="1" x14ac:dyDescent="0.15">
      <c r="A40" s="142"/>
      <c r="B40" s="414" t="s">
        <v>41</v>
      </c>
      <c r="C40" s="414"/>
      <c r="D40" s="148"/>
      <c r="E40" s="250" t="s">
        <v>29</v>
      </c>
      <c r="F40" s="243" t="s">
        <v>258</v>
      </c>
      <c r="G40" s="149"/>
      <c r="H40" s="243" t="s">
        <v>43</v>
      </c>
      <c r="I40" s="149"/>
      <c r="J40" s="150" t="s">
        <v>74</v>
      </c>
      <c r="K40" s="416">
        <v>20</v>
      </c>
      <c r="L40" s="417"/>
      <c r="M40" s="2">
        <v>22</v>
      </c>
      <c r="N40" s="2">
        <v>22</v>
      </c>
    </row>
    <row r="41" spans="1:14" ht="12.95" customHeight="1" x14ac:dyDescent="0.15">
      <c r="A41" s="142"/>
      <c r="B41" s="414" t="s">
        <v>71</v>
      </c>
      <c r="C41" s="414"/>
      <c r="D41" s="148"/>
      <c r="E41" s="250" t="s">
        <v>45</v>
      </c>
      <c r="F41" s="243" t="s">
        <v>42</v>
      </c>
      <c r="G41" s="149"/>
      <c r="H41" s="243" t="s">
        <v>43</v>
      </c>
      <c r="I41" s="149"/>
      <c r="J41" s="150" t="s">
        <v>50</v>
      </c>
      <c r="K41" s="416">
        <v>2</v>
      </c>
      <c r="L41" s="417"/>
      <c r="M41" s="2">
        <v>23</v>
      </c>
      <c r="N41" s="2">
        <v>23</v>
      </c>
    </row>
    <row r="42" spans="1:14" ht="12.95" customHeight="1" x14ac:dyDescent="0.15">
      <c r="A42" s="142"/>
      <c r="B42" s="414" t="s">
        <v>224</v>
      </c>
      <c r="C42" s="414"/>
      <c r="D42" s="148"/>
      <c r="E42" s="250" t="s">
        <v>45</v>
      </c>
      <c r="F42" s="243" t="s">
        <v>42</v>
      </c>
      <c r="G42" s="149"/>
      <c r="H42" s="243" t="s">
        <v>49</v>
      </c>
      <c r="I42" s="149"/>
      <c r="J42" s="150" t="s">
        <v>75</v>
      </c>
      <c r="K42" s="420">
        <v>24.5</v>
      </c>
      <c r="L42" s="421"/>
      <c r="M42" s="2">
        <v>24</v>
      </c>
      <c r="N42" s="2">
        <v>24</v>
      </c>
    </row>
    <row r="43" spans="1:14" ht="12.95" customHeight="1" x14ac:dyDescent="0.15">
      <c r="A43" s="142"/>
      <c r="B43" s="414" t="s">
        <v>225</v>
      </c>
      <c r="C43" s="414"/>
      <c r="D43" s="148"/>
      <c r="E43" s="250" t="s">
        <v>45</v>
      </c>
      <c r="F43" s="243" t="s">
        <v>42</v>
      </c>
      <c r="G43" s="149"/>
      <c r="H43" s="243" t="s">
        <v>49</v>
      </c>
      <c r="I43" s="149"/>
      <c r="J43" s="150" t="s">
        <v>50</v>
      </c>
      <c r="K43" s="420">
        <v>5.5</v>
      </c>
      <c r="L43" s="421"/>
      <c r="M43" s="2">
        <v>25</v>
      </c>
      <c r="N43" s="2">
        <v>25</v>
      </c>
    </row>
    <row r="44" spans="1:14" ht="12.95" customHeight="1" x14ac:dyDescent="0.15">
      <c r="A44" s="142"/>
      <c r="B44" s="414" t="s">
        <v>226</v>
      </c>
      <c r="C44" s="414"/>
      <c r="D44" s="148"/>
      <c r="E44" s="250" t="s">
        <v>45</v>
      </c>
      <c r="F44" s="243" t="s">
        <v>42</v>
      </c>
      <c r="G44" s="149"/>
      <c r="H44" s="243" t="s">
        <v>49</v>
      </c>
      <c r="I44" s="149"/>
      <c r="J44" s="150" t="s">
        <v>50</v>
      </c>
      <c r="K44" s="416">
        <v>3</v>
      </c>
      <c r="L44" s="417"/>
      <c r="M44" s="2">
        <v>26</v>
      </c>
      <c r="N44" s="2">
        <v>26</v>
      </c>
    </row>
    <row r="45" spans="1:14" ht="12.95" customHeight="1" x14ac:dyDescent="0.15">
      <c r="A45" s="142"/>
      <c r="B45" s="414" t="s">
        <v>223</v>
      </c>
      <c r="C45" s="414"/>
      <c r="D45" s="148"/>
      <c r="E45" s="250" t="s">
        <v>45</v>
      </c>
      <c r="F45" s="243" t="s">
        <v>42</v>
      </c>
      <c r="G45" s="149"/>
      <c r="H45" s="243" t="s">
        <v>52</v>
      </c>
      <c r="I45" s="149"/>
      <c r="J45" s="155">
        <v>30</v>
      </c>
      <c r="K45" s="416">
        <v>22</v>
      </c>
      <c r="L45" s="417"/>
      <c r="M45" s="2">
        <v>27</v>
      </c>
      <c r="N45" s="2">
        <v>27</v>
      </c>
    </row>
    <row r="46" spans="1:14" ht="12.95" customHeight="1" x14ac:dyDescent="0.15">
      <c r="A46" s="142"/>
      <c r="B46" s="414" t="s">
        <v>227</v>
      </c>
      <c r="C46" s="414"/>
      <c r="D46" s="148"/>
      <c r="E46" s="250" t="s">
        <v>45</v>
      </c>
      <c r="F46" s="243" t="s">
        <v>42</v>
      </c>
      <c r="G46" s="149"/>
      <c r="H46" s="243" t="s">
        <v>52</v>
      </c>
      <c r="I46" s="149"/>
      <c r="J46" s="150" t="s">
        <v>76</v>
      </c>
      <c r="K46" s="416">
        <v>3</v>
      </c>
      <c r="L46" s="417"/>
      <c r="M46" s="2">
        <v>28</v>
      </c>
      <c r="N46" s="2">
        <v>28</v>
      </c>
    </row>
    <row r="47" spans="1:14" ht="12.95" customHeight="1" x14ac:dyDescent="0.15">
      <c r="A47" s="142"/>
      <c r="B47" s="414" t="s">
        <v>77</v>
      </c>
      <c r="C47" s="414"/>
      <c r="D47" s="148"/>
      <c r="E47" s="250" t="s">
        <v>45</v>
      </c>
      <c r="F47" s="243" t="s">
        <v>42</v>
      </c>
      <c r="G47" s="149"/>
      <c r="H47" s="243" t="s">
        <v>43</v>
      </c>
      <c r="I47" s="149"/>
      <c r="J47" s="150" t="s">
        <v>235</v>
      </c>
      <c r="K47" s="416">
        <v>22</v>
      </c>
      <c r="L47" s="417"/>
      <c r="M47" s="2">
        <v>29</v>
      </c>
      <c r="N47" s="2">
        <v>29</v>
      </c>
    </row>
    <row r="48" spans="1:14" ht="12.95" customHeight="1" x14ac:dyDescent="0.15">
      <c r="A48" s="142"/>
      <c r="B48" s="414" t="s">
        <v>228</v>
      </c>
      <c r="C48" s="414"/>
      <c r="D48" s="148"/>
      <c r="E48" s="250" t="s">
        <v>45</v>
      </c>
      <c r="F48" s="243" t="s">
        <v>42</v>
      </c>
      <c r="G48" s="149"/>
      <c r="H48" s="243" t="s">
        <v>78</v>
      </c>
      <c r="I48" s="149"/>
      <c r="J48" s="150" t="s">
        <v>50</v>
      </c>
      <c r="K48" s="416">
        <v>13</v>
      </c>
      <c r="L48" s="417"/>
      <c r="M48" s="2">
        <v>30</v>
      </c>
      <c r="N48" s="2">
        <v>30</v>
      </c>
    </row>
    <row r="49" spans="1:14" ht="12.95" customHeight="1" x14ac:dyDescent="0.15">
      <c r="A49" s="142"/>
      <c r="B49" s="414" t="s">
        <v>79</v>
      </c>
      <c r="C49" s="414"/>
      <c r="D49" s="148"/>
      <c r="E49" s="250" t="s">
        <v>45</v>
      </c>
      <c r="F49" s="243" t="s">
        <v>42</v>
      </c>
      <c r="G49" s="149"/>
      <c r="H49" s="243" t="s">
        <v>43</v>
      </c>
      <c r="I49" s="149"/>
      <c r="J49" s="150" t="s">
        <v>50</v>
      </c>
      <c r="K49" s="420">
        <v>2.5</v>
      </c>
      <c r="L49" s="421"/>
      <c r="M49" s="2">
        <v>31</v>
      </c>
      <c r="N49" s="2">
        <v>31</v>
      </c>
    </row>
    <row r="50" spans="1:14" ht="12.95" customHeight="1" x14ac:dyDescent="0.15">
      <c r="A50" s="142"/>
      <c r="B50" s="422" t="s">
        <v>80</v>
      </c>
      <c r="C50" s="422"/>
      <c r="D50" s="148"/>
      <c r="E50" s="250" t="s">
        <v>45</v>
      </c>
      <c r="F50" s="243" t="s">
        <v>42</v>
      </c>
      <c r="G50" s="149"/>
      <c r="H50" s="151" t="s">
        <v>81</v>
      </c>
      <c r="I50" s="149"/>
      <c r="J50" s="150" t="s">
        <v>82</v>
      </c>
      <c r="K50" s="416">
        <v>20</v>
      </c>
      <c r="L50" s="417"/>
      <c r="M50" s="2">
        <v>32</v>
      </c>
      <c r="N50" s="2">
        <v>32</v>
      </c>
    </row>
    <row r="51" spans="1:14" ht="12.95" customHeight="1" x14ac:dyDescent="0.15">
      <c r="A51" s="142"/>
      <c r="B51" s="422" t="s">
        <v>323</v>
      </c>
      <c r="C51" s="422"/>
      <c r="D51" s="148"/>
      <c r="E51" s="250" t="s">
        <v>322</v>
      </c>
      <c r="F51" s="243" t="s">
        <v>42</v>
      </c>
      <c r="G51" s="149"/>
      <c r="H51" s="151" t="s">
        <v>324</v>
      </c>
      <c r="I51" s="149"/>
      <c r="J51" s="150" t="s">
        <v>325</v>
      </c>
      <c r="K51" s="420">
        <v>11.5</v>
      </c>
      <c r="L51" s="421"/>
      <c r="M51" s="2">
        <v>33</v>
      </c>
      <c r="N51" s="2">
        <v>33</v>
      </c>
    </row>
    <row r="52" spans="1:14" ht="12.95" customHeight="1" x14ac:dyDescent="0.15">
      <c r="A52" s="142"/>
      <c r="B52" s="414" t="s">
        <v>83</v>
      </c>
      <c r="C52" s="414"/>
      <c r="D52" s="148"/>
      <c r="E52" s="250" t="s">
        <v>45</v>
      </c>
      <c r="F52" s="243" t="s">
        <v>84</v>
      </c>
      <c r="G52" s="149"/>
      <c r="H52" s="151" t="s">
        <v>85</v>
      </c>
      <c r="I52" s="149"/>
      <c r="J52" s="150" t="s">
        <v>50</v>
      </c>
      <c r="K52" s="420">
        <v>15.5</v>
      </c>
      <c r="L52" s="421"/>
      <c r="M52" s="2">
        <v>34</v>
      </c>
      <c r="N52" s="2">
        <v>34</v>
      </c>
    </row>
    <row r="53" spans="1:14" s="189" customFormat="1" ht="12.95" customHeight="1" x14ac:dyDescent="0.15">
      <c r="A53" s="142"/>
      <c r="B53" s="423" t="s">
        <v>263</v>
      </c>
      <c r="C53" s="423"/>
      <c r="D53" s="148"/>
      <c r="E53" s="250" t="s">
        <v>264</v>
      </c>
      <c r="F53" s="243" t="s">
        <v>84</v>
      </c>
      <c r="G53" s="149"/>
      <c r="H53" s="151" t="s">
        <v>268</v>
      </c>
      <c r="I53" s="149"/>
      <c r="J53" s="150" t="s">
        <v>50</v>
      </c>
      <c r="K53" s="418">
        <v>12.5</v>
      </c>
      <c r="L53" s="419"/>
      <c r="M53" s="2">
        <v>35</v>
      </c>
      <c r="N53" s="2">
        <v>35</v>
      </c>
    </row>
    <row r="54" spans="1:14" s="189" customFormat="1" ht="17.25" customHeight="1" x14ac:dyDescent="0.15">
      <c r="A54" s="142"/>
      <c r="B54" s="248" t="s">
        <v>326</v>
      </c>
      <c r="C54" s="248"/>
      <c r="D54" s="148"/>
      <c r="E54" s="250" t="s">
        <v>322</v>
      </c>
      <c r="F54" s="243" t="s">
        <v>327</v>
      </c>
      <c r="G54" s="149"/>
      <c r="H54" s="151" t="s">
        <v>328</v>
      </c>
      <c r="I54" s="211" t="s">
        <v>329</v>
      </c>
      <c r="J54" s="150" t="s">
        <v>330</v>
      </c>
      <c r="K54" s="418">
        <v>4.5</v>
      </c>
      <c r="L54" s="419"/>
      <c r="M54" s="2">
        <v>36</v>
      </c>
      <c r="N54" s="2">
        <v>36</v>
      </c>
    </row>
    <row r="55" spans="1:14" s="189" customFormat="1" ht="12.95" customHeight="1" x14ac:dyDescent="0.15">
      <c r="A55" s="142"/>
      <c r="B55" s="423" t="s">
        <v>265</v>
      </c>
      <c r="C55" s="423"/>
      <c r="D55" s="148"/>
      <c r="E55" s="250" t="s">
        <v>264</v>
      </c>
      <c r="F55" s="424" t="s">
        <v>266</v>
      </c>
      <c r="G55" s="425"/>
      <c r="H55" s="193" t="s">
        <v>269</v>
      </c>
      <c r="I55" s="149"/>
      <c r="J55" s="150" t="s">
        <v>267</v>
      </c>
      <c r="K55" s="420">
        <v>7.5</v>
      </c>
      <c r="L55" s="421"/>
      <c r="M55" s="2">
        <v>37</v>
      </c>
      <c r="N55" s="2">
        <v>37</v>
      </c>
    </row>
    <row r="56" spans="1:14" ht="12.95" customHeight="1" x14ac:dyDescent="0.15">
      <c r="A56" s="142"/>
      <c r="B56" s="414" t="s">
        <v>86</v>
      </c>
      <c r="C56" s="414"/>
      <c r="D56" s="148"/>
      <c r="E56" s="250" t="s">
        <v>30</v>
      </c>
      <c r="F56" s="243" t="s">
        <v>42</v>
      </c>
      <c r="G56" s="149"/>
      <c r="H56" s="151" t="s">
        <v>87</v>
      </c>
      <c r="I56" s="149"/>
      <c r="J56" s="150" t="s">
        <v>339</v>
      </c>
      <c r="K56" s="416">
        <v>29</v>
      </c>
      <c r="L56" s="417"/>
      <c r="M56" s="2">
        <v>38</v>
      </c>
      <c r="N56" s="2">
        <v>38</v>
      </c>
    </row>
    <row r="57" spans="1:14" ht="12.95" customHeight="1" x14ac:dyDescent="0.15">
      <c r="A57" s="142"/>
      <c r="B57" s="414" t="s">
        <v>345</v>
      </c>
      <c r="C57" s="414"/>
      <c r="D57" s="247"/>
      <c r="E57" s="152" t="s">
        <v>45</v>
      </c>
      <c r="F57" s="243" t="s">
        <v>88</v>
      </c>
      <c r="G57" s="243"/>
      <c r="H57" s="153" t="s">
        <v>89</v>
      </c>
      <c r="I57" s="149"/>
      <c r="J57" s="150" t="s">
        <v>340</v>
      </c>
      <c r="K57" s="416">
        <v>21</v>
      </c>
      <c r="L57" s="417"/>
      <c r="M57" s="2">
        <v>39</v>
      </c>
      <c r="N57" s="2">
        <v>39</v>
      </c>
    </row>
    <row r="58" spans="1:14" ht="12.95" customHeight="1" x14ac:dyDescent="0.15">
      <c r="A58" s="142"/>
      <c r="B58" s="414" t="s">
        <v>90</v>
      </c>
      <c r="C58" s="414"/>
      <c r="D58" s="247"/>
      <c r="E58" s="152" t="s">
        <v>31</v>
      </c>
      <c r="F58" s="243" t="s">
        <v>91</v>
      </c>
      <c r="G58" s="243"/>
      <c r="H58" s="153" t="s">
        <v>92</v>
      </c>
      <c r="I58" s="149"/>
      <c r="J58" s="150" t="s">
        <v>93</v>
      </c>
      <c r="K58" s="418">
        <v>7.5</v>
      </c>
      <c r="L58" s="419"/>
      <c r="M58" s="2">
        <v>40</v>
      </c>
      <c r="N58" s="2">
        <v>40</v>
      </c>
    </row>
    <row r="59" spans="1:14" ht="12.95" customHeight="1" x14ac:dyDescent="0.15">
      <c r="A59" s="142"/>
      <c r="B59" s="414" t="s">
        <v>57</v>
      </c>
      <c r="C59" s="414"/>
      <c r="D59" s="247"/>
      <c r="E59" s="152" t="s">
        <v>45</v>
      </c>
      <c r="F59" s="243" t="s">
        <v>94</v>
      </c>
      <c r="G59" s="243"/>
      <c r="H59" s="158" t="s">
        <v>234</v>
      </c>
      <c r="I59" s="149"/>
      <c r="J59" s="150" t="s">
        <v>56</v>
      </c>
      <c r="K59" s="418">
        <v>34.5</v>
      </c>
      <c r="L59" s="419"/>
      <c r="M59" s="2">
        <v>41</v>
      </c>
      <c r="N59" s="2">
        <v>41</v>
      </c>
    </row>
    <row r="60" spans="1:14" ht="12.95" customHeight="1" x14ac:dyDescent="0.15">
      <c r="A60" s="142"/>
      <c r="B60" s="243" t="s">
        <v>347</v>
      </c>
      <c r="C60" s="243"/>
      <c r="D60" s="247"/>
      <c r="E60" s="152" t="s">
        <v>45</v>
      </c>
      <c r="F60" s="243" t="s">
        <v>94</v>
      </c>
      <c r="G60" s="243"/>
      <c r="H60" s="153" t="s">
        <v>95</v>
      </c>
      <c r="I60" s="149"/>
      <c r="J60" s="150" t="s">
        <v>93</v>
      </c>
      <c r="K60" s="416">
        <v>6</v>
      </c>
      <c r="L60" s="417"/>
      <c r="M60" s="2">
        <v>42</v>
      </c>
      <c r="N60" s="2">
        <v>42</v>
      </c>
    </row>
    <row r="61" spans="1:14" ht="12.95" customHeight="1" thickBot="1" x14ac:dyDescent="0.2">
      <c r="A61" s="242"/>
      <c r="B61" s="439" t="s">
        <v>348</v>
      </c>
      <c r="C61" s="439"/>
      <c r="D61" s="265"/>
      <c r="E61" s="159" t="s">
        <v>45</v>
      </c>
      <c r="F61" s="266" t="s">
        <v>349</v>
      </c>
      <c r="G61" s="266"/>
      <c r="H61" s="267" t="s">
        <v>234</v>
      </c>
      <c r="I61" s="268" t="s">
        <v>350</v>
      </c>
      <c r="J61" s="269" t="s">
        <v>93</v>
      </c>
      <c r="K61" s="437">
        <v>17.5</v>
      </c>
      <c r="L61" s="438"/>
      <c r="M61" s="2">
        <v>43</v>
      </c>
      <c r="N61" s="2">
        <v>43</v>
      </c>
    </row>
    <row r="62" spans="1:14" ht="15" customHeight="1" x14ac:dyDescent="0.15">
      <c r="A62" s="140"/>
      <c r="B62" s="2" t="s">
        <v>270</v>
      </c>
      <c r="L62" s="135" t="s">
        <v>245</v>
      </c>
    </row>
    <row r="63" spans="1:14" ht="15" customHeight="1" x14ac:dyDescent="0.15">
      <c r="B63" s="2" t="s">
        <v>250</v>
      </c>
      <c r="L63" s="135" t="s">
        <v>246</v>
      </c>
    </row>
    <row r="66" spans="2:14" ht="15" hidden="1" customHeight="1" x14ac:dyDescent="0.15">
      <c r="B66" s="2" t="s">
        <v>344</v>
      </c>
      <c r="N66" s="240"/>
    </row>
    <row r="67" spans="2:14" ht="15" hidden="1" customHeight="1" x14ac:dyDescent="0.15">
      <c r="B67" s="414" t="s">
        <v>343</v>
      </c>
      <c r="C67" s="414"/>
      <c r="D67" s="236"/>
      <c r="E67" s="237" t="s">
        <v>45</v>
      </c>
      <c r="F67" s="235" t="s">
        <v>88</v>
      </c>
      <c r="G67" s="235"/>
      <c r="H67" s="235" t="s">
        <v>89</v>
      </c>
      <c r="I67" s="235"/>
      <c r="J67" s="239" t="s">
        <v>212</v>
      </c>
      <c r="K67" s="415" t="s">
        <v>338</v>
      </c>
      <c r="L67" s="415"/>
    </row>
    <row r="68" spans="2:14" ht="15" hidden="1" customHeight="1" x14ac:dyDescent="0.15"/>
  </sheetData>
  <sheetProtection sheet="1" objects="1" scenarios="1" selectLockedCells="1" selectUnlockedCells="1"/>
  <mergeCells count="115">
    <mergeCell ref="K61:L61"/>
    <mergeCell ref="B61:C61"/>
    <mergeCell ref="A2:L2"/>
    <mergeCell ref="A4:L4"/>
    <mergeCell ref="B7:C8"/>
    <mergeCell ref="D7:E8"/>
    <mergeCell ref="F7:F8"/>
    <mergeCell ref="G7:L7"/>
    <mergeCell ref="K8:L8"/>
    <mergeCell ref="A12:C12"/>
    <mergeCell ref="D11:E11"/>
    <mergeCell ref="K11:L11"/>
    <mergeCell ref="A9:C9"/>
    <mergeCell ref="D9:E9"/>
    <mergeCell ref="K9:L9"/>
    <mergeCell ref="A10:C10"/>
    <mergeCell ref="A11:C11"/>
    <mergeCell ref="D10:E10"/>
    <mergeCell ref="K10:L10"/>
    <mergeCell ref="D12:E12"/>
    <mergeCell ref="K12:L12"/>
    <mergeCell ref="A13:C13"/>
    <mergeCell ref="D13:E13"/>
    <mergeCell ref="B17:C18"/>
    <mergeCell ref="B24:C24"/>
    <mergeCell ref="K24:L24"/>
    <mergeCell ref="E17:E18"/>
    <mergeCell ref="H17:I18"/>
    <mergeCell ref="J17:J18"/>
    <mergeCell ref="K17:L18"/>
    <mergeCell ref="F18:G18"/>
    <mergeCell ref="K13:L13"/>
    <mergeCell ref="B28:C28"/>
    <mergeCell ref="K28:L28"/>
    <mergeCell ref="B19:C19"/>
    <mergeCell ref="K19:L19"/>
    <mergeCell ref="B22:C22"/>
    <mergeCell ref="K22:L22"/>
    <mergeCell ref="B21:C21"/>
    <mergeCell ref="K21:L21"/>
    <mergeCell ref="B20:C20"/>
    <mergeCell ref="K20:L20"/>
    <mergeCell ref="B23:C23"/>
    <mergeCell ref="K23:L23"/>
    <mergeCell ref="B34:C34"/>
    <mergeCell ref="K34:L34"/>
    <mergeCell ref="B36:C36"/>
    <mergeCell ref="K36:L36"/>
    <mergeCell ref="B37:C37"/>
    <mergeCell ref="K37:L37"/>
    <mergeCell ref="B35:C35"/>
    <mergeCell ref="K35:L35"/>
    <mergeCell ref="B33:C33"/>
    <mergeCell ref="K33:L33"/>
    <mergeCell ref="B31:C31"/>
    <mergeCell ref="K31:L31"/>
    <mergeCell ref="B32:C32"/>
    <mergeCell ref="K32:L32"/>
    <mergeCell ref="B26:C26"/>
    <mergeCell ref="K26:L26"/>
    <mergeCell ref="B27:C27"/>
    <mergeCell ref="K27:L27"/>
    <mergeCell ref="B25:C25"/>
    <mergeCell ref="K25:L25"/>
    <mergeCell ref="B30:C30"/>
    <mergeCell ref="K30:L30"/>
    <mergeCell ref="B29:C29"/>
    <mergeCell ref="K29:L29"/>
    <mergeCell ref="B45:C45"/>
    <mergeCell ref="K45:L45"/>
    <mergeCell ref="B46:C46"/>
    <mergeCell ref="K46:L46"/>
    <mergeCell ref="B47:C47"/>
    <mergeCell ref="K47:L47"/>
    <mergeCell ref="B48:C48"/>
    <mergeCell ref="K48:L48"/>
    <mergeCell ref="K51:L51"/>
    <mergeCell ref="B43:C43"/>
    <mergeCell ref="K43:L43"/>
    <mergeCell ref="B38:C38"/>
    <mergeCell ref="K38:L38"/>
    <mergeCell ref="B39:C39"/>
    <mergeCell ref="K39:L39"/>
    <mergeCell ref="B44:C44"/>
    <mergeCell ref="K44:L44"/>
    <mergeCell ref="B40:C40"/>
    <mergeCell ref="K40:L40"/>
    <mergeCell ref="B41:C41"/>
    <mergeCell ref="K41:L41"/>
    <mergeCell ref="B42:C42"/>
    <mergeCell ref="K42:L42"/>
    <mergeCell ref="B67:C67"/>
    <mergeCell ref="K67:L67"/>
    <mergeCell ref="K60:L60"/>
    <mergeCell ref="B57:C57"/>
    <mergeCell ref="K57:L57"/>
    <mergeCell ref="B59:C59"/>
    <mergeCell ref="K59:L59"/>
    <mergeCell ref="B49:C49"/>
    <mergeCell ref="K49:L49"/>
    <mergeCell ref="B58:C58"/>
    <mergeCell ref="K58:L58"/>
    <mergeCell ref="B52:C52"/>
    <mergeCell ref="K52:L52"/>
    <mergeCell ref="B56:C56"/>
    <mergeCell ref="K56:L56"/>
    <mergeCell ref="B50:C50"/>
    <mergeCell ref="K50:L50"/>
    <mergeCell ref="K53:L53"/>
    <mergeCell ref="K55:L55"/>
    <mergeCell ref="B53:C53"/>
    <mergeCell ref="B55:C55"/>
    <mergeCell ref="F55:G55"/>
    <mergeCell ref="B51:C51"/>
    <mergeCell ref="K54:L54"/>
  </mergeCells>
  <phoneticPr fontId="5"/>
  <printOptions horizontalCentered="1"/>
  <pageMargins left="0.59055118110236227" right="0.59055118110236227" top="0.59055118110236227" bottom="0.59055118110236227" header="0.39370078740157483" footer="0.39370078740157483"/>
  <pageSetup paperSize="9" scale="96" firstPageNumber="104" orientation="portrait" useFirstPageNumber="1" verticalDpi="300" r:id="rId1"/>
  <headerFooter scaleWithDoc="0" alignWithMargins="0">
    <oddHeader>&amp;L道路、交通及び通信</oddHeader>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O42"/>
  <sheetViews>
    <sheetView view="pageBreakPreview" zoomScaleNormal="115" zoomScaleSheetLayoutView="100" workbookViewId="0">
      <selection activeCell="H47" sqref="H47"/>
    </sheetView>
  </sheetViews>
  <sheetFormatPr defaultRowHeight="18.95" customHeight="1" x14ac:dyDescent="0.15"/>
  <cols>
    <col min="1" max="1" width="10.85546875" style="52" customWidth="1"/>
    <col min="2" max="2" width="7.28515625" style="52" customWidth="1"/>
    <col min="3" max="3" width="9" style="52" customWidth="1"/>
    <col min="4" max="6" width="8.7109375" style="52" customWidth="1"/>
    <col min="7" max="8" width="9.28515625" style="52" customWidth="1"/>
    <col min="9" max="10" width="11" style="52" bestFit="1" customWidth="1"/>
    <col min="11" max="12" width="8.5703125" style="52" customWidth="1"/>
    <col min="13" max="16384" width="9.140625" style="52"/>
  </cols>
  <sheetData>
    <row r="1" spans="1:12" ht="5.0999999999999996" customHeight="1" x14ac:dyDescent="0.15">
      <c r="A1" s="28"/>
      <c r="B1" s="2"/>
      <c r="C1" s="2"/>
      <c r="D1" s="2"/>
      <c r="E1" s="2"/>
      <c r="F1" s="2"/>
      <c r="G1" s="2"/>
      <c r="H1" s="2"/>
      <c r="I1" s="2"/>
      <c r="J1" s="2"/>
      <c r="K1" s="2"/>
      <c r="L1" s="2"/>
    </row>
    <row r="2" spans="1:12" ht="18.95" customHeight="1" x14ac:dyDescent="0.15">
      <c r="A2" s="28" t="s">
        <v>96</v>
      </c>
      <c r="B2" s="2"/>
      <c r="C2" s="2"/>
      <c r="D2" s="2"/>
      <c r="E2" s="2"/>
      <c r="F2" s="2"/>
      <c r="G2" s="2"/>
      <c r="H2" s="2"/>
      <c r="I2" s="2"/>
      <c r="J2" s="2"/>
      <c r="K2" s="2"/>
      <c r="L2" s="2"/>
    </row>
    <row r="3" spans="1:12" ht="5.0999999999999996" customHeight="1" x14ac:dyDescent="0.15">
      <c r="A3" s="28"/>
      <c r="B3" s="2"/>
      <c r="C3" s="2"/>
      <c r="D3" s="2"/>
      <c r="E3" s="2"/>
      <c r="F3" s="2"/>
      <c r="G3" s="2"/>
      <c r="H3" s="2"/>
      <c r="I3" s="2"/>
      <c r="J3" s="2"/>
      <c r="K3" s="2"/>
      <c r="L3" s="2"/>
    </row>
    <row r="4" spans="1:12" s="81" customFormat="1" ht="30" customHeight="1" x14ac:dyDescent="0.15">
      <c r="A4" s="441" t="s">
        <v>370</v>
      </c>
      <c r="B4" s="441"/>
      <c r="C4" s="441"/>
      <c r="D4" s="441"/>
      <c r="E4" s="441"/>
      <c r="F4" s="441"/>
      <c r="G4" s="441"/>
      <c r="H4" s="441"/>
      <c r="I4" s="441"/>
      <c r="J4" s="441"/>
      <c r="K4" s="441"/>
      <c r="L4" s="441"/>
    </row>
    <row r="5" spans="1:12" ht="15" customHeight="1" x14ac:dyDescent="0.15">
      <c r="A5" s="2"/>
      <c r="B5" s="2"/>
      <c r="C5" s="2"/>
      <c r="D5" s="2"/>
      <c r="E5" s="2"/>
      <c r="F5" s="2"/>
      <c r="G5" s="2"/>
      <c r="H5" s="2"/>
      <c r="I5" s="2"/>
      <c r="J5" s="2"/>
      <c r="K5" s="2"/>
      <c r="L5" s="2"/>
    </row>
    <row r="6" spans="1:12" ht="15" customHeight="1" thickBot="1" x14ac:dyDescent="0.2">
      <c r="A6" s="2" t="s">
        <v>196</v>
      </c>
      <c r="B6" s="2"/>
      <c r="C6" s="2"/>
      <c r="D6" s="2"/>
      <c r="E6" s="2"/>
      <c r="F6" s="2"/>
      <c r="G6" s="2"/>
      <c r="H6" s="2"/>
      <c r="I6" s="2"/>
      <c r="J6" s="2"/>
      <c r="K6" s="2"/>
      <c r="L6" s="135" t="s">
        <v>97</v>
      </c>
    </row>
    <row r="7" spans="1:12" ht="24.95" customHeight="1" x14ac:dyDescent="0.15">
      <c r="A7" s="270" t="s">
        <v>187</v>
      </c>
      <c r="B7" s="172"/>
      <c r="C7" s="271" t="s">
        <v>98</v>
      </c>
      <c r="D7" s="486" t="s">
        <v>217</v>
      </c>
      <c r="E7" s="487"/>
      <c r="F7" s="488"/>
      <c r="G7" s="489" t="s">
        <v>203</v>
      </c>
      <c r="H7" s="489"/>
      <c r="I7" s="489" t="s">
        <v>204</v>
      </c>
      <c r="J7" s="489"/>
      <c r="K7" s="401" t="s">
        <v>99</v>
      </c>
      <c r="L7" s="442"/>
    </row>
    <row r="8" spans="1:12" ht="24.95" customHeight="1" x14ac:dyDescent="0.15">
      <c r="A8" s="142"/>
      <c r="B8" s="249" t="s">
        <v>100</v>
      </c>
      <c r="C8" s="249" t="s">
        <v>101</v>
      </c>
      <c r="D8" s="402" t="s">
        <v>102</v>
      </c>
      <c r="E8" s="402" t="s">
        <v>103</v>
      </c>
      <c r="F8" s="272" t="s">
        <v>104</v>
      </c>
      <c r="G8" s="402" t="s">
        <v>102</v>
      </c>
      <c r="H8" s="402" t="s">
        <v>103</v>
      </c>
      <c r="I8" s="402" t="s">
        <v>102</v>
      </c>
      <c r="J8" s="402" t="s">
        <v>103</v>
      </c>
      <c r="K8" s="272" t="s">
        <v>105</v>
      </c>
      <c r="L8" s="273" t="s">
        <v>106</v>
      </c>
    </row>
    <row r="9" spans="1:12" ht="24.95" customHeight="1" x14ac:dyDescent="0.15">
      <c r="A9" s="274" t="s">
        <v>205</v>
      </c>
      <c r="B9" s="275"/>
      <c r="C9" s="275" t="s">
        <v>108</v>
      </c>
      <c r="D9" s="402"/>
      <c r="E9" s="402"/>
      <c r="F9" s="275" t="s">
        <v>109</v>
      </c>
      <c r="G9" s="402"/>
      <c r="H9" s="402"/>
      <c r="I9" s="402"/>
      <c r="J9" s="402"/>
      <c r="K9" s="275" t="s">
        <v>110</v>
      </c>
      <c r="L9" s="276" t="s">
        <v>111</v>
      </c>
    </row>
    <row r="10" spans="1:12" ht="21.95" customHeight="1" x14ac:dyDescent="0.15">
      <c r="A10" s="186"/>
      <c r="B10" s="272" t="s">
        <v>112</v>
      </c>
      <c r="C10" s="197">
        <v>34454</v>
      </c>
      <c r="D10" s="145">
        <v>1841</v>
      </c>
      <c r="E10" s="145">
        <v>3576</v>
      </c>
      <c r="F10" s="145">
        <v>10</v>
      </c>
      <c r="G10" s="145">
        <v>22</v>
      </c>
      <c r="H10" s="143">
        <v>94</v>
      </c>
      <c r="I10" s="145">
        <v>9248</v>
      </c>
      <c r="J10" s="145">
        <v>18296</v>
      </c>
      <c r="K10" s="145">
        <v>1261</v>
      </c>
      <c r="L10" s="170">
        <v>106</v>
      </c>
    </row>
    <row r="11" spans="1:12" ht="21.95" customHeight="1" x14ac:dyDescent="0.15">
      <c r="A11" s="168" t="s">
        <v>333</v>
      </c>
      <c r="B11" s="249" t="s">
        <v>113</v>
      </c>
      <c r="C11" s="197">
        <v>2412</v>
      </c>
      <c r="D11" s="145">
        <v>702</v>
      </c>
      <c r="E11" s="145">
        <v>80</v>
      </c>
      <c r="F11" s="145">
        <v>857</v>
      </c>
      <c r="G11" s="145">
        <v>4</v>
      </c>
      <c r="H11" s="145">
        <v>4</v>
      </c>
      <c r="I11" s="145">
        <v>60</v>
      </c>
      <c r="J11" s="145">
        <v>411</v>
      </c>
      <c r="K11" s="145">
        <v>294</v>
      </c>
      <c r="L11" s="161">
        <v>0</v>
      </c>
    </row>
    <row r="12" spans="1:12" ht="21.95" customHeight="1" x14ac:dyDescent="0.15">
      <c r="A12" s="137"/>
      <c r="B12" s="275" t="s">
        <v>114</v>
      </c>
      <c r="C12" s="197">
        <v>36866</v>
      </c>
      <c r="D12" s="145">
        <v>2543</v>
      </c>
      <c r="E12" s="145">
        <v>3656</v>
      </c>
      <c r="F12" s="145">
        <v>867</v>
      </c>
      <c r="G12" s="145">
        <v>26</v>
      </c>
      <c r="H12" s="145">
        <v>98</v>
      </c>
      <c r="I12" s="145">
        <v>9308</v>
      </c>
      <c r="J12" s="145">
        <v>18707</v>
      </c>
      <c r="K12" s="145">
        <v>1555</v>
      </c>
      <c r="L12" s="170">
        <v>106</v>
      </c>
    </row>
    <row r="13" spans="1:12" ht="21.95" customHeight="1" x14ac:dyDescent="0.15">
      <c r="A13" s="186"/>
      <c r="B13" s="249" t="s">
        <v>112</v>
      </c>
      <c r="C13" s="197">
        <v>34823</v>
      </c>
      <c r="D13" s="145">
        <v>1861</v>
      </c>
      <c r="E13" s="145">
        <v>3551</v>
      </c>
      <c r="F13" s="145">
        <v>14</v>
      </c>
      <c r="G13" s="145">
        <v>21</v>
      </c>
      <c r="H13" s="143">
        <v>96</v>
      </c>
      <c r="I13" s="145">
        <v>9670</v>
      </c>
      <c r="J13" s="145">
        <v>18217</v>
      </c>
      <c r="K13" s="145">
        <v>1283</v>
      </c>
      <c r="L13" s="170">
        <v>110</v>
      </c>
    </row>
    <row r="14" spans="1:12" ht="21.95" customHeight="1" x14ac:dyDescent="0.15">
      <c r="A14" s="168">
        <v>27</v>
      </c>
      <c r="B14" s="249" t="s">
        <v>113</v>
      </c>
      <c r="C14" s="197">
        <v>2475</v>
      </c>
      <c r="D14" s="145">
        <v>696</v>
      </c>
      <c r="E14" s="145">
        <v>75</v>
      </c>
      <c r="F14" s="145">
        <v>889</v>
      </c>
      <c r="G14" s="145">
        <v>0</v>
      </c>
      <c r="H14" s="145">
        <v>0</v>
      </c>
      <c r="I14" s="145">
        <v>78</v>
      </c>
      <c r="J14" s="145">
        <v>397</v>
      </c>
      <c r="K14" s="145">
        <v>340</v>
      </c>
      <c r="L14" s="161">
        <v>0</v>
      </c>
    </row>
    <row r="15" spans="1:12" ht="21.95" customHeight="1" x14ac:dyDescent="0.15">
      <c r="A15" s="137"/>
      <c r="B15" s="275" t="s">
        <v>114</v>
      </c>
      <c r="C15" s="197">
        <v>37298</v>
      </c>
      <c r="D15" s="145">
        <v>2557</v>
      </c>
      <c r="E15" s="145">
        <v>3626</v>
      </c>
      <c r="F15" s="145">
        <v>903</v>
      </c>
      <c r="G15" s="145">
        <v>21</v>
      </c>
      <c r="H15" s="145">
        <v>96</v>
      </c>
      <c r="I15" s="145">
        <v>9748</v>
      </c>
      <c r="J15" s="145">
        <v>18614</v>
      </c>
      <c r="K15" s="145">
        <v>1623</v>
      </c>
      <c r="L15" s="170">
        <v>110</v>
      </c>
    </row>
    <row r="16" spans="1:12" ht="21.95" customHeight="1" x14ac:dyDescent="0.15">
      <c r="A16" s="186"/>
      <c r="B16" s="249" t="s">
        <v>112</v>
      </c>
      <c r="C16" s="197">
        <v>35706</v>
      </c>
      <c r="D16" s="145">
        <v>1873</v>
      </c>
      <c r="E16" s="145">
        <v>3482</v>
      </c>
      <c r="F16" s="145">
        <v>12</v>
      </c>
      <c r="G16" s="145">
        <v>21</v>
      </c>
      <c r="H16" s="143">
        <v>101</v>
      </c>
      <c r="I16" s="145">
        <v>10334</v>
      </c>
      <c r="J16" s="145">
        <v>18461</v>
      </c>
      <c r="K16" s="145">
        <v>1307</v>
      </c>
      <c r="L16" s="170">
        <v>115</v>
      </c>
    </row>
    <row r="17" spans="1:15" ht="21.95" customHeight="1" x14ac:dyDescent="0.15">
      <c r="A17" s="168">
        <v>28</v>
      </c>
      <c r="B17" s="249" t="s">
        <v>113</v>
      </c>
      <c r="C17" s="197">
        <v>2464</v>
      </c>
      <c r="D17" s="145">
        <v>677</v>
      </c>
      <c r="E17" s="145">
        <v>69</v>
      </c>
      <c r="F17" s="145">
        <v>918</v>
      </c>
      <c r="G17" s="145">
        <v>0</v>
      </c>
      <c r="H17" s="145">
        <v>0</v>
      </c>
      <c r="I17" s="145">
        <v>89</v>
      </c>
      <c r="J17" s="145">
        <v>383</v>
      </c>
      <c r="K17" s="145">
        <v>327</v>
      </c>
      <c r="L17" s="161">
        <v>1</v>
      </c>
    </row>
    <row r="18" spans="1:15" ht="21.95" customHeight="1" x14ac:dyDescent="0.15">
      <c r="A18" s="142"/>
      <c r="B18" s="275" t="s">
        <v>114</v>
      </c>
      <c r="C18" s="197">
        <v>38170</v>
      </c>
      <c r="D18" s="145">
        <v>2550</v>
      </c>
      <c r="E18" s="145">
        <v>3551</v>
      </c>
      <c r="F18" s="145">
        <v>930</v>
      </c>
      <c r="G18" s="145">
        <v>21</v>
      </c>
      <c r="H18" s="145">
        <v>101</v>
      </c>
      <c r="I18" s="145">
        <v>10423</v>
      </c>
      <c r="J18" s="145">
        <v>18844</v>
      </c>
      <c r="K18" s="145">
        <v>1634</v>
      </c>
      <c r="L18" s="170">
        <v>116</v>
      </c>
    </row>
    <row r="19" spans="1:15" ht="21.95" customHeight="1" x14ac:dyDescent="0.15">
      <c r="A19" s="277"/>
      <c r="B19" s="249" t="s">
        <v>112</v>
      </c>
      <c r="C19" s="197">
        <f t="shared" ref="C19:C21" si="0">SUM(D19:L19)</f>
        <v>36240</v>
      </c>
      <c r="D19" s="145">
        <v>1861</v>
      </c>
      <c r="E19" s="145">
        <v>3453</v>
      </c>
      <c r="F19" s="145">
        <v>12</v>
      </c>
      <c r="G19" s="145">
        <v>20</v>
      </c>
      <c r="H19" s="143">
        <v>99</v>
      </c>
      <c r="I19" s="145">
        <v>11001</v>
      </c>
      <c r="J19" s="145">
        <v>18371</v>
      </c>
      <c r="K19" s="145">
        <v>1299</v>
      </c>
      <c r="L19" s="170">
        <v>124</v>
      </c>
    </row>
    <row r="20" spans="1:15" ht="21.95" customHeight="1" x14ac:dyDescent="0.15">
      <c r="A20" s="168">
        <v>29</v>
      </c>
      <c r="B20" s="249" t="s">
        <v>113</v>
      </c>
      <c r="C20" s="197">
        <f t="shared" si="0"/>
        <v>2501</v>
      </c>
      <c r="D20" s="145">
        <v>650</v>
      </c>
      <c r="E20" s="145">
        <v>63</v>
      </c>
      <c r="F20" s="145">
        <v>979</v>
      </c>
      <c r="G20" s="145">
        <v>0</v>
      </c>
      <c r="H20" s="145">
        <v>0</v>
      </c>
      <c r="I20" s="145">
        <v>98</v>
      </c>
      <c r="J20" s="145">
        <v>370</v>
      </c>
      <c r="K20" s="145">
        <v>340</v>
      </c>
      <c r="L20" s="161">
        <v>1</v>
      </c>
    </row>
    <row r="21" spans="1:15" ht="21.95" customHeight="1" x14ac:dyDescent="0.15">
      <c r="A21" s="278"/>
      <c r="B21" s="249" t="s">
        <v>114</v>
      </c>
      <c r="C21" s="197">
        <f t="shared" si="0"/>
        <v>38741</v>
      </c>
      <c r="D21" s="145">
        <f>SUM(D19:D20)</f>
        <v>2511</v>
      </c>
      <c r="E21" s="145">
        <f t="shared" ref="E21:L21" si="1">SUM(E19:E20)</f>
        <v>3516</v>
      </c>
      <c r="F21" s="145">
        <f t="shared" si="1"/>
        <v>991</v>
      </c>
      <c r="G21" s="145">
        <f t="shared" si="1"/>
        <v>20</v>
      </c>
      <c r="H21" s="145">
        <f t="shared" si="1"/>
        <v>99</v>
      </c>
      <c r="I21" s="145">
        <f t="shared" si="1"/>
        <v>11099</v>
      </c>
      <c r="J21" s="145">
        <f t="shared" si="1"/>
        <v>18741</v>
      </c>
      <c r="K21" s="145">
        <f t="shared" si="1"/>
        <v>1639</v>
      </c>
      <c r="L21" s="170">
        <f t="shared" si="1"/>
        <v>125</v>
      </c>
    </row>
    <row r="22" spans="1:15" ht="21.95" customHeight="1" x14ac:dyDescent="0.15">
      <c r="A22" s="279"/>
      <c r="B22" s="280" t="s">
        <v>112</v>
      </c>
      <c r="C22" s="281">
        <f>SUM(D22:L22)</f>
        <v>36498</v>
      </c>
      <c r="D22" s="282">
        <v>1878</v>
      </c>
      <c r="E22" s="282">
        <v>3459</v>
      </c>
      <c r="F22" s="282">
        <v>12</v>
      </c>
      <c r="G22" s="282">
        <v>19</v>
      </c>
      <c r="H22" s="22">
        <v>94</v>
      </c>
      <c r="I22" s="282">
        <v>11487</v>
      </c>
      <c r="J22" s="282">
        <v>18104</v>
      </c>
      <c r="K22" s="282">
        <v>1310</v>
      </c>
      <c r="L22" s="283">
        <v>135</v>
      </c>
    </row>
    <row r="23" spans="1:15" ht="21.95" customHeight="1" x14ac:dyDescent="0.15">
      <c r="A23" s="284">
        <v>30</v>
      </c>
      <c r="B23" s="285" t="s">
        <v>113</v>
      </c>
      <c r="C23" s="281">
        <f>SUM(D23:L23)</f>
        <v>2522</v>
      </c>
      <c r="D23" s="282">
        <v>606</v>
      </c>
      <c r="E23" s="282">
        <v>62</v>
      </c>
      <c r="F23" s="282">
        <v>1017</v>
      </c>
      <c r="G23" s="282">
        <v>0</v>
      </c>
      <c r="H23" s="282">
        <v>0</v>
      </c>
      <c r="I23" s="282">
        <v>107</v>
      </c>
      <c r="J23" s="282">
        <v>370</v>
      </c>
      <c r="K23" s="282">
        <v>357</v>
      </c>
      <c r="L23" s="286">
        <v>3</v>
      </c>
    </row>
    <row r="24" spans="1:15" ht="21.95" customHeight="1" thickBot="1" x14ac:dyDescent="0.2">
      <c r="A24" s="287"/>
      <c r="B24" s="288" t="s">
        <v>114</v>
      </c>
      <c r="C24" s="289">
        <f>SUM(D24:L24)</f>
        <v>39020</v>
      </c>
      <c r="D24" s="290">
        <f t="shared" ref="D24:L24" si="2">SUM(D22:D23)</f>
        <v>2484</v>
      </c>
      <c r="E24" s="290">
        <f t="shared" si="2"/>
        <v>3521</v>
      </c>
      <c r="F24" s="290">
        <f t="shared" si="2"/>
        <v>1029</v>
      </c>
      <c r="G24" s="290">
        <f t="shared" si="2"/>
        <v>19</v>
      </c>
      <c r="H24" s="290">
        <f t="shared" si="2"/>
        <v>94</v>
      </c>
      <c r="I24" s="290">
        <f t="shared" si="2"/>
        <v>11594</v>
      </c>
      <c r="J24" s="290">
        <f t="shared" si="2"/>
        <v>18474</v>
      </c>
      <c r="K24" s="290">
        <f t="shared" si="2"/>
        <v>1667</v>
      </c>
      <c r="L24" s="291">
        <f t="shared" si="2"/>
        <v>138</v>
      </c>
    </row>
    <row r="25" spans="1:15" ht="15" customHeight="1" x14ac:dyDescent="0.15">
      <c r="A25" s="2"/>
      <c r="B25" s="2"/>
      <c r="C25" s="2"/>
      <c r="D25" s="2"/>
      <c r="E25" s="2"/>
      <c r="F25" s="2"/>
      <c r="G25" s="2"/>
      <c r="H25" s="2"/>
      <c r="I25" s="2"/>
      <c r="J25" s="2"/>
      <c r="K25" s="2"/>
      <c r="L25" s="135" t="s">
        <v>115</v>
      </c>
    </row>
    <row r="26" spans="1:15" ht="15" customHeight="1" x14ac:dyDescent="0.15">
      <c r="A26" s="2"/>
      <c r="B26" s="2"/>
      <c r="C26" s="2"/>
      <c r="D26" s="292">
        <f>SUM(D24:F24)</f>
        <v>7034</v>
      </c>
      <c r="E26" s="2"/>
      <c r="F26" s="2"/>
      <c r="G26" s="292">
        <f>SUM(G24:H24)</f>
        <v>113</v>
      </c>
      <c r="H26" s="2"/>
      <c r="I26" s="292">
        <f>+I24+J24</f>
        <v>30068</v>
      </c>
      <c r="J26" s="2"/>
      <c r="K26" s="292">
        <f>+K24+L24</f>
        <v>1805</v>
      </c>
      <c r="L26" s="2"/>
    </row>
    <row r="27" spans="1:15" ht="15" customHeight="1" thickBot="1" x14ac:dyDescent="0.2">
      <c r="A27" s="2" t="s">
        <v>272</v>
      </c>
      <c r="B27" s="2"/>
      <c r="C27" s="2"/>
      <c r="D27" s="2"/>
      <c r="E27" s="2"/>
      <c r="F27" s="2"/>
      <c r="G27" s="2"/>
      <c r="H27" s="2"/>
      <c r="I27" s="2"/>
      <c r="J27" s="2"/>
      <c r="K27" s="2"/>
      <c r="L27" s="135" t="s">
        <v>97</v>
      </c>
    </row>
    <row r="28" spans="1:15" ht="20.100000000000001" customHeight="1" x14ac:dyDescent="0.15">
      <c r="A28" s="136" t="s">
        <v>116</v>
      </c>
      <c r="B28" s="365" t="s">
        <v>117</v>
      </c>
      <c r="C28" s="365"/>
      <c r="D28" s="140"/>
      <c r="E28" s="140"/>
      <c r="F28" s="140"/>
      <c r="G28" s="140"/>
      <c r="H28" s="140"/>
      <c r="I28" s="140"/>
      <c r="J28" s="140"/>
      <c r="K28" s="140"/>
      <c r="L28" s="293"/>
    </row>
    <row r="29" spans="1:15" ht="20.100000000000001" customHeight="1" x14ac:dyDescent="0.15">
      <c r="A29" s="142"/>
      <c r="B29" s="367"/>
      <c r="C29" s="367"/>
      <c r="D29" s="479" t="s">
        <v>274</v>
      </c>
      <c r="E29" s="402" t="s">
        <v>118</v>
      </c>
      <c r="F29" s="402"/>
      <c r="G29" s="402"/>
      <c r="H29" s="480" t="s">
        <v>371</v>
      </c>
      <c r="I29" s="481"/>
      <c r="J29" s="402" t="s">
        <v>119</v>
      </c>
      <c r="K29" s="402"/>
      <c r="L29" s="443"/>
    </row>
    <row r="30" spans="1:15" ht="20.100000000000001" customHeight="1" x14ac:dyDescent="0.15">
      <c r="A30" s="142"/>
      <c r="B30" s="367"/>
      <c r="C30" s="367"/>
      <c r="D30" s="477"/>
      <c r="E30" s="402"/>
      <c r="F30" s="402"/>
      <c r="G30" s="402"/>
      <c r="H30" s="482"/>
      <c r="I30" s="483"/>
      <c r="J30" s="402"/>
      <c r="K30" s="402"/>
      <c r="L30" s="443"/>
      <c r="O30" s="51"/>
    </row>
    <row r="31" spans="1:15" ht="20.100000000000001" customHeight="1" x14ac:dyDescent="0.15">
      <c r="A31" s="142"/>
      <c r="B31" s="367"/>
      <c r="C31" s="367"/>
      <c r="D31" s="477" t="s">
        <v>273</v>
      </c>
      <c r="E31" s="272" t="s">
        <v>120</v>
      </c>
      <c r="F31" s="402" t="s">
        <v>121</v>
      </c>
      <c r="G31" s="402" t="s">
        <v>122</v>
      </c>
      <c r="H31" s="482"/>
      <c r="I31" s="483"/>
      <c r="J31" s="294" t="s">
        <v>123</v>
      </c>
      <c r="K31" s="294" t="s">
        <v>124</v>
      </c>
      <c r="L31" s="295" t="s">
        <v>125</v>
      </c>
      <c r="O31" s="51"/>
    </row>
    <row r="32" spans="1:15" ht="20.100000000000001" customHeight="1" x14ac:dyDescent="0.15">
      <c r="A32" s="137" t="s">
        <v>126</v>
      </c>
      <c r="B32" s="367"/>
      <c r="C32" s="367"/>
      <c r="D32" s="478"/>
      <c r="E32" s="296" t="s">
        <v>127</v>
      </c>
      <c r="F32" s="402"/>
      <c r="G32" s="402"/>
      <c r="H32" s="484"/>
      <c r="I32" s="485"/>
      <c r="J32" s="176" t="s">
        <v>128</v>
      </c>
      <c r="K32" s="176" t="s">
        <v>128</v>
      </c>
      <c r="L32" s="179" t="s">
        <v>129</v>
      </c>
    </row>
    <row r="33" spans="1:12" ht="21.95" customHeight="1" x14ac:dyDescent="0.15">
      <c r="A33" s="186" t="s">
        <v>334</v>
      </c>
      <c r="B33" s="475">
        <f>SUM(D33:L33)</f>
        <v>56369</v>
      </c>
      <c r="C33" s="476"/>
      <c r="D33" s="188">
        <v>1313</v>
      </c>
      <c r="E33" s="188">
        <v>2785</v>
      </c>
      <c r="F33" s="188">
        <v>8033</v>
      </c>
      <c r="G33" s="188">
        <v>32359</v>
      </c>
      <c r="H33" s="471">
        <v>28</v>
      </c>
      <c r="I33" s="471"/>
      <c r="J33" s="188">
        <v>7732</v>
      </c>
      <c r="K33" s="188">
        <v>646</v>
      </c>
      <c r="L33" s="196">
        <v>3473</v>
      </c>
    </row>
    <row r="34" spans="1:12" ht="21.95" customHeight="1" x14ac:dyDescent="0.15">
      <c r="A34" s="186">
        <v>27</v>
      </c>
      <c r="B34" s="474">
        <f>SUM(D34:L34)</f>
        <v>57860</v>
      </c>
      <c r="C34" s="471"/>
      <c r="D34" s="188">
        <v>1366</v>
      </c>
      <c r="E34" s="188">
        <v>2811</v>
      </c>
      <c r="F34" s="188">
        <v>8033</v>
      </c>
      <c r="G34" s="188">
        <v>33859</v>
      </c>
      <c r="H34" s="471">
        <v>37</v>
      </c>
      <c r="I34" s="471"/>
      <c r="J34" s="188">
        <v>7496</v>
      </c>
      <c r="K34" s="188">
        <v>571</v>
      </c>
      <c r="L34" s="196">
        <v>3687</v>
      </c>
    </row>
    <row r="35" spans="1:12" ht="21.95" customHeight="1" x14ac:dyDescent="0.15">
      <c r="A35" s="186">
        <v>28</v>
      </c>
      <c r="B35" s="474">
        <f>SUM(D35:L35)</f>
        <v>58198</v>
      </c>
      <c r="C35" s="471"/>
      <c r="D35" s="188">
        <v>1352</v>
      </c>
      <c r="E35" s="188">
        <v>2785</v>
      </c>
      <c r="F35" s="188">
        <v>7972</v>
      </c>
      <c r="G35" s="188">
        <v>34504</v>
      </c>
      <c r="H35" s="471">
        <v>84</v>
      </c>
      <c r="I35" s="471"/>
      <c r="J35" s="188">
        <v>7139</v>
      </c>
      <c r="K35" s="188">
        <v>529</v>
      </c>
      <c r="L35" s="196">
        <v>3833</v>
      </c>
    </row>
    <row r="36" spans="1:12" ht="21.95" customHeight="1" x14ac:dyDescent="0.15">
      <c r="A36" s="186">
        <v>29</v>
      </c>
      <c r="B36" s="474">
        <f>SUM(D36:L36)</f>
        <v>57694</v>
      </c>
      <c r="C36" s="471"/>
      <c r="D36" s="188">
        <v>1356</v>
      </c>
      <c r="E36" s="188">
        <v>2789</v>
      </c>
      <c r="F36" s="188">
        <v>7696</v>
      </c>
      <c r="G36" s="209">
        <v>34438</v>
      </c>
      <c r="H36" s="471">
        <v>95</v>
      </c>
      <c r="I36" s="471"/>
      <c r="J36" s="188">
        <v>6853</v>
      </c>
      <c r="K36" s="188">
        <v>479</v>
      </c>
      <c r="L36" s="196">
        <v>3988</v>
      </c>
    </row>
    <row r="37" spans="1:12" ht="21.95" customHeight="1" thickBot="1" x14ac:dyDescent="0.2">
      <c r="A37" s="297">
        <v>30</v>
      </c>
      <c r="B37" s="468">
        <f>SUM(D37:L37)</f>
        <v>57877</v>
      </c>
      <c r="C37" s="469"/>
      <c r="D37" s="298">
        <v>1381</v>
      </c>
      <c r="E37" s="298">
        <v>2834</v>
      </c>
      <c r="F37" s="298">
        <v>7674</v>
      </c>
      <c r="G37" s="299">
        <v>34835</v>
      </c>
      <c r="H37" s="470">
        <v>100</v>
      </c>
      <c r="I37" s="470"/>
      <c r="J37" s="298">
        <v>6563</v>
      </c>
      <c r="K37" s="298">
        <v>432</v>
      </c>
      <c r="L37" s="300">
        <v>4058</v>
      </c>
    </row>
    <row r="38" spans="1:12" ht="15" customHeight="1" x14ac:dyDescent="0.15">
      <c r="A38" s="2" t="s">
        <v>130</v>
      </c>
      <c r="B38" s="2"/>
      <c r="C38" s="2"/>
      <c r="D38" s="2"/>
      <c r="E38" s="2"/>
      <c r="F38" s="2"/>
      <c r="G38" s="2"/>
      <c r="H38" s="2"/>
      <c r="I38" s="2"/>
      <c r="J38" s="2"/>
      <c r="K38" s="2"/>
      <c r="L38" s="135" t="s">
        <v>218</v>
      </c>
    </row>
    <row r="39" spans="1:12" ht="15" customHeight="1" x14ac:dyDescent="0.15">
      <c r="A39" s="2" t="s">
        <v>372</v>
      </c>
      <c r="B39" s="2"/>
      <c r="C39" s="2"/>
      <c r="D39" s="2"/>
      <c r="E39" s="2"/>
      <c r="F39" s="2"/>
      <c r="G39" s="2"/>
      <c r="H39" s="2"/>
      <c r="I39" s="2"/>
      <c r="J39" s="2"/>
      <c r="K39" s="2"/>
      <c r="L39" s="2"/>
    </row>
    <row r="40" spans="1:12" ht="18.95" customHeight="1" x14ac:dyDescent="0.15">
      <c r="A40" s="2"/>
      <c r="B40" s="2"/>
      <c r="C40" s="2"/>
      <c r="D40" s="2"/>
      <c r="E40" s="2"/>
      <c r="F40" s="2"/>
      <c r="G40" s="2"/>
      <c r="H40" s="2"/>
      <c r="I40" s="2"/>
      <c r="J40" s="2"/>
      <c r="K40" s="2"/>
      <c r="L40" s="2"/>
    </row>
    <row r="42" spans="1:12" ht="18.95" hidden="1" customHeight="1" x14ac:dyDescent="0.15">
      <c r="A42" s="472"/>
      <c r="B42" s="472"/>
      <c r="C42" s="75"/>
      <c r="D42" s="75"/>
      <c r="E42" s="75"/>
      <c r="F42" s="75">
        <f>SUM(E37:G37)</f>
        <v>45343</v>
      </c>
      <c r="G42" s="473"/>
      <c r="H42" s="473"/>
      <c r="I42" s="75"/>
      <c r="J42" s="75">
        <f>SUM(J37:L37)</f>
        <v>11053</v>
      </c>
      <c r="K42" s="75"/>
      <c r="L42" s="51"/>
    </row>
  </sheetData>
  <sheetProtection sheet="1" objects="1" scenarios="1" selectLockedCells="1" selectUnlockedCells="1"/>
  <mergeCells count="31">
    <mergeCell ref="A4:L4"/>
    <mergeCell ref="D7:F7"/>
    <mergeCell ref="G7:H7"/>
    <mergeCell ref="I7:J7"/>
    <mergeCell ref="K7:L7"/>
    <mergeCell ref="J29:L30"/>
    <mergeCell ref="H8:H9"/>
    <mergeCell ref="J8:J9"/>
    <mergeCell ref="D29:D30"/>
    <mergeCell ref="E8:E9"/>
    <mergeCell ref="I8:I9"/>
    <mergeCell ref="G8:G9"/>
    <mergeCell ref="D8:D9"/>
    <mergeCell ref="E29:G30"/>
    <mergeCell ref="H29:I32"/>
    <mergeCell ref="B37:C37"/>
    <mergeCell ref="H37:I37"/>
    <mergeCell ref="H34:I34"/>
    <mergeCell ref="F31:F32"/>
    <mergeCell ref="A42:B42"/>
    <mergeCell ref="G42:H42"/>
    <mergeCell ref="B35:C35"/>
    <mergeCell ref="H36:I36"/>
    <mergeCell ref="B33:C33"/>
    <mergeCell ref="H33:I33"/>
    <mergeCell ref="D31:D32"/>
    <mergeCell ref="B36:C36"/>
    <mergeCell ref="B34:C34"/>
    <mergeCell ref="H35:I35"/>
    <mergeCell ref="G31:G32"/>
    <mergeCell ref="B28:C32"/>
  </mergeCells>
  <phoneticPr fontId="5"/>
  <printOptions horizontalCentered="1"/>
  <pageMargins left="0.59055118110236227" right="0.59055118110236227" top="0.59055118110236227" bottom="0.59055118110236227" header="0.39370078740157483" footer="0.39370078740157483"/>
  <pageSetup paperSize="9" scale="91" firstPageNumber="105" orientation="portrait" useFirstPageNumber="1" verticalDpi="300" r:id="rId1"/>
  <headerFooter scaleWithDoc="0" alignWithMargins="0">
    <oddHeader>&amp;R道路、交通及び通信</oddHeader>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X49"/>
  <sheetViews>
    <sheetView view="pageBreakPreview" zoomScaleNormal="100" zoomScaleSheetLayoutView="100" workbookViewId="0">
      <selection activeCell="M12" sqref="M12"/>
    </sheetView>
  </sheetViews>
  <sheetFormatPr defaultRowHeight="17.45" customHeight="1" x14ac:dyDescent="0.15"/>
  <cols>
    <col min="1" max="1" width="11.28515625" style="50" customWidth="1"/>
    <col min="2" max="8" width="12.7109375" style="50" customWidth="1"/>
    <col min="9" max="9" width="10.7109375" style="50" customWidth="1"/>
    <col min="10" max="11" width="6.7109375" style="50" customWidth="1"/>
    <col min="12" max="12" width="8.7109375" style="50" customWidth="1"/>
    <col min="13" max="13" width="6.28515625" style="50" customWidth="1"/>
    <col min="14" max="15" width="6.7109375" style="50" customWidth="1"/>
    <col min="16" max="16" width="6.28515625" style="50" customWidth="1"/>
    <col min="17" max="17" width="5.7109375" style="50" customWidth="1"/>
    <col min="18" max="18" width="8.7109375" style="50" customWidth="1"/>
    <col min="19" max="21" width="9.7109375" style="50" customWidth="1"/>
    <col min="22" max="23" width="9.140625" style="50"/>
    <col min="24" max="24" width="31.5703125" style="50" customWidth="1"/>
    <col min="25" max="16384" width="9.140625" style="50"/>
  </cols>
  <sheetData>
    <row r="1" spans="1:24" ht="5.0999999999999996" customHeight="1" x14ac:dyDescent="0.15">
      <c r="A1" s="171"/>
      <c r="B1" s="363"/>
      <c r="C1" s="363"/>
      <c r="D1" s="363"/>
      <c r="E1" s="363"/>
      <c r="F1" s="363"/>
      <c r="G1" s="363"/>
      <c r="H1" s="363"/>
      <c r="I1" s="82"/>
      <c r="J1" s="30"/>
      <c r="L1" s="30"/>
      <c r="M1" s="30"/>
      <c r="N1" s="30"/>
      <c r="O1" s="30"/>
      <c r="P1" s="30"/>
      <c r="Q1" s="30"/>
      <c r="R1" s="30"/>
      <c r="S1" s="30"/>
      <c r="T1" s="30"/>
      <c r="U1" s="30"/>
    </row>
    <row r="2" spans="1:24" ht="15.75" customHeight="1" x14ac:dyDescent="0.15">
      <c r="A2" s="440" t="s">
        <v>131</v>
      </c>
      <c r="B2" s="440"/>
      <c r="C2" s="440"/>
      <c r="D2" s="440"/>
      <c r="E2" s="440"/>
      <c r="F2" s="440"/>
      <c r="G2" s="440"/>
      <c r="H2" s="440"/>
      <c r="I2" s="132"/>
      <c r="J2" s="132"/>
      <c r="K2" s="132"/>
      <c r="L2" s="132"/>
      <c r="M2" s="132"/>
      <c r="N2" s="132"/>
      <c r="O2" s="132"/>
      <c r="P2" s="132"/>
      <c r="Q2" s="132"/>
      <c r="R2" s="132"/>
      <c r="S2" s="132"/>
      <c r="T2" s="132"/>
      <c r="U2" s="132"/>
    </row>
    <row r="3" spans="1:24" ht="5.0999999999999996" customHeight="1" x14ac:dyDescent="0.15">
      <c r="A3" s="171"/>
      <c r="B3" s="2"/>
      <c r="C3" s="2"/>
      <c r="D3" s="2"/>
      <c r="E3" s="2"/>
      <c r="F3" s="2"/>
      <c r="G3" s="2"/>
      <c r="H3" s="2"/>
      <c r="I3" s="83"/>
      <c r="J3" s="131"/>
      <c r="K3" s="84"/>
      <c r="L3" s="131"/>
      <c r="M3" s="131"/>
      <c r="N3" s="131"/>
      <c r="O3" s="131"/>
      <c r="P3" s="131"/>
      <c r="Q3" s="131"/>
      <c r="R3" s="131"/>
      <c r="S3" s="131"/>
      <c r="T3" s="131"/>
      <c r="U3" s="131"/>
    </row>
    <row r="4" spans="1:24" ht="93.75" customHeight="1" x14ac:dyDescent="0.15">
      <c r="A4" s="441" t="s">
        <v>373</v>
      </c>
      <c r="B4" s="441"/>
      <c r="C4" s="441"/>
      <c r="D4" s="441"/>
      <c r="E4" s="441"/>
      <c r="F4" s="441"/>
      <c r="G4" s="441"/>
      <c r="H4" s="441"/>
      <c r="I4" s="85"/>
      <c r="J4" s="490"/>
      <c r="K4" s="490"/>
      <c r="L4" s="490"/>
      <c r="M4" s="85"/>
      <c r="N4" s="85"/>
      <c r="O4" s="85"/>
      <c r="P4" s="85"/>
      <c r="Q4" s="85"/>
      <c r="R4" s="85"/>
      <c r="S4" s="85"/>
      <c r="T4" s="85"/>
      <c r="U4" s="85"/>
    </row>
    <row r="5" spans="1:24" ht="12" customHeight="1" x14ac:dyDescent="0.15">
      <c r="A5" s="2"/>
      <c r="B5" s="2"/>
      <c r="C5" s="2"/>
      <c r="D5" s="2"/>
      <c r="E5" s="2"/>
      <c r="F5" s="2"/>
      <c r="G5" s="2"/>
      <c r="H5" s="2"/>
      <c r="I5" s="86"/>
      <c r="J5" s="131"/>
      <c r="K5" s="131"/>
      <c r="L5" s="131"/>
      <c r="M5" s="131"/>
      <c r="N5" s="131"/>
      <c r="O5" s="131"/>
      <c r="P5" s="131"/>
      <c r="Q5" s="131"/>
      <c r="R5" s="131"/>
      <c r="S5" s="131"/>
      <c r="T5" s="131"/>
      <c r="U5" s="131"/>
    </row>
    <row r="6" spans="1:24" ht="15" customHeight="1" thickBot="1" x14ac:dyDescent="0.2">
      <c r="A6" s="2" t="s">
        <v>207</v>
      </c>
      <c r="B6" s="2"/>
      <c r="C6" s="2"/>
      <c r="D6" s="2"/>
      <c r="E6" s="2"/>
      <c r="F6" s="2"/>
      <c r="G6" s="2"/>
      <c r="H6" s="135" t="s">
        <v>133</v>
      </c>
      <c r="I6" s="131"/>
      <c r="J6" s="131"/>
      <c r="K6" s="131"/>
      <c r="L6" s="131"/>
      <c r="M6" s="131"/>
      <c r="N6" s="131"/>
      <c r="O6" s="131"/>
      <c r="P6" s="131"/>
      <c r="Q6" s="131"/>
      <c r="R6" s="131"/>
      <c r="S6" s="131"/>
      <c r="T6" s="131"/>
      <c r="U6" s="131"/>
    </row>
    <row r="7" spans="1:24" ht="15" customHeight="1" x14ac:dyDescent="0.15">
      <c r="A7" s="136"/>
      <c r="B7" s="172"/>
      <c r="C7" s="172"/>
      <c r="D7" s="172"/>
      <c r="E7" s="140"/>
      <c r="F7" s="173"/>
      <c r="G7" s="172"/>
      <c r="H7" s="174"/>
      <c r="I7" s="131"/>
      <c r="J7" s="87"/>
      <c r="K7" s="87"/>
      <c r="L7" s="131"/>
      <c r="M7" s="131"/>
      <c r="N7" s="131"/>
      <c r="O7" s="131"/>
      <c r="P7" s="131"/>
      <c r="Q7" s="131"/>
      <c r="R7" s="131"/>
      <c r="S7" s="131"/>
      <c r="T7" s="131"/>
      <c r="U7" s="131"/>
    </row>
    <row r="8" spans="1:24" ht="15" customHeight="1" x14ac:dyDescent="0.15">
      <c r="A8" s="142"/>
      <c r="B8" s="153" t="s">
        <v>138</v>
      </c>
      <c r="C8" s="153" t="s">
        <v>139</v>
      </c>
      <c r="D8" s="424" t="s">
        <v>140</v>
      </c>
      <c r="E8" s="493"/>
      <c r="F8" s="425"/>
      <c r="G8" s="249" t="s">
        <v>141</v>
      </c>
      <c r="H8" s="175" t="s">
        <v>142</v>
      </c>
      <c r="I8" s="131"/>
      <c r="J8" s="87"/>
      <c r="K8" s="87"/>
      <c r="L8" s="131"/>
      <c r="M8" s="131"/>
      <c r="N8" s="131"/>
      <c r="O8" s="131"/>
      <c r="P8" s="131"/>
      <c r="Q8" s="131"/>
      <c r="R8" s="131"/>
      <c r="S8" s="131"/>
      <c r="T8" s="131"/>
      <c r="U8" s="131"/>
    </row>
    <row r="9" spans="1:24" ht="15" customHeight="1" x14ac:dyDescent="0.15">
      <c r="A9" s="168" t="s">
        <v>107</v>
      </c>
      <c r="B9" s="153"/>
      <c r="C9" s="153"/>
      <c r="D9" s="176"/>
      <c r="E9" s="177"/>
      <c r="F9" s="178"/>
      <c r="G9" s="258"/>
      <c r="H9" s="175" t="s">
        <v>144</v>
      </c>
      <c r="I9" s="131"/>
      <c r="J9" s="87"/>
      <c r="K9" s="87"/>
      <c r="L9" s="87"/>
      <c r="M9" s="87"/>
      <c r="N9" s="88"/>
      <c r="O9" s="87"/>
      <c r="P9" s="88"/>
      <c r="Q9" s="88"/>
      <c r="R9" s="88"/>
      <c r="S9" s="88"/>
      <c r="T9" s="87"/>
      <c r="U9" s="88"/>
    </row>
    <row r="10" spans="1:24" ht="15" customHeight="1" x14ac:dyDescent="0.15">
      <c r="A10" s="142"/>
      <c r="B10" s="153" t="s">
        <v>148</v>
      </c>
      <c r="C10" s="153" t="s">
        <v>149</v>
      </c>
      <c r="D10" s="491" t="s">
        <v>150</v>
      </c>
      <c r="E10" s="491" t="s">
        <v>151</v>
      </c>
      <c r="F10" s="491" t="s">
        <v>152</v>
      </c>
      <c r="G10" s="491" t="s">
        <v>153</v>
      </c>
      <c r="H10" s="175" t="s">
        <v>154</v>
      </c>
      <c r="I10" s="131"/>
      <c r="J10" s="87"/>
      <c r="K10" s="87"/>
      <c r="L10" s="87"/>
      <c r="M10" s="87"/>
      <c r="N10" s="88"/>
      <c r="O10" s="87"/>
      <c r="P10" s="88"/>
      <c r="Q10" s="88"/>
      <c r="R10" s="88"/>
      <c r="S10" s="88"/>
      <c r="T10" s="87"/>
      <c r="U10" s="88"/>
    </row>
    <row r="11" spans="1:24" ht="15" customHeight="1" x14ac:dyDescent="0.15">
      <c r="A11" s="137"/>
      <c r="B11" s="176"/>
      <c r="C11" s="176"/>
      <c r="D11" s="492"/>
      <c r="E11" s="492"/>
      <c r="F11" s="492"/>
      <c r="G11" s="492"/>
      <c r="H11" s="179" t="s">
        <v>156</v>
      </c>
      <c r="I11" s="131"/>
      <c r="J11" s="87"/>
      <c r="K11" s="87"/>
      <c r="L11" s="87"/>
      <c r="M11" s="87"/>
      <c r="N11" s="88"/>
      <c r="O11" s="87"/>
      <c r="P11" s="88"/>
      <c r="Q11" s="88"/>
      <c r="R11" s="88"/>
      <c r="S11" s="88"/>
      <c r="T11" s="87"/>
      <c r="U11" s="88"/>
    </row>
    <row r="12" spans="1:24" ht="18.75" customHeight="1" x14ac:dyDescent="0.15">
      <c r="A12" s="168" t="s">
        <v>335</v>
      </c>
      <c r="B12" s="182">
        <v>45949</v>
      </c>
      <c r="C12" s="162">
        <v>16466</v>
      </c>
      <c r="D12" s="163">
        <v>16300</v>
      </c>
      <c r="E12" s="164">
        <v>12133</v>
      </c>
      <c r="F12" s="164">
        <v>4167</v>
      </c>
      <c r="G12" s="164">
        <v>166</v>
      </c>
      <c r="H12" s="181">
        <f>C12/B12*100</f>
        <v>35.835382706914189</v>
      </c>
      <c r="I12" s="133"/>
      <c r="J12" s="87"/>
      <c r="K12" s="87"/>
      <c r="L12" s="87"/>
      <c r="M12" s="87"/>
      <c r="N12" s="88"/>
      <c r="O12" s="87"/>
      <c r="P12" s="88"/>
      <c r="Q12" s="88"/>
      <c r="R12" s="88"/>
      <c r="S12" s="88"/>
      <c r="T12" s="87"/>
      <c r="U12" s="88"/>
    </row>
    <row r="13" spans="1:24" ht="18.75" customHeight="1" x14ac:dyDescent="0.15">
      <c r="A13" s="168"/>
      <c r="B13" s="180"/>
      <c r="C13" s="162"/>
      <c r="D13" s="162"/>
      <c r="E13" s="162"/>
      <c r="F13" s="162"/>
      <c r="G13" s="162"/>
      <c r="H13" s="181"/>
      <c r="I13" s="133"/>
      <c r="J13" s="131"/>
      <c r="K13" s="131"/>
      <c r="L13" s="87"/>
      <c r="M13" s="87"/>
      <c r="N13" s="88"/>
      <c r="O13" s="87"/>
      <c r="P13" s="88"/>
      <c r="Q13" s="88"/>
      <c r="R13" s="88"/>
      <c r="S13" s="88"/>
      <c r="T13" s="87"/>
      <c r="U13" s="88"/>
    </row>
    <row r="14" spans="1:24" ht="18.75" customHeight="1" x14ac:dyDescent="0.15">
      <c r="A14" s="168">
        <v>25</v>
      </c>
      <c r="B14" s="182">
        <v>46432</v>
      </c>
      <c r="C14" s="162">
        <v>14931</v>
      </c>
      <c r="D14" s="163">
        <v>14769</v>
      </c>
      <c r="E14" s="164">
        <v>11046</v>
      </c>
      <c r="F14" s="164">
        <v>3723</v>
      </c>
      <c r="G14" s="164">
        <v>162</v>
      </c>
      <c r="H14" s="181">
        <f>C14/B14*100</f>
        <v>32.156702274293593</v>
      </c>
      <c r="I14" s="133"/>
      <c r="J14" s="131"/>
      <c r="K14" s="89"/>
      <c r="L14" s="87"/>
      <c r="M14" s="87"/>
      <c r="N14" s="88"/>
      <c r="O14" s="87"/>
      <c r="P14" s="88"/>
      <c r="Q14" s="90"/>
      <c r="R14" s="88"/>
      <c r="S14" s="88"/>
      <c r="T14" s="87"/>
      <c r="U14" s="88"/>
    </row>
    <row r="15" spans="1:24" ht="18.75" customHeight="1" x14ac:dyDescent="0.2">
      <c r="A15" s="168"/>
      <c r="B15" s="180"/>
      <c r="C15" s="162"/>
      <c r="D15" s="162"/>
      <c r="E15" s="162"/>
      <c r="F15" s="162"/>
      <c r="G15" s="162"/>
      <c r="H15" s="181"/>
      <c r="I15" s="91"/>
      <c r="J15" s="92"/>
      <c r="K15" s="92"/>
      <c r="L15" s="93"/>
      <c r="M15" s="93"/>
      <c r="N15" s="94"/>
      <c r="O15" s="94"/>
      <c r="P15" s="94"/>
      <c r="Q15" s="95"/>
      <c r="R15" s="96"/>
      <c r="S15" s="97"/>
      <c r="T15" s="98"/>
      <c r="U15" s="97"/>
      <c r="W15" s="31"/>
      <c r="X15" s="32"/>
    </row>
    <row r="16" spans="1:24" ht="18.75" customHeight="1" x14ac:dyDescent="0.2">
      <c r="A16" s="168">
        <v>26</v>
      </c>
      <c r="B16" s="185">
        <v>47055</v>
      </c>
      <c r="C16" s="162">
        <v>13658</v>
      </c>
      <c r="D16" s="163">
        <v>13514</v>
      </c>
      <c r="E16" s="164">
        <v>10172</v>
      </c>
      <c r="F16" s="164">
        <v>3342</v>
      </c>
      <c r="G16" s="164">
        <v>144</v>
      </c>
      <c r="H16" s="183">
        <f>C16/B16*100</f>
        <v>29.025608330676867</v>
      </c>
      <c r="I16" s="99"/>
      <c r="J16" s="100"/>
      <c r="K16" s="100"/>
      <c r="L16" s="101"/>
      <c r="M16" s="101"/>
      <c r="N16" s="102"/>
      <c r="O16" s="102"/>
      <c r="P16" s="102"/>
      <c r="Q16" s="45"/>
      <c r="R16" s="103"/>
      <c r="S16" s="104"/>
      <c r="T16" s="105"/>
      <c r="U16" s="104"/>
      <c r="W16" s="33"/>
      <c r="X16" s="34"/>
    </row>
    <row r="17" spans="1:24" ht="18.75" customHeight="1" x14ac:dyDescent="0.2">
      <c r="A17" s="168"/>
      <c r="B17" s="180"/>
      <c r="C17" s="162"/>
      <c r="D17" s="162"/>
      <c r="E17" s="162"/>
      <c r="F17" s="162"/>
      <c r="G17" s="162"/>
      <c r="H17" s="181"/>
      <c r="I17" s="99"/>
      <c r="J17" s="100"/>
      <c r="K17" s="100"/>
      <c r="L17" s="101"/>
      <c r="M17" s="101"/>
      <c r="N17" s="102"/>
      <c r="O17" s="102"/>
      <c r="P17" s="102"/>
      <c r="Q17" s="45"/>
      <c r="R17" s="103"/>
      <c r="S17" s="104"/>
      <c r="T17" s="105"/>
      <c r="U17" s="104"/>
      <c r="W17" s="33"/>
      <c r="X17" s="35"/>
    </row>
    <row r="18" spans="1:24" ht="18.75" customHeight="1" x14ac:dyDescent="0.2">
      <c r="A18" s="168">
        <v>27</v>
      </c>
      <c r="B18" s="185">
        <v>47384</v>
      </c>
      <c r="C18" s="162">
        <v>12625</v>
      </c>
      <c r="D18" s="163">
        <v>12487</v>
      </c>
      <c r="E18" s="164">
        <v>9414</v>
      </c>
      <c r="F18" s="164">
        <v>3073</v>
      </c>
      <c r="G18" s="164">
        <v>138</v>
      </c>
      <c r="H18" s="184">
        <f>C18/B18*100</f>
        <v>26.644014857335808</v>
      </c>
      <c r="I18" s="99"/>
      <c r="J18" s="100"/>
      <c r="K18" s="100"/>
      <c r="L18" s="101"/>
      <c r="M18" s="101"/>
      <c r="N18" s="102"/>
      <c r="O18" s="102"/>
      <c r="P18" s="102"/>
      <c r="Q18" s="45"/>
      <c r="R18" s="103"/>
      <c r="S18" s="104"/>
      <c r="T18" s="105"/>
      <c r="U18" s="104"/>
      <c r="W18" s="33"/>
      <c r="X18" s="36"/>
    </row>
    <row r="19" spans="1:24" ht="18.75" customHeight="1" x14ac:dyDescent="0.2">
      <c r="A19" s="168"/>
      <c r="B19" s="180"/>
      <c r="C19" s="162"/>
      <c r="D19" s="162"/>
      <c r="E19" s="162"/>
      <c r="F19" s="162"/>
      <c r="G19" s="162"/>
      <c r="H19" s="181"/>
      <c r="I19" s="99"/>
      <c r="J19" s="100"/>
      <c r="K19" s="100"/>
      <c r="L19" s="101"/>
      <c r="M19" s="101"/>
      <c r="N19" s="102"/>
      <c r="O19" s="102"/>
      <c r="P19" s="102"/>
      <c r="Q19" s="45"/>
      <c r="R19" s="103"/>
      <c r="S19" s="104"/>
      <c r="T19" s="105"/>
      <c r="U19" s="104"/>
      <c r="W19" s="37"/>
      <c r="X19" s="38"/>
    </row>
    <row r="20" spans="1:24" ht="18.75" customHeight="1" x14ac:dyDescent="0.2">
      <c r="A20" s="168">
        <v>28</v>
      </c>
      <c r="B20" s="185">
        <v>48100</v>
      </c>
      <c r="C20" s="162">
        <v>11567</v>
      </c>
      <c r="D20" s="163">
        <v>11433</v>
      </c>
      <c r="E20" s="164">
        <v>8581</v>
      </c>
      <c r="F20" s="164">
        <v>2852</v>
      </c>
      <c r="G20" s="164">
        <v>134</v>
      </c>
      <c r="H20" s="183">
        <f>C20/B20*100</f>
        <v>24.047817047817048</v>
      </c>
      <c r="I20" s="99"/>
      <c r="J20" s="100"/>
      <c r="K20" s="100"/>
      <c r="L20" s="101"/>
      <c r="M20" s="101"/>
      <c r="N20" s="102"/>
      <c r="O20" s="102"/>
      <c r="P20" s="102"/>
      <c r="Q20" s="45"/>
      <c r="R20" s="103"/>
      <c r="S20" s="104"/>
      <c r="T20" s="105"/>
      <c r="U20" s="104"/>
      <c r="W20" s="37"/>
      <c r="X20" s="38"/>
    </row>
    <row r="21" spans="1:24" ht="18.75" customHeight="1" x14ac:dyDescent="0.2">
      <c r="A21" s="168"/>
      <c r="B21" s="180"/>
      <c r="C21" s="162"/>
      <c r="D21" s="162"/>
      <c r="E21" s="162"/>
      <c r="F21" s="162"/>
      <c r="G21" s="162"/>
      <c r="H21" s="183"/>
      <c r="I21" s="91"/>
      <c r="J21" s="92"/>
      <c r="K21" s="92"/>
      <c r="L21" s="93"/>
      <c r="M21" s="93"/>
      <c r="N21" s="94"/>
      <c r="O21" s="94"/>
      <c r="P21" s="94"/>
      <c r="Q21" s="95"/>
      <c r="R21" s="96"/>
      <c r="S21" s="97"/>
      <c r="T21" s="98"/>
      <c r="U21" s="97"/>
      <c r="W21" s="39"/>
      <c r="X21" s="38"/>
    </row>
    <row r="22" spans="1:24" ht="18.75" customHeight="1" x14ac:dyDescent="0.2">
      <c r="A22" s="186">
        <v>29</v>
      </c>
      <c r="B22" s="185">
        <v>48633</v>
      </c>
      <c r="C22" s="162">
        <f>+D22+G22</f>
        <v>10805</v>
      </c>
      <c r="D22" s="163">
        <f>+E22+F22</f>
        <v>10670</v>
      </c>
      <c r="E22" s="164">
        <v>7918</v>
      </c>
      <c r="F22" s="164">
        <v>2752</v>
      </c>
      <c r="G22" s="164">
        <v>135</v>
      </c>
      <c r="H22" s="183">
        <f>C22/B22*100</f>
        <v>22.217424382620855</v>
      </c>
      <c r="I22" s="99"/>
      <c r="J22" s="100"/>
      <c r="K22" s="100"/>
      <c r="L22" s="101"/>
      <c r="M22" s="101"/>
      <c r="N22" s="102"/>
      <c r="O22" s="102"/>
      <c r="P22" s="102"/>
      <c r="Q22" s="45"/>
      <c r="R22" s="103"/>
      <c r="S22" s="104"/>
      <c r="T22" s="105"/>
      <c r="U22" s="104"/>
      <c r="W22" s="39"/>
      <c r="X22" s="38"/>
    </row>
    <row r="23" spans="1:24" ht="18.75" customHeight="1" x14ac:dyDescent="0.2">
      <c r="A23" s="186"/>
      <c r="B23" s="180"/>
      <c r="C23" s="162"/>
      <c r="D23" s="162"/>
      <c r="E23" s="162"/>
      <c r="F23" s="162"/>
      <c r="G23" s="162"/>
      <c r="H23" s="183"/>
      <c r="I23" s="99"/>
      <c r="J23" s="100"/>
      <c r="K23" s="100"/>
      <c r="L23" s="101"/>
      <c r="M23" s="101"/>
      <c r="N23" s="102"/>
      <c r="O23" s="102"/>
      <c r="P23" s="102"/>
      <c r="Q23" s="45"/>
      <c r="R23" s="103"/>
      <c r="S23" s="104"/>
      <c r="T23" s="105"/>
      <c r="U23" s="104"/>
      <c r="W23" s="39"/>
      <c r="X23" s="38"/>
    </row>
    <row r="24" spans="1:24" ht="18.75" customHeight="1" thickBot="1" x14ac:dyDescent="0.25">
      <c r="A24" s="301">
        <v>30</v>
      </c>
      <c r="B24" s="305">
        <v>49724</v>
      </c>
      <c r="C24" s="302">
        <f>+D24+G24</f>
        <v>10017</v>
      </c>
      <c r="D24" s="303">
        <f>+E24+F24</f>
        <v>9884</v>
      </c>
      <c r="E24" s="306">
        <v>7281</v>
      </c>
      <c r="F24" s="306">
        <v>2603</v>
      </c>
      <c r="G24" s="306">
        <v>133</v>
      </c>
      <c r="H24" s="304">
        <f>C24/B24*100</f>
        <v>20.145201512348162</v>
      </c>
      <c r="I24" s="100"/>
      <c r="K24" s="100"/>
      <c r="L24" s="101"/>
      <c r="M24" s="101"/>
      <c r="N24" s="102"/>
      <c r="O24" s="102"/>
      <c r="P24" s="102"/>
      <c r="Q24" s="45"/>
      <c r="R24" s="103"/>
      <c r="S24" s="104"/>
      <c r="T24" s="105"/>
      <c r="U24" s="104"/>
      <c r="W24" s="39"/>
      <c r="X24" s="38"/>
    </row>
    <row r="25" spans="1:24" ht="18.75" customHeight="1" x14ac:dyDescent="0.2">
      <c r="A25" s="2" t="s">
        <v>198</v>
      </c>
      <c r="B25" s="2"/>
      <c r="C25" s="2"/>
      <c r="D25" s="2"/>
      <c r="E25" s="2"/>
      <c r="F25" s="187"/>
      <c r="G25" s="187"/>
      <c r="H25" s="135" t="s">
        <v>168</v>
      </c>
      <c r="I25" s="99"/>
      <c r="J25" s="100"/>
      <c r="K25" s="100"/>
      <c r="L25" s="101"/>
      <c r="M25" s="101"/>
      <c r="N25" s="102"/>
      <c r="O25" s="102"/>
      <c r="P25" s="102"/>
      <c r="Q25" s="45"/>
      <c r="R25" s="103"/>
      <c r="S25" s="104"/>
      <c r="T25" s="105"/>
      <c r="U25" s="104"/>
      <c r="W25" s="39"/>
      <c r="X25" s="38"/>
    </row>
    <row r="26" spans="1:24" ht="18.75" customHeight="1" x14ac:dyDescent="0.2">
      <c r="A26" s="30"/>
      <c r="B26" s="30"/>
      <c r="C26" s="30"/>
      <c r="D26" s="30"/>
      <c r="E26" s="30"/>
      <c r="H26" s="48"/>
      <c r="I26" s="99"/>
      <c r="J26" s="100"/>
      <c r="K26" s="100"/>
      <c r="L26" s="101"/>
      <c r="M26" s="101"/>
      <c r="N26" s="102"/>
      <c r="O26" s="102"/>
      <c r="P26" s="102"/>
      <c r="Q26" s="45"/>
      <c r="R26" s="103"/>
      <c r="S26" s="104"/>
      <c r="T26" s="105"/>
      <c r="U26" s="104"/>
      <c r="W26" s="39"/>
      <c r="X26" s="38"/>
    </row>
    <row r="27" spans="1:24" ht="15" customHeight="1" x14ac:dyDescent="0.2">
      <c r="A27" s="30"/>
      <c r="B27" s="30"/>
      <c r="C27" s="30"/>
      <c r="D27" s="30"/>
      <c r="E27" s="30"/>
      <c r="F27" s="30"/>
      <c r="G27" s="30"/>
      <c r="H27" s="30"/>
      <c r="I27" s="131"/>
      <c r="J27" s="131"/>
      <c r="K27" s="131"/>
      <c r="L27" s="131"/>
      <c r="M27" s="131"/>
      <c r="N27" s="131"/>
      <c r="O27" s="131"/>
      <c r="P27" s="131"/>
      <c r="Q27" s="131"/>
      <c r="R27" s="131"/>
      <c r="S27" s="131"/>
      <c r="T27" s="131"/>
      <c r="U27" s="106"/>
      <c r="W27" s="39"/>
      <c r="X27" s="38"/>
    </row>
    <row r="28" spans="1:24" ht="11.25" customHeight="1" x14ac:dyDescent="0.2">
      <c r="A28" s="30"/>
      <c r="B28" s="30"/>
      <c r="C28" s="30"/>
      <c r="D28" s="30"/>
      <c r="E28" s="30"/>
      <c r="F28" s="30"/>
      <c r="G28" s="30"/>
      <c r="H28" s="30"/>
      <c r="I28" s="131"/>
      <c r="J28" s="131"/>
      <c r="K28" s="131"/>
      <c r="L28" s="131"/>
      <c r="M28" s="131"/>
      <c r="N28" s="131"/>
      <c r="O28" s="131"/>
      <c r="P28" s="131"/>
      <c r="Q28" s="131"/>
      <c r="R28" s="131"/>
      <c r="S28" s="131"/>
      <c r="T28" s="131"/>
      <c r="U28" s="131"/>
      <c r="W28" s="39"/>
      <c r="X28" s="38"/>
    </row>
    <row r="29" spans="1:24" ht="11.25" customHeight="1" x14ac:dyDescent="0.2">
      <c r="A29" s="30"/>
      <c r="B29" s="30"/>
      <c r="C29" s="30"/>
      <c r="D29" s="30"/>
      <c r="E29" s="30"/>
      <c r="F29" s="30"/>
      <c r="G29" s="30"/>
      <c r="H29" s="30"/>
      <c r="I29" s="131"/>
      <c r="J29" s="131"/>
      <c r="K29" s="131"/>
      <c r="L29" s="131"/>
      <c r="M29" s="131"/>
      <c r="N29" s="131"/>
      <c r="O29" s="131"/>
      <c r="P29" s="131"/>
      <c r="Q29" s="131"/>
      <c r="R29" s="131"/>
      <c r="S29" s="106"/>
      <c r="T29" s="106"/>
      <c r="U29" s="106"/>
      <c r="W29" s="39"/>
      <c r="X29" s="38"/>
    </row>
    <row r="30" spans="1:24" ht="15" customHeight="1" x14ac:dyDescent="0.2">
      <c r="A30" s="131"/>
      <c r="B30" s="131"/>
      <c r="C30" s="131"/>
      <c r="D30" s="131"/>
      <c r="E30" s="131"/>
      <c r="F30" s="131"/>
      <c r="G30" s="131"/>
      <c r="H30" s="131"/>
      <c r="I30" s="107"/>
      <c r="J30" s="108"/>
      <c r="K30" s="108"/>
      <c r="L30" s="108"/>
      <c r="M30" s="108"/>
      <c r="N30" s="108"/>
      <c r="O30" s="108"/>
      <c r="P30" s="108"/>
      <c r="Q30" s="108"/>
      <c r="R30" s="108"/>
      <c r="S30" s="108"/>
      <c r="T30" s="108"/>
      <c r="U30" s="109"/>
      <c r="V30" s="84"/>
      <c r="W30" s="39"/>
      <c r="X30" s="38"/>
    </row>
    <row r="31" spans="1:24" ht="18" customHeight="1" x14ac:dyDescent="0.2">
      <c r="A31" s="131"/>
      <c r="B31" s="131"/>
      <c r="C31" s="131"/>
      <c r="D31" s="131"/>
      <c r="E31" s="131"/>
      <c r="F31" s="131"/>
      <c r="G31" s="131"/>
      <c r="H31" s="131"/>
      <c r="I31" s="108"/>
      <c r="J31" s="108"/>
      <c r="K31" s="108"/>
      <c r="L31" s="108"/>
      <c r="M31" s="108"/>
      <c r="N31" s="108"/>
      <c r="O31" s="108"/>
      <c r="P31" s="108"/>
      <c r="Q31" s="108"/>
      <c r="R31" s="108"/>
      <c r="S31" s="108"/>
      <c r="T31" s="108"/>
      <c r="U31" s="108"/>
      <c r="V31" s="84"/>
      <c r="W31" s="39"/>
      <c r="X31" s="38"/>
    </row>
    <row r="32" spans="1:24" ht="18.75" customHeight="1" x14ac:dyDescent="0.2">
      <c r="A32" s="131"/>
      <c r="B32" s="131"/>
      <c r="C32" s="131"/>
      <c r="D32" s="131"/>
      <c r="E32" s="131"/>
      <c r="F32" s="131"/>
      <c r="G32" s="131"/>
      <c r="H32" s="131"/>
      <c r="I32" s="108"/>
      <c r="J32" s="108"/>
      <c r="K32" s="108"/>
      <c r="L32" s="108"/>
      <c r="M32" s="108"/>
      <c r="N32" s="108"/>
      <c r="O32" s="108"/>
      <c r="P32" s="108"/>
      <c r="Q32" s="108"/>
      <c r="R32" s="108"/>
      <c r="S32" s="108"/>
      <c r="T32" s="108"/>
      <c r="U32" s="108"/>
      <c r="V32" s="84"/>
      <c r="W32" s="39"/>
      <c r="X32" s="38"/>
    </row>
    <row r="33" spans="1:22" ht="18" customHeight="1" x14ac:dyDescent="0.15">
      <c r="A33" s="131"/>
      <c r="B33" s="131"/>
      <c r="C33" s="133"/>
      <c r="D33" s="133"/>
      <c r="E33" s="133"/>
      <c r="F33" s="133"/>
      <c r="G33" s="133"/>
      <c r="H33" s="133"/>
      <c r="I33" s="110"/>
      <c r="J33" s="108"/>
      <c r="K33" s="107"/>
      <c r="L33" s="111"/>
      <c r="M33" s="108"/>
      <c r="N33" s="108"/>
      <c r="O33" s="108"/>
      <c r="P33" s="108"/>
      <c r="Q33" s="108"/>
      <c r="R33" s="108"/>
      <c r="S33" s="110"/>
      <c r="T33" s="110"/>
      <c r="U33" s="110"/>
      <c r="V33" s="84"/>
    </row>
    <row r="34" spans="1:22" ht="17.100000000000001" customHeight="1" x14ac:dyDescent="0.15">
      <c r="A34" s="133"/>
      <c r="B34" s="46"/>
      <c r="C34" s="46"/>
      <c r="D34" s="46"/>
      <c r="E34" s="46"/>
      <c r="F34" s="46"/>
      <c r="G34" s="46"/>
      <c r="H34" s="46"/>
      <c r="I34" s="112"/>
      <c r="J34" s="113"/>
      <c r="K34" s="113"/>
      <c r="L34" s="114"/>
      <c r="M34" s="115"/>
      <c r="N34" s="115"/>
      <c r="O34" s="113"/>
      <c r="P34" s="113"/>
      <c r="Q34" s="115"/>
      <c r="R34" s="115"/>
      <c r="S34" s="112"/>
      <c r="T34" s="112"/>
      <c r="U34" s="112"/>
      <c r="V34" s="84"/>
    </row>
    <row r="35" spans="1:22" ht="12" customHeight="1" x14ac:dyDescent="0.15">
      <c r="A35" s="133"/>
      <c r="B35" s="103"/>
      <c r="C35" s="103"/>
      <c r="D35" s="103"/>
      <c r="E35" s="103"/>
      <c r="F35" s="103"/>
      <c r="G35" s="103"/>
      <c r="H35" s="103"/>
      <c r="I35" s="116"/>
      <c r="J35" s="117"/>
      <c r="K35" s="117"/>
      <c r="L35" s="116"/>
      <c r="M35" s="117"/>
      <c r="N35" s="117"/>
      <c r="O35" s="117"/>
      <c r="P35" s="117"/>
      <c r="Q35" s="117"/>
      <c r="R35" s="117"/>
      <c r="S35" s="116"/>
      <c r="T35" s="116"/>
      <c r="U35" s="118"/>
      <c r="V35" s="84"/>
    </row>
    <row r="36" spans="1:22" ht="17.100000000000001" customHeight="1" x14ac:dyDescent="0.15">
      <c r="A36" s="133"/>
      <c r="B36" s="46"/>
      <c r="C36" s="46"/>
      <c r="D36" s="46"/>
      <c r="E36" s="46"/>
      <c r="F36" s="46"/>
      <c r="G36" s="46"/>
      <c r="H36" s="46"/>
      <c r="I36" s="112"/>
      <c r="J36" s="113"/>
      <c r="K36" s="113"/>
      <c r="L36" s="114"/>
      <c r="M36" s="115"/>
      <c r="N36" s="115"/>
      <c r="O36" s="113"/>
      <c r="P36" s="113"/>
      <c r="Q36" s="115"/>
      <c r="R36" s="115"/>
      <c r="S36" s="112"/>
      <c r="T36" s="112"/>
      <c r="U36" s="112"/>
      <c r="V36" s="84"/>
    </row>
    <row r="37" spans="1:22" ht="12" customHeight="1" x14ac:dyDescent="0.15">
      <c r="A37" s="119"/>
      <c r="B37" s="103"/>
      <c r="C37" s="103"/>
      <c r="D37" s="103"/>
      <c r="E37" s="103"/>
      <c r="F37" s="103"/>
      <c r="G37" s="103"/>
      <c r="H37" s="103"/>
      <c r="I37" s="120"/>
      <c r="J37" s="121"/>
      <c r="K37" s="121"/>
      <c r="L37" s="120"/>
      <c r="M37" s="121"/>
      <c r="N37" s="121"/>
      <c r="O37" s="121"/>
      <c r="P37" s="121"/>
      <c r="Q37" s="121"/>
      <c r="R37" s="121"/>
      <c r="S37" s="120"/>
      <c r="T37" s="120"/>
      <c r="U37" s="120"/>
      <c r="V37" s="84"/>
    </row>
    <row r="38" spans="1:22" s="122" customFormat="1" ht="17.100000000000001" customHeight="1" x14ac:dyDescent="0.15">
      <c r="A38" s="133"/>
      <c r="B38" s="46"/>
      <c r="C38" s="46"/>
      <c r="D38" s="46"/>
      <c r="E38" s="46"/>
      <c r="F38" s="46"/>
      <c r="G38" s="46"/>
      <c r="H38" s="46"/>
      <c r="I38" s="112"/>
      <c r="J38" s="115"/>
      <c r="K38" s="115"/>
      <c r="L38" s="114"/>
      <c r="M38" s="115"/>
      <c r="N38" s="115"/>
      <c r="O38" s="115"/>
      <c r="P38" s="115"/>
      <c r="Q38" s="115"/>
      <c r="R38" s="115"/>
      <c r="S38" s="112"/>
      <c r="T38" s="112"/>
      <c r="U38" s="112"/>
      <c r="V38" s="49"/>
    </row>
    <row r="39" spans="1:22" s="122" customFormat="1" ht="12" customHeight="1" x14ac:dyDescent="0.15">
      <c r="A39" s="119"/>
      <c r="B39" s="103"/>
      <c r="C39" s="103"/>
      <c r="D39" s="103"/>
      <c r="E39" s="103"/>
      <c r="F39" s="103"/>
      <c r="G39" s="103"/>
      <c r="H39" s="103"/>
      <c r="I39" s="120"/>
      <c r="J39" s="121"/>
      <c r="K39" s="121"/>
      <c r="L39" s="120"/>
      <c r="M39" s="121"/>
      <c r="N39" s="121"/>
      <c r="O39" s="121"/>
      <c r="P39" s="121"/>
      <c r="Q39" s="121"/>
      <c r="R39" s="121"/>
      <c r="S39" s="112"/>
      <c r="T39" s="112"/>
      <c r="U39" s="120"/>
      <c r="V39" s="49"/>
    </row>
    <row r="40" spans="1:22" s="122" customFormat="1" ht="17.100000000000001" customHeight="1" x14ac:dyDescent="0.15">
      <c r="A40" s="133"/>
      <c r="B40" s="46"/>
      <c r="C40" s="46"/>
      <c r="D40" s="46"/>
      <c r="E40" s="46"/>
      <c r="F40" s="46"/>
      <c r="G40" s="46"/>
      <c r="H40" s="46"/>
      <c r="I40" s="112"/>
      <c r="J40" s="115"/>
      <c r="K40" s="115"/>
      <c r="L40" s="114"/>
      <c r="M40" s="115"/>
      <c r="N40" s="115"/>
      <c r="O40" s="115"/>
      <c r="P40" s="115"/>
      <c r="Q40" s="115"/>
      <c r="R40" s="115"/>
      <c r="S40" s="112"/>
      <c r="T40" s="112"/>
      <c r="U40" s="112"/>
      <c r="V40" s="49"/>
    </row>
    <row r="41" spans="1:22" s="122" customFormat="1" ht="12" customHeight="1" x14ac:dyDescent="0.15">
      <c r="A41" s="119"/>
      <c r="B41" s="103"/>
      <c r="C41" s="103"/>
      <c r="D41" s="103"/>
      <c r="E41" s="103"/>
      <c r="F41" s="103"/>
      <c r="G41" s="103"/>
      <c r="H41" s="103"/>
      <c r="I41" s="120"/>
      <c r="J41" s="121"/>
      <c r="K41" s="121"/>
      <c r="L41" s="120"/>
      <c r="M41" s="121"/>
      <c r="N41" s="121"/>
      <c r="O41" s="121"/>
      <c r="P41" s="121"/>
      <c r="Q41" s="121"/>
      <c r="R41" s="121"/>
      <c r="S41" s="120"/>
      <c r="T41" s="120"/>
      <c r="U41" s="120"/>
      <c r="V41" s="49"/>
    </row>
    <row r="42" spans="1:22" s="122" customFormat="1" ht="17.100000000000001" customHeight="1" x14ac:dyDescent="0.15">
      <c r="A42" s="133"/>
      <c r="B42" s="46"/>
      <c r="C42" s="47"/>
      <c r="D42" s="47"/>
      <c r="E42" s="47"/>
      <c r="F42" s="47"/>
      <c r="G42" s="47"/>
      <c r="H42" s="47"/>
      <c r="I42" s="123"/>
      <c r="J42" s="115"/>
      <c r="K42" s="115"/>
      <c r="L42" s="114"/>
      <c r="M42" s="115"/>
      <c r="N42" s="115"/>
      <c r="O42" s="115"/>
      <c r="P42" s="115"/>
      <c r="Q42" s="115"/>
      <c r="R42" s="115"/>
      <c r="S42" s="112"/>
      <c r="T42" s="112"/>
      <c r="U42" s="112"/>
      <c r="V42" s="49"/>
    </row>
    <row r="43" spans="1:22" s="122" customFormat="1" ht="12" customHeight="1" x14ac:dyDescent="0.15">
      <c r="A43" s="119"/>
      <c r="B43" s="46"/>
      <c r="C43" s="103"/>
      <c r="D43" s="103"/>
      <c r="E43" s="103"/>
      <c r="F43" s="103"/>
      <c r="G43" s="103"/>
      <c r="H43" s="103"/>
      <c r="I43" s="120"/>
      <c r="J43" s="121"/>
      <c r="K43" s="121"/>
      <c r="L43" s="120"/>
      <c r="M43" s="121"/>
      <c r="N43" s="121"/>
      <c r="O43" s="121"/>
      <c r="P43" s="121"/>
      <c r="Q43" s="121"/>
      <c r="R43" s="121"/>
      <c r="S43" s="120"/>
      <c r="T43" s="120"/>
      <c r="U43" s="120"/>
      <c r="V43" s="49"/>
    </row>
    <row r="44" spans="1:22" s="122" customFormat="1" ht="17.100000000000001" customHeight="1" x14ac:dyDescent="0.15">
      <c r="A44" s="124"/>
      <c r="B44" s="125"/>
      <c r="C44" s="126"/>
      <c r="D44" s="126"/>
      <c r="E44" s="126"/>
      <c r="F44" s="126"/>
      <c r="G44" s="126"/>
      <c r="H44" s="126"/>
      <c r="I44" s="123"/>
      <c r="J44" s="127"/>
      <c r="K44" s="127"/>
      <c r="L44" s="123"/>
      <c r="M44" s="127"/>
      <c r="N44" s="127"/>
      <c r="O44" s="127"/>
      <c r="P44" s="127"/>
      <c r="Q44" s="127"/>
      <c r="R44" s="127"/>
      <c r="S44" s="123"/>
      <c r="T44" s="123"/>
      <c r="U44" s="123"/>
      <c r="V44" s="49"/>
    </row>
    <row r="45" spans="1:22" ht="15" customHeight="1" x14ac:dyDescent="0.15">
      <c r="A45" s="131"/>
      <c r="B45" s="131"/>
      <c r="C45" s="131"/>
      <c r="D45" s="131"/>
      <c r="E45" s="131"/>
      <c r="F45" s="131"/>
      <c r="G45" s="131"/>
      <c r="H45" s="131"/>
      <c r="I45" s="108"/>
      <c r="J45" s="108"/>
      <c r="K45" s="108"/>
      <c r="L45" s="108"/>
      <c r="M45" s="108"/>
      <c r="N45" s="108"/>
      <c r="O45" s="108"/>
      <c r="P45" s="108"/>
      <c r="Q45" s="108"/>
      <c r="R45" s="108"/>
      <c r="S45" s="108"/>
      <c r="T45" s="108"/>
      <c r="U45" s="109"/>
      <c r="V45" s="84"/>
    </row>
    <row r="46" spans="1:22" ht="15" customHeight="1" x14ac:dyDescent="0.15">
      <c r="A46" s="131"/>
      <c r="B46" s="131"/>
      <c r="C46" s="131"/>
      <c r="D46" s="131"/>
      <c r="E46" s="131"/>
      <c r="F46" s="131"/>
      <c r="G46" s="131"/>
      <c r="H46" s="131"/>
      <c r="I46" s="108"/>
      <c r="J46" s="108"/>
      <c r="K46" s="108"/>
      <c r="L46" s="108"/>
      <c r="M46" s="108"/>
      <c r="N46" s="108"/>
      <c r="O46" s="108"/>
      <c r="P46" s="108"/>
      <c r="Q46" s="108"/>
      <c r="R46" s="108"/>
      <c r="S46" s="108"/>
      <c r="T46" s="108"/>
      <c r="U46" s="108"/>
      <c r="V46" s="84"/>
    </row>
    <row r="47" spans="1:22" ht="15" customHeight="1" x14ac:dyDescent="0.15">
      <c r="A47" s="131"/>
      <c r="B47" s="131"/>
      <c r="C47" s="131"/>
      <c r="D47" s="131"/>
      <c r="E47" s="131"/>
      <c r="F47" s="131"/>
      <c r="G47" s="131"/>
      <c r="H47" s="131"/>
      <c r="I47" s="108"/>
      <c r="J47" s="108"/>
      <c r="K47" s="108"/>
      <c r="L47" s="108"/>
      <c r="M47" s="108"/>
      <c r="N47" s="108"/>
      <c r="O47" s="108"/>
      <c r="P47" s="108"/>
      <c r="Q47" s="108"/>
      <c r="R47" s="108"/>
      <c r="S47" s="108"/>
      <c r="T47" s="108"/>
      <c r="U47" s="108"/>
      <c r="V47" s="84"/>
    </row>
    <row r="48" spans="1:22" ht="15" customHeight="1" x14ac:dyDescent="0.15">
      <c r="A48" s="128"/>
      <c r="B48" s="131"/>
      <c r="C48" s="131"/>
      <c r="D48" s="131"/>
      <c r="E48" s="131"/>
      <c r="F48" s="131"/>
      <c r="G48" s="131"/>
      <c r="H48" s="131"/>
      <c r="I48" s="108"/>
      <c r="J48" s="108"/>
      <c r="K48" s="108"/>
      <c r="L48" s="108"/>
      <c r="M48" s="108"/>
      <c r="N48" s="108"/>
      <c r="O48" s="108"/>
      <c r="P48" s="108"/>
      <c r="Q48" s="108"/>
      <c r="R48" s="108"/>
      <c r="S48" s="108"/>
      <c r="T48" s="108"/>
      <c r="U48" s="108"/>
      <c r="V48" s="84"/>
    </row>
    <row r="49" spans="1:22" ht="17.45" customHeight="1" x14ac:dyDescent="0.15">
      <c r="A49" s="84"/>
      <c r="B49" s="84"/>
      <c r="C49" s="84"/>
      <c r="D49" s="84"/>
      <c r="E49" s="84"/>
      <c r="F49" s="84"/>
      <c r="G49" s="84"/>
      <c r="H49" s="84"/>
      <c r="I49" s="84"/>
      <c r="J49" s="84"/>
      <c r="K49" s="84"/>
      <c r="L49" s="84"/>
      <c r="M49" s="84"/>
      <c r="N49" s="84"/>
      <c r="O49" s="84"/>
      <c r="P49" s="84"/>
      <c r="Q49" s="84"/>
      <c r="R49" s="84"/>
      <c r="S49" s="84"/>
      <c r="T49" s="84"/>
      <c r="U49" s="84"/>
      <c r="V49" s="84"/>
    </row>
  </sheetData>
  <sheetProtection sheet="1" objects="1" scenarios="1" selectLockedCells="1" selectUnlockedCells="1"/>
  <mergeCells count="9">
    <mergeCell ref="J4:L4"/>
    <mergeCell ref="B1:H1"/>
    <mergeCell ref="A2:H2"/>
    <mergeCell ref="A4:H4"/>
    <mergeCell ref="D10:D11"/>
    <mergeCell ref="E10:E11"/>
    <mergeCell ref="F10:F11"/>
    <mergeCell ref="G10:G11"/>
    <mergeCell ref="D8:F8"/>
  </mergeCells>
  <phoneticPr fontId="5"/>
  <printOptions horizontalCentered="1"/>
  <pageMargins left="0.59055118110236227" right="0.59055118110236227" top="0.59055118110236227" bottom="0.59055118110236227" header="0.39370078740157483" footer="0.39370078740157483"/>
  <pageSetup paperSize="9" firstPageNumber="106" orientation="portrait" useFirstPageNumber="1" verticalDpi="300" r:id="rId1"/>
  <headerFooter scaleWithDoc="0" alignWithMargins="0">
    <oddHeader>&amp;L道路、交通及び通信</oddHeader>
    <oddFooter>&amp;C&amp;12&amp;A</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C49"/>
  <sheetViews>
    <sheetView view="pageBreakPreview" topLeftCell="C1" zoomScaleNormal="100" zoomScaleSheetLayoutView="100" workbookViewId="0">
      <selection activeCell="AG24" sqref="AG24"/>
    </sheetView>
  </sheetViews>
  <sheetFormatPr defaultRowHeight="17.45" customHeight="1" outlineLevelCol="1" x14ac:dyDescent="0.15"/>
  <cols>
    <col min="1" max="1" width="0.42578125" style="53" customWidth="1"/>
    <col min="2" max="2" width="11.5703125" style="53" customWidth="1"/>
    <col min="3" max="3" width="6" style="53" customWidth="1"/>
    <col min="4" max="4" width="6.42578125" style="53" customWidth="1"/>
    <col min="5" max="6" width="4" style="53" customWidth="1"/>
    <col min="7" max="7" width="6.7109375" style="53" customWidth="1"/>
    <col min="8" max="8" width="6.28515625" style="53" customWidth="1"/>
    <col min="9" max="9" width="7.5703125" style="53" customWidth="1"/>
    <col min="10" max="10" width="8" style="53" customWidth="1"/>
    <col min="11" max="13" width="9.7109375" style="53" customWidth="1"/>
    <col min="14" max="14" width="9.140625" style="53"/>
    <col min="15" max="15" width="0" style="53" hidden="1" customWidth="1"/>
    <col min="16" max="16" width="15.140625" style="53" hidden="1" customWidth="1"/>
    <col min="17" max="22" width="9.140625" style="53" hidden="1" customWidth="1" outlineLevel="1"/>
    <col min="23" max="23" width="0" style="53" hidden="1" customWidth="1" collapsed="1"/>
    <col min="24" max="24" width="0" style="53" hidden="1" customWidth="1"/>
    <col min="25" max="25" width="9.42578125" style="53" hidden="1" customWidth="1"/>
    <col min="26" max="30" width="0" style="53" hidden="1" customWidth="1"/>
    <col min="31" max="16384" width="9.140625" style="53"/>
  </cols>
  <sheetData>
    <row r="1" spans="1:29" ht="5.0999999999999996" customHeight="1" x14ac:dyDescent="0.15">
      <c r="A1" s="51"/>
      <c r="B1" s="307"/>
      <c r="C1" s="2"/>
      <c r="D1" s="187"/>
      <c r="E1" s="2"/>
      <c r="F1" s="2"/>
      <c r="G1" s="2"/>
      <c r="H1" s="2"/>
      <c r="I1" s="2"/>
      <c r="J1" s="2"/>
      <c r="K1" s="2"/>
      <c r="L1" s="2"/>
      <c r="M1" s="2"/>
      <c r="N1" s="2"/>
    </row>
    <row r="2" spans="1:29" ht="15.75" customHeight="1" x14ac:dyDescent="0.15">
      <c r="A2" s="54"/>
      <c r="B2" s="494" t="s">
        <v>132</v>
      </c>
      <c r="C2" s="494"/>
      <c r="D2" s="494"/>
      <c r="E2" s="494"/>
      <c r="F2" s="494"/>
      <c r="G2" s="494"/>
      <c r="H2" s="494"/>
      <c r="I2" s="494"/>
      <c r="J2" s="494"/>
      <c r="K2" s="494"/>
      <c r="L2" s="494"/>
      <c r="M2" s="494"/>
      <c r="N2" s="494"/>
      <c r="P2" s="536" t="s">
        <v>337</v>
      </c>
      <c r="Q2" s="536"/>
      <c r="R2" s="536"/>
      <c r="S2" s="536"/>
      <c r="T2" s="536"/>
      <c r="U2" s="536"/>
      <c r="V2" s="536"/>
      <c r="W2" s="536"/>
      <c r="X2" s="536"/>
      <c r="Y2" s="536"/>
      <c r="Z2" s="536"/>
      <c r="AA2" s="536"/>
      <c r="AB2" s="536"/>
      <c r="AC2" s="536"/>
    </row>
    <row r="3" spans="1:29" ht="5.0999999999999996" customHeight="1" thickBot="1" x14ac:dyDescent="0.2">
      <c r="A3" s="51"/>
      <c r="B3" s="307"/>
      <c r="C3" s="2"/>
      <c r="D3" s="187"/>
      <c r="E3" s="2"/>
      <c r="F3" s="2"/>
      <c r="G3" s="2"/>
      <c r="H3" s="2"/>
      <c r="I3" s="2"/>
      <c r="J3" s="2"/>
      <c r="K3" s="2"/>
      <c r="L3" s="2"/>
      <c r="M3" s="2"/>
      <c r="N3" s="2"/>
      <c r="P3" s="199"/>
      <c r="Q3" s="200"/>
      <c r="R3" s="200"/>
      <c r="S3" s="200"/>
      <c r="T3" s="200"/>
      <c r="U3" s="200"/>
      <c r="V3" s="200"/>
      <c r="W3" s="200"/>
      <c r="X3" s="200"/>
      <c r="Y3" s="200"/>
      <c r="Z3" s="200"/>
      <c r="AA3" s="200"/>
      <c r="AB3" s="537" t="s">
        <v>275</v>
      </c>
      <c r="AC3" s="537"/>
    </row>
    <row r="4" spans="1:29" ht="75" customHeight="1" x14ac:dyDescent="0.15">
      <c r="A4" s="129"/>
      <c r="B4" s="495" t="s">
        <v>374</v>
      </c>
      <c r="C4" s="495"/>
      <c r="D4" s="495"/>
      <c r="E4" s="495"/>
      <c r="F4" s="495"/>
      <c r="G4" s="495"/>
      <c r="H4" s="495"/>
      <c r="I4" s="495"/>
      <c r="J4" s="495"/>
      <c r="K4" s="495"/>
      <c r="L4" s="495"/>
      <c r="M4" s="495"/>
      <c r="N4" s="495"/>
      <c r="P4" s="538" t="s">
        <v>276</v>
      </c>
      <c r="Q4" s="541" t="s">
        <v>277</v>
      </c>
      <c r="R4" s="541"/>
      <c r="S4" s="541"/>
      <c r="T4" s="541"/>
      <c r="U4" s="541"/>
      <c r="V4" s="541"/>
      <c r="W4" s="541"/>
      <c r="X4" s="541"/>
      <c r="Y4" s="541"/>
      <c r="Z4" s="542" t="s">
        <v>278</v>
      </c>
      <c r="AA4" s="543"/>
      <c r="AB4" s="543"/>
      <c r="AC4" s="544"/>
    </row>
    <row r="5" spans="1:29" ht="12" customHeight="1" x14ac:dyDescent="0.15">
      <c r="A5" s="51"/>
      <c r="B5" s="308"/>
      <c r="C5" s="2"/>
      <c r="D5" s="2"/>
      <c r="E5" s="2"/>
      <c r="F5" s="2"/>
      <c r="G5" s="2"/>
      <c r="H5" s="2"/>
      <c r="I5" s="2"/>
      <c r="J5" s="2"/>
      <c r="K5" s="2"/>
      <c r="L5" s="2"/>
      <c r="M5" s="2"/>
      <c r="N5" s="2"/>
      <c r="P5" s="539"/>
      <c r="Q5" s="548" t="s">
        <v>279</v>
      </c>
      <c r="R5" s="548"/>
      <c r="S5" s="548"/>
      <c r="T5" s="549" t="s">
        <v>280</v>
      </c>
      <c r="U5" s="549"/>
      <c r="V5" s="549"/>
      <c r="W5" s="549" t="s">
        <v>281</v>
      </c>
      <c r="X5" s="549"/>
      <c r="Y5" s="549"/>
      <c r="Z5" s="545"/>
      <c r="AA5" s="546"/>
      <c r="AB5" s="546"/>
      <c r="AC5" s="547"/>
    </row>
    <row r="6" spans="1:29" ht="15" customHeight="1" thickBot="1" x14ac:dyDescent="0.2">
      <c r="A6" s="134"/>
      <c r="B6" s="439" t="s">
        <v>375</v>
      </c>
      <c r="C6" s="439"/>
      <c r="D6" s="439"/>
      <c r="E6" s="439"/>
      <c r="F6" s="439"/>
      <c r="G6" s="439"/>
      <c r="H6" s="439"/>
      <c r="I6" s="439"/>
      <c r="J6" s="2"/>
      <c r="K6" s="2"/>
      <c r="L6" s="2"/>
      <c r="M6" s="2"/>
      <c r="N6" s="2"/>
      <c r="P6" s="540"/>
      <c r="Q6" s="216" t="s">
        <v>282</v>
      </c>
      <c r="R6" s="216" t="s">
        <v>283</v>
      </c>
      <c r="S6" s="217" t="s">
        <v>284</v>
      </c>
      <c r="T6" s="216" t="s">
        <v>282</v>
      </c>
      <c r="U6" s="216" t="s">
        <v>283</v>
      </c>
      <c r="V6" s="217" t="s">
        <v>284</v>
      </c>
      <c r="W6" s="216" t="s">
        <v>282</v>
      </c>
      <c r="X6" s="216" t="s">
        <v>283</v>
      </c>
      <c r="Y6" s="217" t="s">
        <v>284</v>
      </c>
      <c r="Z6" s="217" t="s">
        <v>282</v>
      </c>
      <c r="AA6" s="217" t="s">
        <v>283</v>
      </c>
      <c r="AB6" s="217" t="s">
        <v>285</v>
      </c>
      <c r="AC6" s="218" t="s">
        <v>284</v>
      </c>
    </row>
    <row r="7" spans="1:29" ht="15" customHeight="1" thickBot="1" x14ac:dyDescent="0.2">
      <c r="A7" s="55"/>
      <c r="B7" s="141"/>
      <c r="C7" s="518" t="s">
        <v>134</v>
      </c>
      <c r="D7" s="519"/>
      <c r="E7" s="505" t="s">
        <v>201</v>
      </c>
      <c r="F7" s="516"/>
      <c r="G7" s="516"/>
      <c r="H7" s="516"/>
      <c r="I7" s="516"/>
      <c r="J7" s="506"/>
      <c r="K7" s="505" t="s">
        <v>136</v>
      </c>
      <c r="L7" s="506"/>
      <c r="M7" s="505" t="s">
        <v>137</v>
      </c>
      <c r="N7" s="507"/>
      <c r="P7" s="201" t="s">
        <v>286</v>
      </c>
      <c r="Q7" s="219">
        <f>SUM(Q8:Q48)</f>
        <v>718411</v>
      </c>
      <c r="R7" s="219">
        <f t="shared" ref="R7:Z7" si="0">SUM(R8:R48)</f>
        <v>9901</v>
      </c>
      <c r="S7" s="219">
        <f>SUM(S8:S48)</f>
        <v>728312</v>
      </c>
      <c r="T7" s="219">
        <f t="shared" si="0"/>
        <v>740275</v>
      </c>
      <c r="U7" s="219">
        <f t="shared" si="0"/>
        <v>7591</v>
      </c>
      <c r="V7" s="219">
        <f t="shared" si="0"/>
        <v>747866</v>
      </c>
      <c r="W7" s="219">
        <f>SUM(W8:W48)</f>
        <v>1458686</v>
      </c>
      <c r="X7" s="219">
        <f>SUM(X8:X48)</f>
        <v>17492</v>
      </c>
      <c r="Y7" s="219">
        <f t="shared" si="0"/>
        <v>1476178</v>
      </c>
      <c r="Z7" s="219">
        <f t="shared" si="0"/>
        <v>639533</v>
      </c>
      <c r="AA7" s="219">
        <f>SUM(AA8:AA48)</f>
        <v>10487</v>
      </c>
      <c r="AB7" s="219">
        <f>SUM(AB8:AB48)</f>
        <v>4108</v>
      </c>
      <c r="AC7" s="219">
        <f>SUM(AC8:AC48)</f>
        <v>654128</v>
      </c>
    </row>
    <row r="8" spans="1:29" ht="15" customHeight="1" x14ac:dyDescent="0.15">
      <c r="A8" s="55"/>
      <c r="B8" s="149"/>
      <c r="C8" s="520"/>
      <c r="D8" s="521"/>
      <c r="E8" s="508"/>
      <c r="F8" s="517"/>
      <c r="G8" s="517"/>
      <c r="H8" s="517"/>
      <c r="I8" s="517"/>
      <c r="J8" s="432"/>
      <c r="K8" s="508" t="s">
        <v>143</v>
      </c>
      <c r="L8" s="432"/>
      <c r="M8" s="508"/>
      <c r="N8" s="509"/>
      <c r="P8" s="202" t="s">
        <v>159</v>
      </c>
      <c r="Q8" s="220">
        <v>153685</v>
      </c>
      <c r="R8" s="220">
        <v>2682</v>
      </c>
      <c r="S8" s="220">
        <f>Q8+R8</f>
        <v>156367</v>
      </c>
      <c r="T8" s="220">
        <v>163924</v>
      </c>
      <c r="U8" s="220">
        <v>2333</v>
      </c>
      <c r="V8" s="220">
        <f>T8+U8</f>
        <v>166257</v>
      </c>
      <c r="W8" s="220">
        <f>Q8+T8</f>
        <v>317609</v>
      </c>
      <c r="X8" s="220">
        <f>R8+U8</f>
        <v>5015</v>
      </c>
      <c r="Y8" s="220">
        <f>W8+X8</f>
        <v>322624</v>
      </c>
      <c r="Z8" s="220">
        <v>148081</v>
      </c>
      <c r="AA8" s="220">
        <v>3562</v>
      </c>
      <c r="AB8" s="220">
        <v>780</v>
      </c>
      <c r="AC8" s="221">
        <f>Z8+AA8+AB8</f>
        <v>152423</v>
      </c>
    </row>
    <row r="9" spans="1:29" ht="15" customHeight="1" x14ac:dyDescent="0.15">
      <c r="A9" s="55"/>
      <c r="B9" s="149"/>
      <c r="C9" s="520"/>
      <c r="D9" s="521"/>
      <c r="E9" s="522" t="s">
        <v>13</v>
      </c>
      <c r="F9" s="523"/>
      <c r="G9" s="502" t="s">
        <v>202</v>
      </c>
      <c r="H9" s="499" t="s">
        <v>199</v>
      </c>
      <c r="I9" s="502" t="s">
        <v>209</v>
      </c>
      <c r="J9" s="502" t="s">
        <v>317</v>
      </c>
      <c r="K9" s="502" t="s">
        <v>200</v>
      </c>
      <c r="L9" s="496" t="s">
        <v>145</v>
      </c>
      <c r="M9" s="499" t="s">
        <v>146</v>
      </c>
      <c r="N9" s="510" t="s">
        <v>147</v>
      </c>
      <c r="P9" s="203" t="s">
        <v>161</v>
      </c>
      <c r="Q9" s="210">
        <v>47171</v>
      </c>
      <c r="R9" s="210">
        <v>762</v>
      </c>
      <c r="S9" s="210">
        <f t="shared" ref="S9:S48" si="1">Q9+R9</f>
        <v>47933</v>
      </c>
      <c r="T9" s="210">
        <v>50119</v>
      </c>
      <c r="U9" s="210">
        <v>637</v>
      </c>
      <c r="V9" s="210">
        <f t="shared" ref="V9:V48" si="2">T9+U9</f>
        <v>50756</v>
      </c>
      <c r="W9" s="210">
        <f t="shared" ref="W9:X47" si="3">Q9+T9</f>
        <v>97290</v>
      </c>
      <c r="X9" s="210">
        <f>R9+U9</f>
        <v>1399</v>
      </c>
      <c r="Y9" s="210">
        <f>W9+X9</f>
        <v>98689</v>
      </c>
      <c r="Z9" s="210">
        <v>42933</v>
      </c>
      <c r="AA9" s="210">
        <v>683</v>
      </c>
      <c r="AB9" s="210">
        <v>383</v>
      </c>
      <c r="AC9" s="221">
        <f t="shared" ref="AC9:AC48" si="4">Z9+AA9+AB9</f>
        <v>43999</v>
      </c>
    </row>
    <row r="10" spans="1:29" ht="15" customHeight="1" x14ac:dyDescent="0.15">
      <c r="A10" s="55"/>
      <c r="B10" s="425" t="s">
        <v>155</v>
      </c>
      <c r="C10" s="520"/>
      <c r="D10" s="521"/>
      <c r="E10" s="524"/>
      <c r="F10" s="525"/>
      <c r="G10" s="503"/>
      <c r="H10" s="500"/>
      <c r="I10" s="503"/>
      <c r="J10" s="503"/>
      <c r="K10" s="503"/>
      <c r="L10" s="497"/>
      <c r="M10" s="500"/>
      <c r="N10" s="511"/>
      <c r="P10" s="203" t="s">
        <v>163</v>
      </c>
      <c r="Q10" s="210">
        <v>24594</v>
      </c>
      <c r="R10" s="210">
        <v>285</v>
      </c>
      <c r="S10" s="210">
        <f t="shared" si="1"/>
        <v>24879</v>
      </c>
      <c r="T10" s="210">
        <v>24452</v>
      </c>
      <c r="U10" s="210">
        <v>231</v>
      </c>
      <c r="V10" s="210">
        <f t="shared" si="2"/>
        <v>24683</v>
      </c>
      <c r="W10" s="210">
        <f t="shared" si="3"/>
        <v>49046</v>
      </c>
      <c r="X10" s="210">
        <f t="shared" si="3"/>
        <v>516</v>
      </c>
      <c r="Y10" s="210">
        <f t="shared" ref="Y10:Y48" si="5">W10+X10</f>
        <v>49562</v>
      </c>
      <c r="Z10" s="210">
        <v>24135</v>
      </c>
      <c r="AA10" s="210">
        <v>369</v>
      </c>
      <c r="AB10" s="210">
        <v>140</v>
      </c>
      <c r="AC10" s="221">
        <f t="shared" si="4"/>
        <v>24644</v>
      </c>
    </row>
    <row r="11" spans="1:29" ht="15" customHeight="1" x14ac:dyDescent="0.15">
      <c r="A11" s="55"/>
      <c r="B11" s="425"/>
      <c r="C11" s="520"/>
      <c r="D11" s="521"/>
      <c r="E11" s="524"/>
      <c r="F11" s="525"/>
      <c r="G11" s="503"/>
      <c r="H11" s="500"/>
      <c r="I11" s="503"/>
      <c r="J11" s="503"/>
      <c r="K11" s="503"/>
      <c r="L11" s="497"/>
      <c r="M11" s="500"/>
      <c r="N11" s="511"/>
      <c r="P11" s="203" t="s">
        <v>164</v>
      </c>
      <c r="Q11" s="210">
        <v>55156</v>
      </c>
      <c r="R11" s="210">
        <v>668</v>
      </c>
      <c r="S11" s="210">
        <f t="shared" si="1"/>
        <v>55824</v>
      </c>
      <c r="T11" s="210">
        <v>58273</v>
      </c>
      <c r="U11" s="210">
        <v>434</v>
      </c>
      <c r="V11" s="210">
        <f t="shared" si="2"/>
        <v>58707</v>
      </c>
      <c r="W11" s="210">
        <f t="shared" si="3"/>
        <v>113429</v>
      </c>
      <c r="X11" s="210">
        <f t="shared" si="3"/>
        <v>1102</v>
      </c>
      <c r="Y11" s="210">
        <f t="shared" si="5"/>
        <v>114531</v>
      </c>
      <c r="Z11" s="210">
        <v>48607</v>
      </c>
      <c r="AA11" s="210">
        <v>779</v>
      </c>
      <c r="AB11" s="210">
        <v>224</v>
      </c>
      <c r="AC11" s="221">
        <f t="shared" si="4"/>
        <v>49610</v>
      </c>
    </row>
    <row r="12" spans="1:29" ht="15" customHeight="1" x14ac:dyDescent="0.15">
      <c r="A12" s="56"/>
      <c r="B12" s="250"/>
      <c r="C12" s="520"/>
      <c r="D12" s="521"/>
      <c r="E12" s="524"/>
      <c r="F12" s="525"/>
      <c r="G12" s="503"/>
      <c r="H12" s="500"/>
      <c r="I12" s="503"/>
      <c r="J12" s="503"/>
      <c r="K12" s="503"/>
      <c r="L12" s="497"/>
      <c r="M12" s="500"/>
      <c r="N12" s="511"/>
      <c r="P12" s="203" t="s">
        <v>165</v>
      </c>
      <c r="Q12" s="210">
        <v>31282</v>
      </c>
      <c r="R12" s="210">
        <v>266</v>
      </c>
      <c r="S12" s="210">
        <f t="shared" si="1"/>
        <v>31548</v>
      </c>
      <c r="T12" s="210">
        <v>31320</v>
      </c>
      <c r="U12" s="210">
        <v>293</v>
      </c>
      <c r="V12" s="210">
        <f t="shared" si="2"/>
        <v>31613</v>
      </c>
      <c r="W12" s="210">
        <f t="shared" si="3"/>
        <v>62602</v>
      </c>
      <c r="X12" s="210">
        <f t="shared" si="3"/>
        <v>559</v>
      </c>
      <c r="Y12" s="210">
        <f t="shared" si="5"/>
        <v>63161</v>
      </c>
      <c r="Z12" s="210">
        <v>29229</v>
      </c>
      <c r="AA12" s="210">
        <v>358</v>
      </c>
      <c r="AB12" s="210">
        <v>130</v>
      </c>
      <c r="AC12" s="221">
        <f t="shared" si="4"/>
        <v>29717</v>
      </c>
    </row>
    <row r="13" spans="1:29" ht="15" customHeight="1" x14ac:dyDescent="0.15">
      <c r="A13" s="56"/>
      <c r="B13" s="250"/>
      <c r="C13" s="424" t="s">
        <v>157</v>
      </c>
      <c r="D13" s="425"/>
      <c r="E13" s="524"/>
      <c r="F13" s="525"/>
      <c r="G13" s="503"/>
      <c r="H13" s="500"/>
      <c r="I13" s="503"/>
      <c r="J13" s="503"/>
      <c r="K13" s="503"/>
      <c r="L13" s="497"/>
      <c r="M13" s="500"/>
      <c r="N13" s="511"/>
      <c r="P13" s="203" t="s">
        <v>166</v>
      </c>
      <c r="Q13" s="210">
        <v>30819</v>
      </c>
      <c r="R13" s="210">
        <v>496</v>
      </c>
      <c r="S13" s="210">
        <f t="shared" si="1"/>
        <v>31315</v>
      </c>
      <c r="T13" s="210">
        <v>30276</v>
      </c>
      <c r="U13" s="210">
        <v>220</v>
      </c>
      <c r="V13" s="210">
        <f t="shared" si="2"/>
        <v>30496</v>
      </c>
      <c r="W13" s="210">
        <f t="shared" si="3"/>
        <v>61095</v>
      </c>
      <c r="X13" s="210">
        <f t="shared" si="3"/>
        <v>716</v>
      </c>
      <c r="Y13" s="210">
        <f t="shared" si="5"/>
        <v>61811</v>
      </c>
      <c r="Z13" s="210">
        <v>25691</v>
      </c>
      <c r="AA13" s="210">
        <v>541</v>
      </c>
      <c r="AB13" s="210">
        <v>110</v>
      </c>
      <c r="AC13" s="221">
        <f t="shared" si="4"/>
        <v>26342</v>
      </c>
    </row>
    <row r="14" spans="1:29" ht="15" customHeight="1" x14ac:dyDescent="0.15">
      <c r="A14" s="56"/>
      <c r="B14" s="251"/>
      <c r="C14" s="176"/>
      <c r="D14" s="309"/>
      <c r="E14" s="526"/>
      <c r="F14" s="527"/>
      <c r="G14" s="504"/>
      <c r="H14" s="501"/>
      <c r="I14" s="504"/>
      <c r="J14" s="310" t="s">
        <v>157</v>
      </c>
      <c r="K14" s="504"/>
      <c r="L14" s="498"/>
      <c r="M14" s="501"/>
      <c r="N14" s="512"/>
      <c r="P14" s="203" t="s">
        <v>167</v>
      </c>
      <c r="Q14" s="210">
        <v>68010</v>
      </c>
      <c r="R14" s="210">
        <v>978</v>
      </c>
      <c r="S14" s="210">
        <f t="shared" si="1"/>
        <v>68988</v>
      </c>
      <c r="T14" s="210">
        <v>72602</v>
      </c>
      <c r="U14" s="210">
        <v>627</v>
      </c>
      <c r="V14" s="210">
        <f t="shared" si="2"/>
        <v>73229</v>
      </c>
      <c r="W14" s="210">
        <f t="shared" si="3"/>
        <v>140612</v>
      </c>
      <c r="X14" s="210">
        <f t="shared" si="3"/>
        <v>1605</v>
      </c>
      <c r="Y14" s="210">
        <f t="shared" si="5"/>
        <v>142217</v>
      </c>
      <c r="Z14" s="210">
        <v>60831</v>
      </c>
      <c r="AA14" s="210">
        <v>648</v>
      </c>
      <c r="AB14" s="210">
        <v>547</v>
      </c>
      <c r="AC14" s="221">
        <f t="shared" si="4"/>
        <v>62026</v>
      </c>
    </row>
    <row r="15" spans="1:29" ht="33" customHeight="1" x14ac:dyDescent="0.15">
      <c r="A15" s="56"/>
      <c r="B15" s="311" t="s">
        <v>158</v>
      </c>
      <c r="C15" s="513">
        <f>Y7/10000</f>
        <v>147.61779999999999</v>
      </c>
      <c r="D15" s="514"/>
      <c r="E15" s="515">
        <f>SUM(G15:I15)</f>
        <v>199</v>
      </c>
      <c r="F15" s="515"/>
      <c r="G15" s="6">
        <v>175</v>
      </c>
      <c r="H15" s="191">
        <v>0</v>
      </c>
      <c r="I15" s="191">
        <v>24</v>
      </c>
      <c r="J15" s="224">
        <f>C15/E15</f>
        <v>0.74179798994974866</v>
      </c>
      <c r="K15" s="314">
        <v>1347</v>
      </c>
      <c r="L15" s="228">
        <f>K15/C15</f>
        <v>9.1249158299337889</v>
      </c>
      <c r="M15" s="315">
        <v>1520</v>
      </c>
      <c r="N15" s="231">
        <f>M15/C15</f>
        <v>10.296861218633525</v>
      </c>
      <c r="O15" s="57"/>
      <c r="P15" s="203" t="s">
        <v>169</v>
      </c>
      <c r="Q15" s="210">
        <v>31556</v>
      </c>
      <c r="R15" s="210">
        <v>172</v>
      </c>
      <c r="S15" s="210">
        <f t="shared" si="1"/>
        <v>31728</v>
      </c>
      <c r="T15" s="210">
        <v>32572</v>
      </c>
      <c r="U15" s="210">
        <v>136</v>
      </c>
      <c r="V15" s="210">
        <f t="shared" si="2"/>
        <v>32708</v>
      </c>
      <c r="W15" s="210">
        <f t="shared" si="3"/>
        <v>64128</v>
      </c>
      <c r="X15" s="210">
        <f t="shared" si="3"/>
        <v>308</v>
      </c>
      <c r="Y15" s="210">
        <f t="shared" si="5"/>
        <v>64436</v>
      </c>
      <c r="Z15" s="210">
        <v>25510</v>
      </c>
      <c r="AA15" s="210">
        <v>136</v>
      </c>
      <c r="AB15" s="210">
        <v>107</v>
      </c>
      <c r="AC15" s="221">
        <f t="shared" si="4"/>
        <v>25753</v>
      </c>
    </row>
    <row r="16" spans="1:29" ht="33" customHeight="1" x14ac:dyDescent="0.2">
      <c r="A16" s="56"/>
      <c r="B16" s="312" t="s">
        <v>159</v>
      </c>
      <c r="C16" s="528">
        <f>Y8/10000</f>
        <v>32.2624</v>
      </c>
      <c r="D16" s="529"/>
      <c r="E16" s="530">
        <f t="shared" ref="E16:E26" si="6">SUM(G16:I16)</f>
        <v>38</v>
      </c>
      <c r="F16" s="530"/>
      <c r="G16" s="143">
        <v>37</v>
      </c>
      <c r="H16" s="143">
        <v>0</v>
      </c>
      <c r="I16" s="143">
        <v>1</v>
      </c>
      <c r="J16" s="225">
        <f t="shared" ref="J16:J25" si="7">C16/E16</f>
        <v>0.84901052631578944</v>
      </c>
      <c r="K16" s="256">
        <v>288</v>
      </c>
      <c r="L16" s="229">
        <f t="shared" ref="L16:L26" si="8">K16/C16</f>
        <v>8.9268002380480063</v>
      </c>
      <c r="M16" s="316">
        <v>327</v>
      </c>
      <c r="N16" s="232">
        <f>M16/C16</f>
        <v>10.135637770283674</v>
      </c>
      <c r="O16" s="59"/>
      <c r="P16" s="203" t="s">
        <v>160</v>
      </c>
      <c r="Q16" s="210">
        <v>61529</v>
      </c>
      <c r="R16" s="210">
        <v>745</v>
      </c>
      <c r="S16" s="210">
        <f t="shared" si="1"/>
        <v>62274</v>
      </c>
      <c r="T16" s="210">
        <v>61286</v>
      </c>
      <c r="U16" s="210">
        <v>416</v>
      </c>
      <c r="V16" s="210">
        <f t="shared" si="2"/>
        <v>61702</v>
      </c>
      <c r="W16" s="210">
        <f t="shared" si="3"/>
        <v>122815</v>
      </c>
      <c r="X16" s="210">
        <f t="shared" si="3"/>
        <v>1161</v>
      </c>
      <c r="Y16" s="210">
        <f t="shared" si="5"/>
        <v>123976</v>
      </c>
      <c r="Z16" s="210">
        <v>51333</v>
      </c>
      <c r="AA16" s="210">
        <v>633</v>
      </c>
      <c r="AB16" s="210">
        <v>348</v>
      </c>
      <c r="AC16" s="221">
        <f t="shared" si="4"/>
        <v>52314</v>
      </c>
    </row>
    <row r="17" spans="1:29" ht="33" customHeight="1" x14ac:dyDescent="0.2">
      <c r="A17" s="56"/>
      <c r="B17" s="312" t="s">
        <v>160</v>
      </c>
      <c r="C17" s="528">
        <f>Y16/10000</f>
        <v>12.397600000000001</v>
      </c>
      <c r="D17" s="529"/>
      <c r="E17" s="530">
        <f t="shared" si="6"/>
        <v>17</v>
      </c>
      <c r="F17" s="530"/>
      <c r="G17" s="143">
        <v>12</v>
      </c>
      <c r="H17" s="143">
        <v>0</v>
      </c>
      <c r="I17" s="143">
        <v>5</v>
      </c>
      <c r="J17" s="225">
        <f t="shared" si="7"/>
        <v>0.72927058823529411</v>
      </c>
      <c r="K17" s="256">
        <v>71</v>
      </c>
      <c r="L17" s="229">
        <f t="shared" si="8"/>
        <v>5.7269148867522741</v>
      </c>
      <c r="M17" s="316">
        <v>110</v>
      </c>
      <c r="N17" s="232">
        <f t="shared" ref="N17:N26" si="9">M17/C17</f>
        <v>8.8726850358133831</v>
      </c>
      <c r="O17" s="59"/>
      <c r="P17" s="203" t="s">
        <v>162</v>
      </c>
      <c r="Q17" s="210">
        <v>27165</v>
      </c>
      <c r="R17" s="210">
        <v>150</v>
      </c>
      <c r="S17" s="210">
        <f t="shared" si="1"/>
        <v>27315</v>
      </c>
      <c r="T17" s="210">
        <v>27064</v>
      </c>
      <c r="U17" s="210">
        <v>246</v>
      </c>
      <c r="V17" s="210">
        <f t="shared" si="2"/>
        <v>27310</v>
      </c>
      <c r="W17" s="210">
        <f t="shared" si="3"/>
        <v>54229</v>
      </c>
      <c r="X17" s="210">
        <f t="shared" si="3"/>
        <v>396</v>
      </c>
      <c r="Y17" s="210">
        <f t="shared" si="5"/>
        <v>54625</v>
      </c>
      <c r="Z17" s="210">
        <v>26498</v>
      </c>
      <c r="AA17" s="210">
        <v>206</v>
      </c>
      <c r="AB17" s="210">
        <v>153</v>
      </c>
      <c r="AC17" s="221">
        <f t="shared" si="4"/>
        <v>26857</v>
      </c>
    </row>
    <row r="18" spans="1:29" ht="33" customHeight="1" x14ac:dyDescent="0.2">
      <c r="A18" s="56"/>
      <c r="B18" s="312" t="s">
        <v>161</v>
      </c>
      <c r="C18" s="528">
        <f>Y9/10000</f>
        <v>9.8689</v>
      </c>
      <c r="D18" s="529"/>
      <c r="E18" s="530">
        <f t="shared" si="6"/>
        <v>9</v>
      </c>
      <c r="F18" s="530"/>
      <c r="G18" s="143">
        <v>9</v>
      </c>
      <c r="H18" s="143">
        <v>0</v>
      </c>
      <c r="I18" s="143">
        <v>0</v>
      </c>
      <c r="J18" s="225">
        <f t="shared" si="7"/>
        <v>1.0965444444444445</v>
      </c>
      <c r="K18" s="256">
        <v>64</v>
      </c>
      <c r="L18" s="229">
        <f t="shared" si="8"/>
        <v>6.4850185937642495</v>
      </c>
      <c r="M18" s="316">
        <v>74</v>
      </c>
      <c r="N18" s="232">
        <f t="shared" si="9"/>
        <v>7.4983027490399135</v>
      </c>
      <c r="O18" s="59"/>
      <c r="P18" s="203" t="s">
        <v>170</v>
      </c>
      <c r="Q18" s="210">
        <v>21995</v>
      </c>
      <c r="R18" s="210">
        <v>119</v>
      </c>
      <c r="S18" s="210">
        <f t="shared" si="1"/>
        <v>22114</v>
      </c>
      <c r="T18" s="210">
        <v>21738</v>
      </c>
      <c r="U18" s="210">
        <v>93</v>
      </c>
      <c r="V18" s="210">
        <f t="shared" si="2"/>
        <v>21831</v>
      </c>
      <c r="W18" s="210">
        <f t="shared" si="3"/>
        <v>43733</v>
      </c>
      <c r="X18" s="210">
        <f t="shared" si="3"/>
        <v>212</v>
      </c>
      <c r="Y18" s="210">
        <f t="shared" si="5"/>
        <v>43945</v>
      </c>
      <c r="Z18" s="210">
        <v>17511</v>
      </c>
      <c r="AA18" s="210">
        <v>97</v>
      </c>
      <c r="AB18" s="210">
        <v>91</v>
      </c>
      <c r="AC18" s="221">
        <f t="shared" si="4"/>
        <v>17699</v>
      </c>
    </row>
    <row r="19" spans="1:29" ht="33" customHeight="1" x14ac:dyDescent="0.2">
      <c r="A19" s="56"/>
      <c r="B19" s="312" t="s">
        <v>162</v>
      </c>
      <c r="C19" s="528">
        <f>Y17/10000</f>
        <v>5.4625000000000004</v>
      </c>
      <c r="D19" s="529"/>
      <c r="E19" s="530">
        <f t="shared" si="6"/>
        <v>13</v>
      </c>
      <c r="F19" s="530"/>
      <c r="G19" s="143">
        <v>10</v>
      </c>
      <c r="H19" s="143">
        <v>0</v>
      </c>
      <c r="I19" s="143">
        <v>3</v>
      </c>
      <c r="J19" s="225">
        <f t="shared" si="7"/>
        <v>0.4201923076923077</v>
      </c>
      <c r="K19" s="256">
        <v>74</v>
      </c>
      <c r="L19" s="229">
        <f t="shared" si="8"/>
        <v>13.54691075514874</v>
      </c>
      <c r="M19" s="316">
        <v>66</v>
      </c>
      <c r="N19" s="232">
        <f t="shared" si="9"/>
        <v>12.082379862700227</v>
      </c>
      <c r="O19" s="60"/>
      <c r="P19" s="203" t="s">
        <v>287</v>
      </c>
      <c r="Q19" s="210">
        <v>2419</v>
      </c>
      <c r="R19" s="210">
        <v>25</v>
      </c>
      <c r="S19" s="210">
        <f t="shared" si="1"/>
        <v>2444</v>
      </c>
      <c r="T19" s="210">
        <v>2285</v>
      </c>
      <c r="U19" s="210">
        <v>17</v>
      </c>
      <c r="V19" s="210">
        <f t="shared" si="2"/>
        <v>2302</v>
      </c>
      <c r="W19" s="210">
        <f t="shared" si="3"/>
        <v>4704</v>
      </c>
      <c r="X19" s="210">
        <f t="shared" si="3"/>
        <v>42</v>
      </c>
      <c r="Y19" s="210">
        <f t="shared" si="5"/>
        <v>4746</v>
      </c>
      <c r="Z19" s="210">
        <v>2290</v>
      </c>
      <c r="AA19" s="210">
        <v>29</v>
      </c>
      <c r="AB19" s="210">
        <v>12</v>
      </c>
      <c r="AC19" s="221">
        <f t="shared" si="4"/>
        <v>2331</v>
      </c>
    </row>
    <row r="20" spans="1:29" ht="33" customHeight="1" x14ac:dyDescent="0.2">
      <c r="A20" s="61"/>
      <c r="B20" s="312" t="s">
        <v>163</v>
      </c>
      <c r="C20" s="528">
        <f t="shared" ref="C20:C25" si="10">Y10/10000</f>
        <v>4.9561999999999999</v>
      </c>
      <c r="D20" s="529"/>
      <c r="E20" s="530">
        <f t="shared" si="6"/>
        <v>8</v>
      </c>
      <c r="F20" s="530"/>
      <c r="G20" s="143">
        <v>8</v>
      </c>
      <c r="H20" s="143">
        <v>0</v>
      </c>
      <c r="I20" s="143">
        <v>0</v>
      </c>
      <c r="J20" s="225">
        <f t="shared" si="7"/>
        <v>0.61952499999999999</v>
      </c>
      <c r="K20" s="256">
        <v>73</v>
      </c>
      <c r="L20" s="229">
        <f t="shared" si="8"/>
        <v>14.729026270126306</v>
      </c>
      <c r="M20" s="316">
        <v>74</v>
      </c>
      <c r="N20" s="232">
        <f t="shared" si="9"/>
        <v>14.930793753278722</v>
      </c>
      <c r="O20" s="60"/>
      <c r="P20" s="203" t="s">
        <v>288</v>
      </c>
      <c r="Q20" s="210">
        <v>1610</v>
      </c>
      <c r="R20" s="210">
        <v>10</v>
      </c>
      <c r="S20" s="210">
        <f t="shared" si="1"/>
        <v>1620</v>
      </c>
      <c r="T20" s="210">
        <v>1464</v>
      </c>
      <c r="U20" s="210">
        <v>5</v>
      </c>
      <c r="V20" s="210">
        <f t="shared" si="2"/>
        <v>1469</v>
      </c>
      <c r="W20" s="210">
        <f t="shared" si="3"/>
        <v>3074</v>
      </c>
      <c r="X20" s="210">
        <f t="shared" si="3"/>
        <v>15</v>
      </c>
      <c r="Y20" s="210">
        <f t="shared" si="5"/>
        <v>3089</v>
      </c>
      <c r="Z20" s="210">
        <v>1625</v>
      </c>
      <c r="AA20" s="210">
        <v>9</v>
      </c>
      <c r="AB20" s="210">
        <v>5</v>
      </c>
      <c r="AC20" s="221">
        <f t="shared" si="4"/>
        <v>1639</v>
      </c>
    </row>
    <row r="21" spans="1:29" ht="33" customHeight="1" x14ac:dyDescent="0.2">
      <c r="A21" s="56"/>
      <c r="B21" s="311" t="s">
        <v>164</v>
      </c>
      <c r="C21" s="528">
        <f t="shared" si="10"/>
        <v>11.453099999999999</v>
      </c>
      <c r="D21" s="529"/>
      <c r="E21" s="532">
        <f t="shared" si="6"/>
        <v>12</v>
      </c>
      <c r="F21" s="532"/>
      <c r="G21" s="6">
        <v>12</v>
      </c>
      <c r="H21" s="6">
        <v>0</v>
      </c>
      <c r="I21" s="6">
        <v>0</v>
      </c>
      <c r="J21" s="226">
        <f>C21/E21</f>
        <v>0.95442499999999997</v>
      </c>
      <c r="K21" s="317">
        <v>85</v>
      </c>
      <c r="L21" s="228">
        <f t="shared" si="8"/>
        <v>7.4215714522705651</v>
      </c>
      <c r="M21" s="318">
        <v>94</v>
      </c>
      <c r="N21" s="233">
        <f t="shared" si="9"/>
        <v>8.2073849001580363</v>
      </c>
      <c r="O21" s="62"/>
      <c r="P21" s="203" t="s">
        <v>289</v>
      </c>
      <c r="Q21" s="210">
        <v>986</v>
      </c>
      <c r="R21" s="210">
        <v>1</v>
      </c>
      <c r="S21" s="210">
        <f t="shared" si="1"/>
        <v>987</v>
      </c>
      <c r="T21" s="210">
        <v>815</v>
      </c>
      <c r="U21" s="210">
        <v>3</v>
      </c>
      <c r="V21" s="210">
        <f t="shared" si="2"/>
        <v>818</v>
      </c>
      <c r="W21" s="210">
        <f t="shared" si="3"/>
        <v>1801</v>
      </c>
      <c r="X21" s="210">
        <f t="shared" si="3"/>
        <v>4</v>
      </c>
      <c r="Y21" s="210">
        <f t="shared" si="5"/>
        <v>1805</v>
      </c>
      <c r="Z21" s="210">
        <v>926</v>
      </c>
      <c r="AA21" s="210">
        <v>1</v>
      </c>
      <c r="AB21" s="210">
        <v>3</v>
      </c>
      <c r="AC21" s="221">
        <f t="shared" si="4"/>
        <v>930</v>
      </c>
    </row>
    <row r="22" spans="1:29" ht="33" customHeight="1" x14ac:dyDescent="0.2">
      <c r="A22" s="63"/>
      <c r="B22" s="312" t="s">
        <v>165</v>
      </c>
      <c r="C22" s="528">
        <f t="shared" si="10"/>
        <v>6.3160999999999996</v>
      </c>
      <c r="D22" s="529"/>
      <c r="E22" s="530">
        <f t="shared" si="6"/>
        <v>10</v>
      </c>
      <c r="F22" s="530"/>
      <c r="G22" s="143">
        <v>8</v>
      </c>
      <c r="H22" s="143">
        <v>0</v>
      </c>
      <c r="I22" s="143">
        <v>2</v>
      </c>
      <c r="J22" s="225">
        <f t="shared" si="7"/>
        <v>0.63161</v>
      </c>
      <c r="K22" s="256">
        <v>77</v>
      </c>
      <c r="L22" s="229">
        <f t="shared" si="8"/>
        <v>12.191067272525768</v>
      </c>
      <c r="M22" s="316">
        <v>89</v>
      </c>
      <c r="N22" s="232">
        <f t="shared" si="9"/>
        <v>14.090973860451863</v>
      </c>
      <c r="O22" s="62"/>
      <c r="P22" s="203" t="s">
        <v>290</v>
      </c>
      <c r="Q22" s="210">
        <v>4799</v>
      </c>
      <c r="R22" s="210">
        <v>25</v>
      </c>
      <c r="S22" s="210">
        <f t="shared" si="1"/>
        <v>4824</v>
      </c>
      <c r="T22" s="210">
        <v>4569</v>
      </c>
      <c r="U22" s="210">
        <v>18</v>
      </c>
      <c r="V22" s="210">
        <f t="shared" si="2"/>
        <v>4587</v>
      </c>
      <c r="W22" s="210">
        <f t="shared" si="3"/>
        <v>9368</v>
      </c>
      <c r="X22" s="210">
        <f t="shared" si="3"/>
        <v>43</v>
      </c>
      <c r="Y22" s="210">
        <f t="shared" si="5"/>
        <v>9411</v>
      </c>
      <c r="Z22" s="210">
        <v>4293</v>
      </c>
      <c r="AA22" s="210">
        <v>18</v>
      </c>
      <c r="AB22" s="210">
        <v>21</v>
      </c>
      <c r="AC22" s="221">
        <f t="shared" si="4"/>
        <v>4332</v>
      </c>
    </row>
    <row r="23" spans="1:29" ht="33" customHeight="1" x14ac:dyDescent="0.2">
      <c r="A23" s="56"/>
      <c r="B23" s="312" t="s">
        <v>166</v>
      </c>
      <c r="C23" s="528">
        <f t="shared" si="10"/>
        <v>6.1810999999999998</v>
      </c>
      <c r="D23" s="529"/>
      <c r="E23" s="530">
        <f t="shared" si="6"/>
        <v>9</v>
      </c>
      <c r="F23" s="530"/>
      <c r="G23" s="143">
        <v>8</v>
      </c>
      <c r="H23" s="143">
        <v>0</v>
      </c>
      <c r="I23" s="143">
        <v>1</v>
      </c>
      <c r="J23" s="225">
        <f t="shared" si="7"/>
        <v>0.68678888888888889</v>
      </c>
      <c r="K23" s="256">
        <v>47</v>
      </c>
      <c r="L23" s="229">
        <f t="shared" si="8"/>
        <v>7.6038245619711704</v>
      </c>
      <c r="M23" s="316">
        <v>50</v>
      </c>
      <c r="N23" s="232">
        <f t="shared" si="9"/>
        <v>8.0891750659267778</v>
      </c>
      <c r="O23" s="62"/>
      <c r="P23" s="203" t="s">
        <v>291</v>
      </c>
      <c r="Q23" s="210">
        <v>6672</v>
      </c>
      <c r="R23" s="210">
        <v>63</v>
      </c>
      <c r="S23" s="210">
        <f t="shared" si="1"/>
        <v>6735</v>
      </c>
      <c r="T23" s="210">
        <v>6449</v>
      </c>
      <c r="U23" s="210">
        <v>50</v>
      </c>
      <c r="V23" s="210">
        <f t="shared" si="2"/>
        <v>6499</v>
      </c>
      <c r="W23" s="210">
        <f t="shared" si="3"/>
        <v>13121</v>
      </c>
      <c r="X23" s="210">
        <f t="shared" si="3"/>
        <v>113</v>
      </c>
      <c r="Y23" s="210">
        <f t="shared" si="5"/>
        <v>13234</v>
      </c>
      <c r="Z23" s="210">
        <v>6223</v>
      </c>
      <c r="AA23" s="210">
        <v>71</v>
      </c>
      <c r="AB23" s="210">
        <v>34</v>
      </c>
      <c r="AC23" s="221">
        <f t="shared" si="4"/>
        <v>6328</v>
      </c>
    </row>
    <row r="24" spans="1:29" ht="33" customHeight="1" x14ac:dyDescent="0.2">
      <c r="A24" s="64"/>
      <c r="B24" s="312" t="s">
        <v>167</v>
      </c>
      <c r="C24" s="528">
        <f t="shared" si="10"/>
        <v>14.2217</v>
      </c>
      <c r="D24" s="529"/>
      <c r="E24" s="530">
        <f t="shared" si="6"/>
        <v>11</v>
      </c>
      <c r="F24" s="530"/>
      <c r="G24" s="143">
        <v>11</v>
      </c>
      <c r="H24" s="143">
        <v>0</v>
      </c>
      <c r="I24" s="143">
        <v>0</v>
      </c>
      <c r="J24" s="225">
        <f t="shared" si="7"/>
        <v>1.2928818181818182</v>
      </c>
      <c r="K24" s="256">
        <v>99</v>
      </c>
      <c r="L24" s="229">
        <f t="shared" si="8"/>
        <v>6.9611931063093726</v>
      </c>
      <c r="M24" s="316">
        <v>97</v>
      </c>
      <c r="N24" s="232">
        <f t="shared" si="9"/>
        <v>6.8205629425455463</v>
      </c>
      <c r="O24" s="62"/>
      <c r="P24" s="203" t="s">
        <v>292</v>
      </c>
      <c r="Q24" s="210">
        <v>5205</v>
      </c>
      <c r="R24" s="210">
        <v>434</v>
      </c>
      <c r="S24" s="210">
        <f t="shared" si="1"/>
        <v>5639</v>
      </c>
      <c r="T24" s="210">
        <v>5041</v>
      </c>
      <c r="U24" s="210">
        <v>358</v>
      </c>
      <c r="V24" s="210">
        <f t="shared" si="2"/>
        <v>5399</v>
      </c>
      <c r="W24" s="210">
        <f t="shared" si="3"/>
        <v>10246</v>
      </c>
      <c r="X24" s="210">
        <f t="shared" si="3"/>
        <v>792</v>
      </c>
      <c r="Y24" s="210">
        <f t="shared" si="5"/>
        <v>11038</v>
      </c>
      <c r="Z24" s="210">
        <v>4623</v>
      </c>
      <c r="AA24" s="210">
        <v>561</v>
      </c>
      <c r="AB24" s="210">
        <v>68</v>
      </c>
      <c r="AC24" s="221">
        <f t="shared" si="4"/>
        <v>5252</v>
      </c>
    </row>
    <row r="25" spans="1:29" ht="33" customHeight="1" x14ac:dyDescent="0.2">
      <c r="A25" s="65"/>
      <c r="B25" s="312" t="s">
        <v>169</v>
      </c>
      <c r="C25" s="528">
        <f t="shared" si="10"/>
        <v>6.4436</v>
      </c>
      <c r="D25" s="529"/>
      <c r="E25" s="530">
        <f t="shared" si="6"/>
        <v>4</v>
      </c>
      <c r="F25" s="530"/>
      <c r="G25" s="143">
        <v>4</v>
      </c>
      <c r="H25" s="143">
        <v>0</v>
      </c>
      <c r="I25" s="143">
        <v>0</v>
      </c>
      <c r="J25" s="225">
        <f t="shared" si="7"/>
        <v>1.6109</v>
      </c>
      <c r="K25" s="256">
        <v>31</v>
      </c>
      <c r="L25" s="229">
        <f t="shared" si="8"/>
        <v>4.8109752312371965</v>
      </c>
      <c r="M25" s="316">
        <v>38</v>
      </c>
      <c r="N25" s="232">
        <f t="shared" si="9"/>
        <v>5.8973244770004349</v>
      </c>
      <c r="O25" s="62"/>
      <c r="P25" s="204" t="s">
        <v>293</v>
      </c>
      <c r="Q25" s="210">
        <v>3038</v>
      </c>
      <c r="R25" s="210">
        <v>25</v>
      </c>
      <c r="S25" s="210">
        <f t="shared" si="1"/>
        <v>3063</v>
      </c>
      <c r="T25" s="210">
        <v>2996</v>
      </c>
      <c r="U25" s="210">
        <v>12</v>
      </c>
      <c r="V25" s="210">
        <f t="shared" si="2"/>
        <v>3008</v>
      </c>
      <c r="W25" s="210">
        <f t="shared" si="3"/>
        <v>6034</v>
      </c>
      <c r="X25" s="210">
        <f t="shared" si="3"/>
        <v>37</v>
      </c>
      <c r="Y25" s="210">
        <f t="shared" si="5"/>
        <v>6071</v>
      </c>
      <c r="Z25" s="210">
        <v>2447</v>
      </c>
      <c r="AA25" s="210">
        <v>18</v>
      </c>
      <c r="AB25" s="210">
        <v>14</v>
      </c>
      <c r="AC25" s="221">
        <f t="shared" si="4"/>
        <v>2479</v>
      </c>
    </row>
    <row r="26" spans="1:29" ht="33" customHeight="1" thickBot="1" x14ac:dyDescent="0.25">
      <c r="A26" s="55"/>
      <c r="B26" s="313" t="s">
        <v>170</v>
      </c>
      <c r="C26" s="533">
        <f>Y18/10000</f>
        <v>4.3944999999999999</v>
      </c>
      <c r="D26" s="534"/>
      <c r="E26" s="535">
        <f t="shared" si="6"/>
        <v>9</v>
      </c>
      <c r="F26" s="535"/>
      <c r="G26" s="192">
        <v>4</v>
      </c>
      <c r="H26" s="192">
        <v>0</v>
      </c>
      <c r="I26" s="192">
        <v>5</v>
      </c>
      <c r="J26" s="227">
        <f>C26/E26</f>
        <v>0.48827777777777776</v>
      </c>
      <c r="K26" s="319">
        <v>42</v>
      </c>
      <c r="L26" s="230">
        <f t="shared" si="8"/>
        <v>9.5574012970758915</v>
      </c>
      <c r="M26" s="320">
        <v>55</v>
      </c>
      <c r="N26" s="234">
        <f t="shared" si="9"/>
        <v>12.515644555694619</v>
      </c>
      <c r="O26" s="62"/>
      <c r="P26" s="203" t="s">
        <v>294</v>
      </c>
      <c r="Q26" s="210">
        <v>5701</v>
      </c>
      <c r="R26" s="210">
        <v>75</v>
      </c>
      <c r="S26" s="210">
        <f t="shared" si="1"/>
        <v>5776</v>
      </c>
      <c r="T26" s="210">
        <v>5765</v>
      </c>
      <c r="U26" s="210">
        <v>32</v>
      </c>
      <c r="V26" s="210">
        <f t="shared" si="2"/>
        <v>5797</v>
      </c>
      <c r="W26" s="210">
        <f t="shared" si="3"/>
        <v>11466</v>
      </c>
      <c r="X26" s="210">
        <f t="shared" si="3"/>
        <v>107</v>
      </c>
      <c r="Y26" s="210">
        <f t="shared" si="5"/>
        <v>11573</v>
      </c>
      <c r="Z26" s="210">
        <v>5278</v>
      </c>
      <c r="AA26" s="210">
        <v>44</v>
      </c>
      <c r="AB26" s="210">
        <v>42</v>
      </c>
      <c r="AC26" s="221">
        <f t="shared" si="4"/>
        <v>5364</v>
      </c>
    </row>
    <row r="27" spans="1:29" ht="20.25" customHeight="1" x14ac:dyDescent="0.2">
      <c r="A27" s="51"/>
      <c r="B27" s="2" t="s">
        <v>236</v>
      </c>
      <c r="C27" s="2"/>
      <c r="D27" s="2"/>
      <c r="E27" s="2"/>
      <c r="F27" s="2"/>
      <c r="G27" s="2"/>
      <c r="H27" s="2"/>
      <c r="I27" s="2"/>
      <c r="J27" s="2"/>
      <c r="K27" s="372" t="s">
        <v>193</v>
      </c>
      <c r="L27" s="372"/>
      <c r="M27" s="372"/>
      <c r="N27" s="372"/>
      <c r="O27" s="62"/>
      <c r="P27" s="204" t="s">
        <v>295</v>
      </c>
      <c r="Q27" s="210">
        <v>2326</v>
      </c>
      <c r="R27" s="210">
        <v>10</v>
      </c>
      <c r="S27" s="210">
        <f t="shared" si="1"/>
        <v>2336</v>
      </c>
      <c r="T27" s="210">
        <v>2241</v>
      </c>
      <c r="U27" s="210">
        <v>16</v>
      </c>
      <c r="V27" s="210">
        <f t="shared" si="2"/>
        <v>2257</v>
      </c>
      <c r="W27" s="210">
        <f t="shared" si="3"/>
        <v>4567</v>
      </c>
      <c r="X27" s="210">
        <f t="shared" si="3"/>
        <v>26</v>
      </c>
      <c r="Y27" s="210">
        <f t="shared" si="5"/>
        <v>4593</v>
      </c>
      <c r="Z27" s="210">
        <v>2241</v>
      </c>
      <c r="AA27" s="210">
        <v>6</v>
      </c>
      <c r="AB27" s="210">
        <v>13</v>
      </c>
      <c r="AC27" s="221">
        <f t="shared" si="4"/>
        <v>2260</v>
      </c>
    </row>
    <row r="28" spans="1:29" ht="15" customHeight="1" x14ac:dyDescent="0.2">
      <c r="A28" s="51"/>
      <c r="B28" s="52" t="s">
        <v>248</v>
      </c>
      <c r="C28" s="52"/>
      <c r="D28" s="52"/>
      <c r="E28" s="52"/>
      <c r="F28" s="52"/>
      <c r="G28" s="52"/>
      <c r="H28" s="52"/>
      <c r="I28" s="52"/>
      <c r="J28" s="52"/>
      <c r="K28" s="531"/>
      <c r="L28" s="531"/>
      <c r="M28" s="531"/>
      <c r="N28" s="531"/>
      <c r="O28" s="62"/>
      <c r="P28" s="203" t="s">
        <v>296</v>
      </c>
      <c r="Q28" s="210">
        <v>20106</v>
      </c>
      <c r="R28" s="210">
        <v>379</v>
      </c>
      <c r="S28" s="210">
        <f t="shared" si="1"/>
        <v>20485</v>
      </c>
      <c r="T28" s="210">
        <v>20694</v>
      </c>
      <c r="U28" s="210">
        <v>267</v>
      </c>
      <c r="V28" s="210">
        <f t="shared" si="2"/>
        <v>20961</v>
      </c>
      <c r="W28" s="210">
        <f t="shared" si="3"/>
        <v>40800</v>
      </c>
      <c r="X28" s="210">
        <f t="shared" si="3"/>
        <v>646</v>
      </c>
      <c r="Y28" s="210">
        <f t="shared" si="5"/>
        <v>41446</v>
      </c>
      <c r="Z28" s="210">
        <v>15848</v>
      </c>
      <c r="AA28" s="210">
        <v>273</v>
      </c>
      <c r="AB28" s="210">
        <v>197</v>
      </c>
      <c r="AC28" s="221">
        <f t="shared" si="4"/>
        <v>16318</v>
      </c>
    </row>
    <row r="29" spans="1:29" ht="11.25" customHeight="1" x14ac:dyDescent="0.2">
      <c r="A29" s="52"/>
      <c r="B29" s="52"/>
      <c r="C29" s="52"/>
      <c r="D29" s="52"/>
      <c r="E29" s="52"/>
      <c r="F29" s="52"/>
      <c r="G29" s="52"/>
      <c r="H29" s="52"/>
      <c r="I29" s="52"/>
      <c r="J29" s="52"/>
      <c r="K29" s="66"/>
      <c r="L29" s="66"/>
      <c r="M29" s="66"/>
      <c r="O29" s="62"/>
      <c r="P29" s="204" t="s">
        <v>297</v>
      </c>
      <c r="Q29" s="210">
        <v>6600</v>
      </c>
      <c r="R29" s="210">
        <v>51</v>
      </c>
      <c r="S29" s="210">
        <f t="shared" si="1"/>
        <v>6651</v>
      </c>
      <c r="T29" s="210">
        <v>6984</v>
      </c>
      <c r="U29" s="210">
        <v>46</v>
      </c>
      <c r="V29" s="210">
        <f t="shared" si="2"/>
        <v>7030</v>
      </c>
      <c r="W29" s="210">
        <f t="shared" si="3"/>
        <v>13584</v>
      </c>
      <c r="X29" s="210">
        <f t="shared" si="3"/>
        <v>97</v>
      </c>
      <c r="Y29" s="210">
        <f t="shared" si="5"/>
        <v>13681</v>
      </c>
      <c r="Z29" s="210">
        <v>5591</v>
      </c>
      <c r="AA29" s="210">
        <v>28</v>
      </c>
      <c r="AB29" s="210">
        <v>48</v>
      </c>
      <c r="AC29" s="221">
        <f t="shared" si="4"/>
        <v>5667</v>
      </c>
    </row>
    <row r="30" spans="1:29" ht="15" customHeight="1" x14ac:dyDescent="0.2">
      <c r="A30" s="67"/>
      <c r="B30" s="51"/>
      <c r="C30" s="51"/>
      <c r="D30" s="51"/>
      <c r="E30" s="51"/>
      <c r="F30" s="51"/>
      <c r="G30" s="51"/>
      <c r="H30" s="51"/>
      <c r="I30" s="51"/>
      <c r="J30" s="51"/>
      <c r="K30" s="51"/>
      <c r="L30" s="51"/>
      <c r="M30" s="134"/>
      <c r="N30" s="67"/>
      <c r="O30" s="62"/>
      <c r="P30" s="203" t="s">
        <v>298</v>
      </c>
      <c r="Q30" s="210">
        <v>13623</v>
      </c>
      <c r="R30" s="210">
        <v>361</v>
      </c>
      <c r="S30" s="210">
        <f t="shared" si="1"/>
        <v>13984</v>
      </c>
      <c r="T30" s="210">
        <v>14746</v>
      </c>
      <c r="U30" s="210">
        <v>367</v>
      </c>
      <c r="V30" s="210">
        <f t="shared" si="2"/>
        <v>15113</v>
      </c>
      <c r="W30" s="210">
        <f t="shared" si="3"/>
        <v>28369</v>
      </c>
      <c r="X30" s="210">
        <f t="shared" si="3"/>
        <v>728</v>
      </c>
      <c r="Y30" s="210">
        <f t="shared" si="5"/>
        <v>29097</v>
      </c>
      <c r="Z30" s="210">
        <v>11698</v>
      </c>
      <c r="AA30" s="210">
        <v>369</v>
      </c>
      <c r="AB30" s="210">
        <v>194</v>
      </c>
      <c r="AC30" s="221">
        <f t="shared" si="4"/>
        <v>12261</v>
      </c>
    </row>
    <row r="31" spans="1:29" ht="20.100000000000001" customHeight="1" x14ac:dyDescent="0.2">
      <c r="A31" s="51"/>
      <c r="B31" s="51"/>
      <c r="C31" s="51"/>
      <c r="D31" s="51"/>
      <c r="E31" s="51"/>
      <c r="F31" s="51"/>
      <c r="G31" s="51"/>
      <c r="H31" s="51"/>
      <c r="I31" s="51"/>
      <c r="J31" s="51"/>
      <c r="K31" s="51"/>
      <c r="L31" s="51"/>
      <c r="M31" s="51"/>
      <c r="N31" s="67"/>
      <c r="O31" s="62"/>
      <c r="P31" s="204" t="s">
        <v>299</v>
      </c>
      <c r="Q31" s="210">
        <v>8189</v>
      </c>
      <c r="R31" s="210">
        <v>205</v>
      </c>
      <c r="S31" s="210">
        <f t="shared" si="1"/>
        <v>8394</v>
      </c>
      <c r="T31" s="210">
        <v>8800</v>
      </c>
      <c r="U31" s="210">
        <v>151</v>
      </c>
      <c r="V31" s="210">
        <f t="shared" si="2"/>
        <v>8951</v>
      </c>
      <c r="W31" s="210">
        <f t="shared" si="3"/>
        <v>16989</v>
      </c>
      <c r="X31" s="210">
        <f t="shared" si="3"/>
        <v>356</v>
      </c>
      <c r="Y31" s="210">
        <f t="shared" si="5"/>
        <v>17345</v>
      </c>
      <c r="Z31" s="210">
        <v>6896</v>
      </c>
      <c r="AA31" s="210">
        <v>132</v>
      </c>
      <c r="AB31" s="210">
        <v>92</v>
      </c>
      <c r="AC31" s="221">
        <f t="shared" si="4"/>
        <v>7120</v>
      </c>
    </row>
    <row r="32" spans="1:29" ht="20.100000000000001" customHeight="1" x14ac:dyDescent="0.2">
      <c r="A32" s="51"/>
      <c r="B32" s="51"/>
      <c r="C32" s="51"/>
      <c r="D32" s="51"/>
      <c r="E32" s="51"/>
      <c r="F32" s="51"/>
      <c r="G32" s="51"/>
      <c r="H32" s="51"/>
      <c r="I32" s="51"/>
      <c r="J32" s="51"/>
      <c r="K32" s="51"/>
      <c r="L32" s="51"/>
      <c r="M32" s="51"/>
      <c r="N32" s="67"/>
      <c r="O32" s="62"/>
      <c r="P32" s="204" t="s">
        <v>300</v>
      </c>
      <c r="Q32" s="210">
        <v>10465</v>
      </c>
      <c r="R32" s="210">
        <v>169</v>
      </c>
      <c r="S32" s="210">
        <f t="shared" si="1"/>
        <v>10634</v>
      </c>
      <c r="T32" s="210">
        <v>10537</v>
      </c>
      <c r="U32" s="210">
        <v>113</v>
      </c>
      <c r="V32" s="210">
        <f t="shared" si="2"/>
        <v>10650</v>
      </c>
      <c r="W32" s="210">
        <f t="shared" si="3"/>
        <v>21002</v>
      </c>
      <c r="X32" s="210">
        <f t="shared" si="3"/>
        <v>282</v>
      </c>
      <c r="Y32" s="210">
        <f t="shared" si="5"/>
        <v>21284</v>
      </c>
      <c r="Z32" s="210">
        <v>8398</v>
      </c>
      <c r="AA32" s="210">
        <v>130</v>
      </c>
      <c r="AB32" s="210">
        <v>56</v>
      </c>
      <c r="AC32" s="221">
        <f t="shared" si="4"/>
        <v>8584</v>
      </c>
    </row>
    <row r="33" spans="1:29" ht="20.100000000000001" customHeight="1" x14ac:dyDescent="0.15">
      <c r="A33" s="68"/>
      <c r="B33" s="51"/>
      <c r="C33" s="67"/>
      <c r="D33" s="69"/>
      <c r="E33" s="51"/>
      <c r="F33" s="51"/>
      <c r="G33" s="51"/>
      <c r="H33" s="51"/>
      <c r="I33" s="51"/>
      <c r="J33" s="51"/>
      <c r="K33" s="68"/>
      <c r="L33" s="68"/>
      <c r="M33" s="68"/>
      <c r="N33" s="67"/>
      <c r="P33" s="204" t="s">
        <v>301</v>
      </c>
      <c r="Q33" s="210">
        <v>17464</v>
      </c>
      <c r="R33" s="210">
        <v>371</v>
      </c>
      <c r="S33" s="210">
        <f t="shared" si="1"/>
        <v>17835</v>
      </c>
      <c r="T33" s="210">
        <v>17306</v>
      </c>
      <c r="U33" s="210">
        <v>181</v>
      </c>
      <c r="V33" s="210">
        <f t="shared" si="2"/>
        <v>17487</v>
      </c>
      <c r="W33" s="210">
        <f t="shared" si="3"/>
        <v>34770</v>
      </c>
      <c r="X33" s="210">
        <f t="shared" si="3"/>
        <v>552</v>
      </c>
      <c r="Y33" s="210">
        <f t="shared" si="5"/>
        <v>35322</v>
      </c>
      <c r="Z33" s="210">
        <v>14017</v>
      </c>
      <c r="AA33" s="210">
        <v>431</v>
      </c>
      <c r="AB33" s="210">
        <v>61</v>
      </c>
      <c r="AC33" s="221">
        <f t="shared" si="4"/>
        <v>14509</v>
      </c>
    </row>
    <row r="34" spans="1:29" ht="17.100000000000001" customHeight="1" x14ac:dyDescent="0.15">
      <c r="A34" s="58"/>
      <c r="B34" s="70"/>
      <c r="C34" s="70"/>
      <c r="D34" s="71"/>
      <c r="E34" s="72"/>
      <c r="F34" s="72"/>
      <c r="G34" s="70"/>
      <c r="H34" s="70"/>
      <c r="I34" s="72"/>
      <c r="J34" s="72"/>
      <c r="K34" s="58"/>
      <c r="L34" s="58"/>
      <c r="M34" s="58"/>
      <c r="N34" s="67"/>
      <c r="P34" s="204" t="s">
        <v>302</v>
      </c>
      <c r="Q34" s="210">
        <v>9616</v>
      </c>
      <c r="R34" s="210">
        <v>49</v>
      </c>
      <c r="S34" s="210">
        <f t="shared" si="1"/>
        <v>9665</v>
      </c>
      <c r="T34" s="210">
        <v>10080</v>
      </c>
      <c r="U34" s="210">
        <v>65</v>
      </c>
      <c r="V34" s="210">
        <f t="shared" si="2"/>
        <v>10145</v>
      </c>
      <c r="W34" s="210">
        <f t="shared" si="3"/>
        <v>19696</v>
      </c>
      <c r="X34" s="210">
        <f t="shared" si="3"/>
        <v>114</v>
      </c>
      <c r="Y34" s="210">
        <f t="shared" si="5"/>
        <v>19810</v>
      </c>
      <c r="Z34" s="210">
        <v>8081</v>
      </c>
      <c r="AA34" s="210">
        <v>49</v>
      </c>
      <c r="AB34" s="210">
        <v>41</v>
      </c>
      <c r="AC34" s="221">
        <f t="shared" si="4"/>
        <v>8171</v>
      </c>
    </row>
    <row r="35" spans="1:29" ht="17.100000000000001" customHeight="1" x14ac:dyDescent="0.15">
      <c r="A35" s="73"/>
      <c r="B35" s="74"/>
      <c r="C35" s="74"/>
      <c r="D35" s="73"/>
      <c r="E35" s="74"/>
      <c r="F35" s="74"/>
      <c r="G35" s="74"/>
      <c r="H35" s="74"/>
      <c r="I35" s="74"/>
      <c r="J35" s="74"/>
      <c r="K35" s="73"/>
      <c r="L35" s="73"/>
      <c r="M35" s="75"/>
      <c r="N35" s="67"/>
      <c r="P35" s="204" t="s">
        <v>303</v>
      </c>
      <c r="Q35" s="210">
        <v>19245</v>
      </c>
      <c r="R35" s="210">
        <v>116</v>
      </c>
      <c r="S35" s="210">
        <f t="shared" si="1"/>
        <v>19361</v>
      </c>
      <c r="T35" s="210">
        <v>19927</v>
      </c>
      <c r="U35" s="210">
        <v>60</v>
      </c>
      <c r="V35" s="210">
        <f t="shared" si="2"/>
        <v>19987</v>
      </c>
      <c r="W35" s="210">
        <f t="shared" si="3"/>
        <v>39172</v>
      </c>
      <c r="X35" s="210">
        <f t="shared" si="3"/>
        <v>176</v>
      </c>
      <c r="Y35" s="210">
        <f t="shared" si="5"/>
        <v>39348</v>
      </c>
      <c r="Z35" s="210">
        <v>15038</v>
      </c>
      <c r="AA35" s="210">
        <v>97</v>
      </c>
      <c r="AB35" s="210">
        <v>55</v>
      </c>
      <c r="AC35" s="221">
        <f t="shared" si="4"/>
        <v>15190</v>
      </c>
    </row>
    <row r="36" spans="1:29" ht="17.100000000000001" customHeight="1" x14ac:dyDescent="0.15">
      <c r="A36" s="58"/>
      <c r="B36" s="70"/>
      <c r="C36" s="70"/>
      <c r="D36" s="71"/>
      <c r="E36" s="72"/>
      <c r="F36" s="72"/>
      <c r="G36" s="70"/>
      <c r="H36" s="70"/>
      <c r="I36" s="72"/>
      <c r="J36" s="72"/>
      <c r="K36" s="58"/>
      <c r="L36" s="58"/>
      <c r="M36" s="58"/>
      <c r="N36" s="67"/>
      <c r="P36" s="204" t="s">
        <v>304</v>
      </c>
      <c r="Q36" s="210">
        <v>381</v>
      </c>
      <c r="R36" s="210">
        <v>5</v>
      </c>
      <c r="S36" s="210">
        <f t="shared" si="1"/>
        <v>386</v>
      </c>
      <c r="T36" s="210">
        <v>336</v>
      </c>
      <c r="U36" s="210">
        <v>3</v>
      </c>
      <c r="V36" s="210">
        <f t="shared" si="2"/>
        <v>339</v>
      </c>
      <c r="W36" s="210">
        <f t="shared" si="3"/>
        <v>717</v>
      </c>
      <c r="X36" s="210">
        <f t="shared" si="3"/>
        <v>8</v>
      </c>
      <c r="Y36" s="210">
        <f t="shared" si="5"/>
        <v>725</v>
      </c>
      <c r="Z36" s="210">
        <v>420</v>
      </c>
      <c r="AA36" s="210">
        <v>5</v>
      </c>
      <c r="AB36" s="210">
        <v>1</v>
      </c>
      <c r="AC36" s="221">
        <f t="shared" si="4"/>
        <v>426</v>
      </c>
    </row>
    <row r="37" spans="1:29" ht="17.100000000000001" customHeight="1" x14ac:dyDescent="0.15">
      <c r="A37" s="130"/>
      <c r="B37" s="76"/>
      <c r="C37" s="76"/>
      <c r="D37" s="130"/>
      <c r="E37" s="76"/>
      <c r="F37" s="76"/>
      <c r="G37" s="76"/>
      <c r="H37" s="76"/>
      <c r="I37" s="76"/>
      <c r="J37" s="76"/>
      <c r="K37" s="130"/>
      <c r="L37" s="130"/>
      <c r="M37" s="130"/>
      <c r="N37" s="67"/>
      <c r="P37" s="204" t="s">
        <v>305</v>
      </c>
      <c r="Q37" s="210">
        <v>493</v>
      </c>
      <c r="R37" s="210">
        <v>9</v>
      </c>
      <c r="S37" s="210">
        <f t="shared" si="1"/>
        <v>502</v>
      </c>
      <c r="T37" s="210">
        <v>434</v>
      </c>
      <c r="U37" s="210">
        <v>6</v>
      </c>
      <c r="V37" s="210">
        <f t="shared" si="2"/>
        <v>440</v>
      </c>
      <c r="W37" s="210">
        <f t="shared" si="3"/>
        <v>927</v>
      </c>
      <c r="X37" s="210">
        <f t="shared" si="3"/>
        <v>15</v>
      </c>
      <c r="Y37" s="210">
        <f t="shared" si="5"/>
        <v>942</v>
      </c>
      <c r="Z37" s="210">
        <v>558</v>
      </c>
      <c r="AA37" s="210">
        <v>7</v>
      </c>
      <c r="AB37" s="210">
        <v>5</v>
      </c>
      <c r="AC37" s="221">
        <f t="shared" si="4"/>
        <v>570</v>
      </c>
    </row>
    <row r="38" spans="1:29" s="78" customFormat="1" ht="17.100000000000001" customHeight="1" x14ac:dyDescent="0.15">
      <c r="A38" s="58"/>
      <c r="B38" s="72"/>
      <c r="C38" s="72"/>
      <c r="D38" s="71"/>
      <c r="E38" s="72"/>
      <c r="F38" s="72"/>
      <c r="G38" s="72"/>
      <c r="H38" s="72"/>
      <c r="I38" s="72"/>
      <c r="J38" s="72"/>
      <c r="K38" s="58"/>
      <c r="L38" s="58"/>
      <c r="M38" s="58"/>
      <c r="N38" s="77"/>
      <c r="P38" s="204" t="s">
        <v>306</v>
      </c>
      <c r="Q38" s="210">
        <v>379</v>
      </c>
      <c r="R38" s="210">
        <v>3</v>
      </c>
      <c r="S38" s="210">
        <f t="shared" si="1"/>
        <v>382</v>
      </c>
      <c r="T38" s="210">
        <v>318</v>
      </c>
      <c r="U38" s="210">
        <v>1</v>
      </c>
      <c r="V38" s="210">
        <f t="shared" si="2"/>
        <v>319</v>
      </c>
      <c r="W38" s="210">
        <f t="shared" si="3"/>
        <v>697</v>
      </c>
      <c r="X38" s="210">
        <f t="shared" si="3"/>
        <v>4</v>
      </c>
      <c r="Y38" s="210">
        <f t="shared" si="5"/>
        <v>701</v>
      </c>
      <c r="Z38" s="210">
        <v>418</v>
      </c>
      <c r="AA38" s="210">
        <v>3</v>
      </c>
      <c r="AB38" s="210">
        <v>1</v>
      </c>
      <c r="AC38" s="221">
        <f t="shared" si="4"/>
        <v>422</v>
      </c>
    </row>
    <row r="39" spans="1:29" s="78" customFormat="1" ht="17.100000000000001" customHeight="1" x14ac:dyDescent="0.15">
      <c r="A39" s="130"/>
      <c r="B39" s="76"/>
      <c r="C39" s="76"/>
      <c r="D39" s="130"/>
      <c r="E39" s="76"/>
      <c r="F39" s="76"/>
      <c r="G39" s="76"/>
      <c r="H39" s="76"/>
      <c r="I39" s="76"/>
      <c r="J39" s="76"/>
      <c r="K39" s="58"/>
      <c r="L39" s="58"/>
      <c r="M39" s="130"/>
      <c r="N39" s="77"/>
      <c r="P39" s="203" t="s">
        <v>307</v>
      </c>
      <c r="Q39" s="210">
        <v>205</v>
      </c>
      <c r="R39" s="210">
        <v>2</v>
      </c>
      <c r="S39" s="210">
        <f t="shared" si="1"/>
        <v>207</v>
      </c>
      <c r="T39" s="210">
        <v>171</v>
      </c>
      <c r="U39" s="210">
        <v>0</v>
      </c>
      <c r="V39" s="210">
        <f t="shared" si="2"/>
        <v>171</v>
      </c>
      <c r="W39" s="210">
        <f t="shared" si="3"/>
        <v>376</v>
      </c>
      <c r="X39" s="210">
        <f t="shared" si="3"/>
        <v>2</v>
      </c>
      <c r="Y39" s="210">
        <f t="shared" si="5"/>
        <v>378</v>
      </c>
      <c r="Z39" s="210">
        <v>218</v>
      </c>
      <c r="AA39" s="210">
        <v>1</v>
      </c>
      <c r="AB39" s="210">
        <v>1</v>
      </c>
      <c r="AC39" s="221">
        <f t="shared" si="4"/>
        <v>220</v>
      </c>
    </row>
    <row r="40" spans="1:29" s="78" customFormat="1" ht="17.100000000000001" customHeight="1" x14ac:dyDescent="0.15">
      <c r="A40" s="58"/>
      <c r="B40" s="72"/>
      <c r="C40" s="72"/>
      <c r="D40" s="71"/>
      <c r="E40" s="72"/>
      <c r="F40" s="72"/>
      <c r="G40" s="72"/>
      <c r="H40" s="72"/>
      <c r="I40" s="72"/>
      <c r="J40" s="72"/>
      <c r="K40" s="58"/>
      <c r="L40" s="58"/>
      <c r="M40" s="58"/>
      <c r="N40" s="77"/>
      <c r="P40" s="204" t="s">
        <v>308</v>
      </c>
      <c r="Q40" s="210">
        <v>688</v>
      </c>
      <c r="R40" s="210">
        <v>11</v>
      </c>
      <c r="S40" s="210">
        <f t="shared" si="1"/>
        <v>699</v>
      </c>
      <c r="T40" s="210">
        <v>531</v>
      </c>
      <c r="U40" s="210">
        <v>18</v>
      </c>
      <c r="V40" s="210">
        <f t="shared" si="2"/>
        <v>549</v>
      </c>
      <c r="W40" s="210">
        <f t="shared" si="3"/>
        <v>1219</v>
      </c>
      <c r="X40" s="210">
        <f t="shared" si="3"/>
        <v>29</v>
      </c>
      <c r="Y40" s="210">
        <f t="shared" si="5"/>
        <v>1248</v>
      </c>
      <c r="Z40" s="210">
        <v>625</v>
      </c>
      <c r="AA40" s="210">
        <v>14</v>
      </c>
      <c r="AB40" s="210">
        <v>14</v>
      </c>
      <c r="AC40" s="221">
        <f t="shared" si="4"/>
        <v>653</v>
      </c>
    </row>
    <row r="41" spans="1:29" s="78" customFormat="1" ht="17.100000000000001" customHeight="1" x14ac:dyDescent="0.15">
      <c r="A41" s="130"/>
      <c r="B41" s="76"/>
      <c r="C41" s="76"/>
      <c r="D41" s="130"/>
      <c r="E41" s="76"/>
      <c r="F41" s="76"/>
      <c r="G41" s="76"/>
      <c r="H41" s="76"/>
      <c r="I41" s="76"/>
      <c r="J41" s="76"/>
      <c r="K41" s="130"/>
      <c r="L41" s="130"/>
      <c r="M41" s="130"/>
      <c r="N41" s="77"/>
      <c r="P41" s="222" t="s">
        <v>309</v>
      </c>
      <c r="Q41" s="210">
        <v>334</v>
      </c>
      <c r="R41" s="210">
        <v>1</v>
      </c>
      <c r="S41" s="210">
        <f t="shared" si="1"/>
        <v>335</v>
      </c>
      <c r="T41" s="210">
        <v>253</v>
      </c>
      <c r="U41" s="210">
        <v>3</v>
      </c>
      <c r="V41" s="210">
        <f t="shared" si="2"/>
        <v>256</v>
      </c>
      <c r="W41" s="210">
        <f t="shared" si="3"/>
        <v>587</v>
      </c>
      <c r="X41" s="210">
        <f t="shared" si="3"/>
        <v>4</v>
      </c>
      <c r="Y41" s="210">
        <f t="shared" si="5"/>
        <v>591</v>
      </c>
      <c r="Z41" s="210">
        <v>278</v>
      </c>
      <c r="AA41" s="210">
        <v>1</v>
      </c>
      <c r="AB41" s="210">
        <v>3</v>
      </c>
      <c r="AC41" s="221">
        <f t="shared" si="4"/>
        <v>282</v>
      </c>
    </row>
    <row r="42" spans="1:29" s="78" customFormat="1" ht="17.100000000000001" customHeight="1" x14ac:dyDescent="0.15">
      <c r="A42" s="79"/>
      <c r="B42" s="72"/>
      <c r="C42" s="72"/>
      <c r="D42" s="71"/>
      <c r="E42" s="72"/>
      <c r="F42" s="72"/>
      <c r="G42" s="72"/>
      <c r="H42" s="72"/>
      <c r="I42" s="72"/>
      <c r="J42" s="72"/>
      <c r="K42" s="58"/>
      <c r="L42" s="58"/>
      <c r="M42" s="58"/>
      <c r="N42" s="77"/>
      <c r="P42" s="205" t="s">
        <v>310</v>
      </c>
      <c r="Q42" s="210">
        <v>672</v>
      </c>
      <c r="R42" s="210">
        <v>4</v>
      </c>
      <c r="S42" s="210">
        <f t="shared" si="1"/>
        <v>676</v>
      </c>
      <c r="T42" s="210">
        <v>566</v>
      </c>
      <c r="U42" s="210">
        <v>9</v>
      </c>
      <c r="V42" s="210">
        <f t="shared" si="2"/>
        <v>575</v>
      </c>
      <c r="W42" s="210">
        <f t="shared" si="3"/>
        <v>1238</v>
      </c>
      <c r="X42" s="210">
        <f t="shared" si="3"/>
        <v>13</v>
      </c>
      <c r="Y42" s="210">
        <f t="shared" si="5"/>
        <v>1251</v>
      </c>
      <c r="Z42" s="210">
        <v>577</v>
      </c>
      <c r="AA42" s="210">
        <v>4</v>
      </c>
      <c r="AB42" s="210">
        <v>8</v>
      </c>
      <c r="AC42" s="221">
        <f t="shared" si="4"/>
        <v>589</v>
      </c>
    </row>
    <row r="43" spans="1:29" s="78" customFormat="1" ht="17.100000000000001" customHeight="1" x14ac:dyDescent="0.15">
      <c r="A43" s="130"/>
      <c r="B43" s="76"/>
      <c r="C43" s="76"/>
      <c r="D43" s="130"/>
      <c r="E43" s="76"/>
      <c r="F43" s="76"/>
      <c r="G43" s="76"/>
      <c r="H43" s="76"/>
      <c r="I43" s="76"/>
      <c r="J43" s="76"/>
      <c r="K43" s="130"/>
      <c r="L43" s="130"/>
      <c r="M43" s="130"/>
      <c r="N43" s="77"/>
      <c r="P43" s="204" t="s">
        <v>311</v>
      </c>
      <c r="Q43" s="210">
        <v>753</v>
      </c>
      <c r="R43" s="210">
        <v>17</v>
      </c>
      <c r="S43" s="210">
        <f t="shared" si="1"/>
        <v>770</v>
      </c>
      <c r="T43" s="210">
        <v>648</v>
      </c>
      <c r="U43" s="210">
        <v>12</v>
      </c>
      <c r="V43" s="210">
        <f t="shared" si="2"/>
        <v>660</v>
      </c>
      <c r="W43" s="210">
        <f t="shared" si="3"/>
        <v>1401</v>
      </c>
      <c r="X43" s="210">
        <f t="shared" si="3"/>
        <v>29</v>
      </c>
      <c r="Y43" s="210">
        <f t="shared" si="5"/>
        <v>1430</v>
      </c>
      <c r="Z43" s="210">
        <v>744</v>
      </c>
      <c r="AA43" s="210">
        <v>17</v>
      </c>
      <c r="AB43" s="210">
        <v>12</v>
      </c>
      <c r="AC43" s="221">
        <f t="shared" si="4"/>
        <v>773</v>
      </c>
    </row>
    <row r="44" spans="1:29" s="78" customFormat="1" ht="17.100000000000001" customHeight="1" x14ac:dyDescent="0.15">
      <c r="A44" s="79"/>
      <c r="B44" s="80"/>
      <c r="C44" s="80"/>
      <c r="D44" s="79"/>
      <c r="E44" s="80"/>
      <c r="F44" s="80"/>
      <c r="G44" s="80"/>
      <c r="H44" s="80"/>
      <c r="I44" s="80"/>
      <c r="J44" s="80"/>
      <c r="K44" s="79"/>
      <c r="L44" s="79"/>
      <c r="M44" s="79"/>
      <c r="N44" s="77"/>
      <c r="P44" s="204" t="s">
        <v>312</v>
      </c>
      <c r="Q44" s="210">
        <v>4151</v>
      </c>
      <c r="R44" s="210">
        <v>22</v>
      </c>
      <c r="S44" s="210">
        <f t="shared" si="1"/>
        <v>4173</v>
      </c>
      <c r="T44" s="210">
        <v>3679</v>
      </c>
      <c r="U44" s="210">
        <v>21</v>
      </c>
      <c r="V44" s="210">
        <f t="shared" si="2"/>
        <v>3700</v>
      </c>
      <c r="W44" s="210">
        <f t="shared" si="3"/>
        <v>7830</v>
      </c>
      <c r="X44" s="210">
        <f t="shared" si="3"/>
        <v>43</v>
      </c>
      <c r="Y44" s="210">
        <f t="shared" si="5"/>
        <v>7873</v>
      </c>
      <c r="Z44" s="210">
        <v>3942</v>
      </c>
      <c r="AA44" s="210">
        <v>24</v>
      </c>
      <c r="AB44" s="210">
        <v>16</v>
      </c>
      <c r="AC44" s="221">
        <f t="shared" si="4"/>
        <v>3982</v>
      </c>
    </row>
    <row r="45" spans="1:29" ht="15" customHeight="1" x14ac:dyDescent="0.15">
      <c r="A45" s="51"/>
      <c r="B45" s="51"/>
      <c r="C45" s="51"/>
      <c r="D45" s="51"/>
      <c r="E45" s="51"/>
      <c r="F45" s="51"/>
      <c r="G45" s="51"/>
      <c r="H45" s="51"/>
      <c r="I45" s="51"/>
      <c r="J45" s="51"/>
      <c r="K45" s="51"/>
      <c r="L45" s="51"/>
      <c r="M45" s="134"/>
      <c r="P45" s="204" t="s">
        <v>313</v>
      </c>
      <c r="Q45" s="210">
        <v>15518</v>
      </c>
      <c r="R45" s="210">
        <v>101</v>
      </c>
      <c r="S45" s="210">
        <f t="shared" si="1"/>
        <v>15619</v>
      </c>
      <c r="T45" s="210">
        <v>15675</v>
      </c>
      <c r="U45" s="210">
        <v>44</v>
      </c>
      <c r="V45" s="210">
        <f t="shared" si="2"/>
        <v>15719</v>
      </c>
      <c r="W45" s="210">
        <f t="shared" si="3"/>
        <v>31193</v>
      </c>
      <c r="X45" s="210">
        <f t="shared" si="3"/>
        <v>145</v>
      </c>
      <c r="Y45" s="210">
        <f t="shared" si="5"/>
        <v>31338</v>
      </c>
      <c r="Z45" s="210">
        <v>11995</v>
      </c>
      <c r="AA45" s="210">
        <v>87</v>
      </c>
      <c r="AB45" s="210">
        <v>48</v>
      </c>
      <c r="AC45" s="221">
        <f t="shared" si="4"/>
        <v>12130</v>
      </c>
    </row>
    <row r="46" spans="1:29" ht="15" customHeight="1" x14ac:dyDescent="0.15">
      <c r="A46" s="51"/>
      <c r="B46" s="51"/>
      <c r="C46" s="51"/>
      <c r="D46" s="51"/>
      <c r="E46" s="51"/>
      <c r="F46" s="51"/>
      <c r="G46" s="51"/>
      <c r="H46" s="51"/>
      <c r="I46" s="51"/>
      <c r="J46" s="51"/>
      <c r="K46" s="51"/>
      <c r="L46" s="51"/>
      <c r="M46" s="51"/>
      <c r="P46" s="205" t="s">
        <v>314</v>
      </c>
      <c r="Q46" s="210">
        <v>626</v>
      </c>
      <c r="R46" s="210">
        <v>2</v>
      </c>
      <c r="S46" s="210">
        <f t="shared" si="1"/>
        <v>628</v>
      </c>
      <c r="T46" s="210">
        <v>529</v>
      </c>
      <c r="U46" s="210">
        <v>15</v>
      </c>
      <c r="V46" s="210">
        <f t="shared" si="2"/>
        <v>544</v>
      </c>
      <c r="W46" s="210">
        <f t="shared" si="3"/>
        <v>1155</v>
      </c>
      <c r="X46" s="210">
        <f t="shared" si="3"/>
        <v>17</v>
      </c>
      <c r="Y46" s="210">
        <f t="shared" si="5"/>
        <v>1172</v>
      </c>
      <c r="Z46" s="210">
        <v>509</v>
      </c>
      <c r="AA46" s="210">
        <v>0</v>
      </c>
      <c r="AB46" s="210">
        <v>14</v>
      </c>
      <c r="AC46" s="221">
        <f t="shared" si="4"/>
        <v>523</v>
      </c>
    </row>
    <row r="47" spans="1:29" ht="15" customHeight="1" x14ac:dyDescent="0.15">
      <c r="A47" s="51"/>
      <c r="B47" s="51"/>
      <c r="C47" s="51"/>
      <c r="D47" s="51"/>
      <c r="E47" s="51"/>
      <c r="F47" s="51"/>
      <c r="G47" s="51"/>
      <c r="H47" s="51"/>
      <c r="I47" s="51"/>
      <c r="J47" s="51"/>
      <c r="K47" s="51"/>
      <c r="L47" s="51"/>
      <c r="M47" s="51"/>
      <c r="P47" s="203" t="s">
        <v>315</v>
      </c>
      <c r="Q47" s="210">
        <v>2242</v>
      </c>
      <c r="R47" s="210">
        <v>28</v>
      </c>
      <c r="S47" s="210">
        <f t="shared" si="1"/>
        <v>2270</v>
      </c>
      <c r="T47" s="210">
        <v>2047</v>
      </c>
      <c r="U47" s="210">
        <v>26</v>
      </c>
      <c r="V47" s="210">
        <f t="shared" si="2"/>
        <v>2073</v>
      </c>
      <c r="W47" s="210">
        <f t="shared" si="3"/>
        <v>4289</v>
      </c>
      <c r="X47" s="210">
        <f t="shared" si="3"/>
        <v>54</v>
      </c>
      <c r="Y47" s="210">
        <f t="shared" si="5"/>
        <v>4343</v>
      </c>
      <c r="Z47" s="210">
        <v>2435</v>
      </c>
      <c r="AA47" s="210">
        <v>44</v>
      </c>
      <c r="AB47" s="210">
        <v>10</v>
      </c>
      <c r="AC47" s="221">
        <f t="shared" si="4"/>
        <v>2489</v>
      </c>
    </row>
    <row r="48" spans="1:29" ht="15" customHeight="1" thickBot="1" x14ac:dyDescent="0.2">
      <c r="A48" s="51"/>
      <c r="B48" s="51"/>
      <c r="C48" s="51"/>
      <c r="D48" s="51"/>
      <c r="E48" s="51"/>
      <c r="F48" s="51"/>
      <c r="G48" s="51"/>
      <c r="H48" s="51"/>
      <c r="I48" s="51"/>
      <c r="J48" s="51"/>
      <c r="K48" s="51"/>
      <c r="L48" s="51"/>
      <c r="M48" s="51"/>
      <c r="P48" s="206" t="s">
        <v>316</v>
      </c>
      <c r="Q48" s="220">
        <v>943</v>
      </c>
      <c r="R48" s="220">
        <v>4</v>
      </c>
      <c r="S48" s="223">
        <f t="shared" si="1"/>
        <v>947</v>
      </c>
      <c r="T48" s="220">
        <v>763</v>
      </c>
      <c r="U48" s="220">
        <v>6</v>
      </c>
      <c r="V48" s="223">
        <f t="shared" si="2"/>
        <v>769</v>
      </c>
      <c r="W48" s="223">
        <f>Q48+T48</f>
        <v>1706</v>
      </c>
      <c r="X48" s="223">
        <f t="shared" ref="X48" si="11">R48+U48</f>
        <v>10</v>
      </c>
      <c r="Y48" s="223">
        <f t="shared" si="5"/>
        <v>1716</v>
      </c>
      <c r="Z48" s="210">
        <v>942</v>
      </c>
      <c r="AA48" s="210">
        <v>2</v>
      </c>
      <c r="AB48" s="210">
        <v>6</v>
      </c>
      <c r="AC48" s="221">
        <f t="shared" si="4"/>
        <v>950</v>
      </c>
    </row>
    <row r="49" spans="1:13" ht="17.45" customHeight="1" x14ac:dyDescent="0.15">
      <c r="A49" s="67"/>
      <c r="B49" s="67"/>
      <c r="C49" s="67"/>
      <c r="D49" s="67"/>
      <c r="E49" s="67"/>
      <c r="F49" s="67"/>
      <c r="G49" s="67"/>
      <c r="H49" s="67"/>
      <c r="I49" s="67"/>
      <c r="J49" s="67"/>
      <c r="K49" s="67"/>
      <c r="L49" s="67"/>
      <c r="M49" s="67"/>
    </row>
  </sheetData>
  <sheetProtection sheet="1" objects="1" scenarios="1" selectLockedCells="1" selectUnlockedCells="1"/>
  <mergeCells count="53">
    <mergeCell ref="P2:AC2"/>
    <mergeCell ref="AB3:AC3"/>
    <mergeCell ref="P4:P6"/>
    <mergeCell ref="Q4:Y4"/>
    <mergeCell ref="Z4:AC5"/>
    <mergeCell ref="Q5:S5"/>
    <mergeCell ref="T5:V5"/>
    <mergeCell ref="W5:Y5"/>
    <mergeCell ref="K28:N28"/>
    <mergeCell ref="C21:D21"/>
    <mergeCell ref="E21:F21"/>
    <mergeCell ref="C22:D22"/>
    <mergeCell ref="E22:F22"/>
    <mergeCell ref="C26:D26"/>
    <mergeCell ref="E26:F26"/>
    <mergeCell ref="C23:D23"/>
    <mergeCell ref="E23:F23"/>
    <mergeCell ref="C24:D24"/>
    <mergeCell ref="E24:F24"/>
    <mergeCell ref="C25:D25"/>
    <mergeCell ref="E25:F25"/>
    <mergeCell ref="K27:N27"/>
    <mergeCell ref="C19:D19"/>
    <mergeCell ref="E19:F19"/>
    <mergeCell ref="C20:D20"/>
    <mergeCell ref="E18:F18"/>
    <mergeCell ref="C16:D16"/>
    <mergeCell ref="E16:F16"/>
    <mergeCell ref="C17:D17"/>
    <mergeCell ref="E17:F17"/>
    <mergeCell ref="C18:D18"/>
    <mergeCell ref="E20:F20"/>
    <mergeCell ref="C15:D15"/>
    <mergeCell ref="E15:F15"/>
    <mergeCell ref="B10:B11"/>
    <mergeCell ref="E7:J8"/>
    <mergeCell ref="C13:D13"/>
    <mergeCell ref="G9:G14"/>
    <mergeCell ref="H9:H14"/>
    <mergeCell ref="C7:D12"/>
    <mergeCell ref="E9:F14"/>
    <mergeCell ref="I9:I14"/>
    <mergeCell ref="J9:J13"/>
    <mergeCell ref="B6:I6"/>
    <mergeCell ref="B2:N2"/>
    <mergeCell ref="B4:N4"/>
    <mergeCell ref="L9:L14"/>
    <mergeCell ref="M9:M14"/>
    <mergeCell ref="K9:K14"/>
    <mergeCell ref="K7:L7"/>
    <mergeCell ref="M7:N8"/>
    <mergeCell ref="K8:L8"/>
    <mergeCell ref="N9:N14"/>
  </mergeCells>
  <phoneticPr fontId="5"/>
  <printOptions horizontalCentered="1"/>
  <pageMargins left="0.59055118110236227" right="0.59055118110236227" top="0.59055118110236227" bottom="0.59055118110236227" header="0.39370078740157483" footer="0.39370078740157483"/>
  <pageSetup paperSize="9" firstPageNumber="107" orientation="portrait" useFirstPageNumber="1" verticalDpi="300" r:id="rId1"/>
  <headerFooter scaleWithDoc="0" alignWithMargins="0">
    <oddHeader>&amp;R道路、交通及び通信</oddHeader>
    <oddFooter>&amp;C&amp;12&amp;A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B61"/>
  <sheetViews>
    <sheetView view="pageBreakPreview" zoomScaleNormal="100" zoomScaleSheetLayoutView="100" workbookViewId="0">
      <selection activeCell="J17" sqref="J17"/>
    </sheetView>
  </sheetViews>
  <sheetFormatPr defaultRowHeight="12" x14ac:dyDescent="0.15"/>
  <cols>
    <col min="1" max="6" width="16.5703125" customWidth="1"/>
    <col min="7" max="7" width="2.28515625" customWidth="1"/>
    <col min="8" max="8" width="11.28515625" customWidth="1"/>
    <col min="9" max="9" width="8.42578125" customWidth="1"/>
    <col min="10" max="10" width="9.7109375" customWidth="1"/>
    <col min="11" max="11" width="8" customWidth="1"/>
    <col min="12" max="12" width="6.85546875" customWidth="1"/>
    <col min="13" max="13" width="7" style="1" customWidth="1"/>
    <col min="14" max="20" width="0" style="1" hidden="1" customWidth="1"/>
    <col min="21" max="28" width="9.140625" style="1"/>
  </cols>
  <sheetData>
    <row r="1" spans="1:26" ht="17.25" x14ac:dyDescent="0.15">
      <c r="A1" s="550" t="s">
        <v>171</v>
      </c>
      <c r="B1" s="550"/>
      <c r="C1" s="550"/>
      <c r="D1" s="550"/>
      <c r="E1" s="550"/>
      <c r="F1" s="550"/>
    </row>
    <row r="3" spans="1:26" x14ac:dyDescent="0.15">
      <c r="H3" s="323" t="s">
        <v>238</v>
      </c>
      <c r="I3" s="324"/>
      <c r="J3" s="324"/>
      <c r="K3" s="324"/>
      <c r="L3" s="324"/>
    </row>
    <row r="4" spans="1:26" x14ac:dyDescent="0.15">
      <c r="H4" s="325" t="s">
        <v>237</v>
      </c>
      <c r="I4" s="324"/>
      <c r="J4" s="324"/>
      <c r="K4" s="324"/>
      <c r="L4" s="324"/>
      <c r="M4" s="5"/>
      <c r="N4" s="5"/>
      <c r="O4" s="5"/>
      <c r="P4" s="5"/>
      <c r="Q4" s="5"/>
      <c r="R4" s="5"/>
      <c r="S4" s="5"/>
      <c r="T4" s="5"/>
      <c r="U4" s="5"/>
      <c r="V4" s="5"/>
      <c r="W4" s="5"/>
      <c r="X4" s="5"/>
      <c r="Y4" s="5"/>
      <c r="Z4" s="5"/>
    </row>
    <row r="5" spans="1:26" x14ac:dyDescent="0.15">
      <c r="A5" s="1"/>
      <c r="B5" s="42" t="s">
        <v>213</v>
      </c>
      <c r="E5" s="42" t="s">
        <v>214</v>
      </c>
      <c r="H5" s="326"/>
      <c r="I5" s="326" t="str">
        <f>‐105‐!D7</f>
        <v>貨物用</v>
      </c>
      <c r="J5" s="326" t="str">
        <f>‐105‐!G7</f>
        <v>乗合用</v>
      </c>
      <c r="K5" s="326" t="s">
        <v>172</v>
      </c>
      <c r="L5" s="326" t="s">
        <v>99</v>
      </c>
      <c r="M5" s="4"/>
      <c r="N5" s="4"/>
      <c r="O5" s="14"/>
      <c r="P5" s="14"/>
      <c r="Q5" s="14"/>
      <c r="R5" s="14"/>
      <c r="S5" s="14"/>
      <c r="T5" s="14"/>
      <c r="U5" s="14"/>
      <c r="V5" s="14"/>
      <c r="W5" s="14"/>
      <c r="X5" s="14"/>
      <c r="Y5" s="14"/>
      <c r="Z5" s="14"/>
    </row>
    <row r="6" spans="1:26" x14ac:dyDescent="0.15">
      <c r="A6" s="1"/>
      <c r="B6" s="42" t="s">
        <v>197</v>
      </c>
      <c r="E6" s="42" t="s">
        <v>197</v>
      </c>
      <c r="H6" s="327" t="str">
        <f>‐105‐!A11</f>
        <v>平成26年度</v>
      </c>
      <c r="I6" s="328">
        <f>SUM(‐105‐!D12:F12)</f>
        <v>7066</v>
      </c>
      <c r="J6" s="328">
        <f>SUM(‐105‐!G12:H12)</f>
        <v>124</v>
      </c>
      <c r="K6" s="328">
        <f>SUM(‐105‐!I12:J12)</f>
        <v>28015</v>
      </c>
      <c r="L6" s="328">
        <f>SUM(‐105‐!K12:L12)</f>
        <v>1661</v>
      </c>
      <c r="M6" s="4"/>
      <c r="N6" s="4"/>
      <c r="O6" s="14"/>
      <c r="P6" s="14"/>
      <c r="Q6" s="14"/>
      <c r="R6" s="14"/>
      <c r="S6" s="14"/>
      <c r="T6" s="14"/>
      <c r="U6" s="14"/>
      <c r="V6" s="14"/>
      <c r="W6" s="14"/>
      <c r="X6" s="14"/>
      <c r="Y6" s="14"/>
      <c r="Z6" s="14"/>
    </row>
    <row r="7" spans="1:26" x14ac:dyDescent="0.15">
      <c r="A7" s="1"/>
      <c r="H7" s="329">
        <f>‐105‐!A14</f>
        <v>27</v>
      </c>
      <c r="I7" s="328">
        <f>SUM(‐105‐!D15:F15)</f>
        <v>7086</v>
      </c>
      <c r="J7" s="328">
        <f>SUM(‐105‐!G15:H15)</f>
        <v>117</v>
      </c>
      <c r="K7" s="328">
        <f>SUM(‐105‐!I15:J15)</f>
        <v>28362</v>
      </c>
      <c r="L7" s="328">
        <f>SUM(‐105‐!K15:L15)</f>
        <v>1733</v>
      </c>
      <c r="M7" s="14"/>
      <c r="N7" s="14"/>
      <c r="O7" s="14"/>
      <c r="P7" s="14"/>
      <c r="Q7" s="14"/>
      <c r="R7" s="14"/>
      <c r="S7" s="14"/>
      <c r="T7" s="14"/>
      <c r="U7" s="14"/>
      <c r="V7" s="14"/>
      <c r="W7" s="14"/>
      <c r="X7" s="14"/>
      <c r="Y7" s="14"/>
      <c r="Z7" s="14"/>
    </row>
    <row r="8" spans="1:26" x14ac:dyDescent="0.15">
      <c r="A8" s="1"/>
      <c r="H8" s="330">
        <f>‐105‐!A17</f>
        <v>28</v>
      </c>
      <c r="I8" s="331">
        <f>SUM(‐105‐!D18:F18)</f>
        <v>7031</v>
      </c>
      <c r="J8" s="331">
        <f>SUM(‐105‐!G18:H18)</f>
        <v>122</v>
      </c>
      <c r="K8" s="331">
        <f>SUM(‐105‐!I18:J18)</f>
        <v>29267</v>
      </c>
      <c r="L8" s="331">
        <f>SUM(‐105‐!K18:L18)</f>
        <v>1750</v>
      </c>
      <c r="M8" s="15"/>
      <c r="N8" s="16"/>
      <c r="O8" s="17"/>
      <c r="P8" s="17"/>
      <c r="Q8" s="17"/>
      <c r="R8" s="17"/>
      <c r="S8" s="17"/>
      <c r="T8" s="17"/>
      <c r="U8" s="17"/>
      <c r="V8" s="17"/>
      <c r="W8" s="17"/>
      <c r="X8" s="17"/>
      <c r="Y8" s="17"/>
      <c r="Z8" s="17"/>
    </row>
    <row r="9" spans="1:26" x14ac:dyDescent="0.15">
      <c r="A9" s="1"/>
      <c r="H9" s="330">
        <f>‐105‐!A20</f>
        <v>29</v>
      </c>
      <c r="I9" s="331">
        <f>SUM(‐105‐!D21:F21)</f>
        <v>7018</v>
      </c>
      <c r="J9" s="331">
        <f>SUM(‐105‐!G21:H21)</f>
        <v>119</v>
      </c>
      <c r="K9" s="331">
        <f>SUM(‐105‐!I21:J21)</f>
        <v>29840</v>
      </c>
      <c r="L9" s="331">
        <f>SUM(‐105‐!K21:L21)</f>
        <v>1764</v>
      </c>
      <c r="M9" s="15"/>
      <c r="N9" s="16"/>
      <c r="O9" s="17"/>
      <c r="P9" s="17"/>
      <c r="Q9" s="17"/>
      <c r="R9" s="17"/>
      <c r="S9" s="17"/>
      <c r="T9" s="17"/>
      <c r="U9" s="17"/>
      <c r="V9" s="17"/>
      <c r="W9" s="17"/>
      <c r="X9" s="17"/>
      <c r="Y9" s="17"/>
      <c r="Z9" s="17"/>
    </row>
    <row r="10" spans="1:26" x14ac:dyDescent="0.15">
      <c r="A10" s="1"/>
      <c r="H10" s="330">
        <f>‐105‐!A23</f>
        <v>30</v>
      </c>
      <c r="I10" s="331">
        <f>SUM(‐105‐!D24:F24)</f>
        <v>7034</v>
      </c>
      <c r="J10" s="331">
        <f>SUM(‐105‐!G24:H24)</f>
        <v>113</v>
      </c>
      <c r="K10" s="331">
        <f>SUM(‐105‐!I24:J24)</f>
        <v>30068</v>
      </c>
      <c r="L10" s="331">
        <f>SUM(‐105‐!K24:L24)</f>
        <v>1805</v>
      </c>
      <c r="M10" s="4"/>
      <c r="N10" s="16"/>
      <c r="O10" s="17"/>
      <c r="P10" s="17"/>
      <c r="Q10" s="17"/>
      <c r="R10" s="17"/>
      <c r="S10" s="17"/>
      <c r="T10" s="17"/>
      <c r="U10" s="17"/>
      <c r="V10" s="17"/>
      <c r="W10" s="17"/>
      <c r="X10" s="17"/>
      <c r="Y10" s="17"/>
      <c r="Z10" s="17"/>
    </row>
    <row r="11" spans="1:26" x14ac:dyDescent="0.15">
      <c r="A11" s="1"/>
      <c r="H11" s="332" t="s">
        <v>238</v>
      </c>
      <c r="I11" s="333"/>
      <c r="J11" s="333"/>
      <c r="K11" s="333"/>
      <c r="L11" s="333"/>
      <c r="M11" s="14"/>
      <c r="N11" s="16"/>
      <c r="O11" s="17"/>
      <c r="P11" s="17"/>
      <c r="Q11" s="17"/>
      <c r="R11" s="17"/>
      <c r="S11" s="17"/>
      <c r="T11" s="17"/>
      <c r="U11" s="17"/>
      <c r="V11" s="17"/>
      <c r="W11" s="17"/>
      <c r="X11" s="17"/>
      <c r="Y11" s="17"/>
      <c r="Z11" s="17"/>
    </row>
    <row r="12" spans="1:26" x14ac:dyDescent="0.15">
      <c r="A12" s="1"/>
      <c r="G12" s="18"/>
      <c r="H12" s="325" t="s">
        <v>360</v>
      </c>
      <c r="I12" s="324"/>
      <c r="J12" s="324"/>
      <c r="K12" s="324"/>
      <c r="L12" s="324"/>
      <c r="M12" s="15"/>
      <c r="N12" s="16"/>
      <c r="O12" s="17"/>
      <c r="P12" s="17"/>
      <c r="Q12" s="17"/>
      <c r="R12" s="17"/>
      <c r="S12" s="17"/>
      <c r="T12" s="17"/>
      <c r="U12" s="17"/>
      <c r="V12" s="17"/>
      <c r="W12" s="17"/>
      <c r="X12" s="17"/>
      <c r="Y12" s="17"/>
      <c r="Z12" s="17"/>
    </row>
    <row r="13" spans="1:26" x14ac:dyDescent="0.15">
      <c r="A13" s="1"/>
      <c r="G13" s="12"/>
      <c r="H13" s="334" t="s">
        <v>173</v>
      </c>
      <c r="I13" s="334" t="s">
        <v>174</v>
      </c>
      <c r="J13" s="326" t="s">
        <v>175</v>
      </c>
      <c r="K13" s="335" t="s">
        <v>119</v>
      </c>
      <c r="L13" s="335"/>
      <c r="M13" s="4"/>
      <c r="N13" s="16"/>
      <c r="O13" s="17"/>
      <c r="P13" s="17"/>
      <c r="Q13" s="17"/>
      <c r="R13" s="17"/>
      <c r="S13" s="17"/>
      <c r="T13" s="17"/>
      <c r="U13" s="17"/>
      <c r="V13" s="17"/>
      <c r="W13" s="17"/>
      <c r="X13" s="17"/>
      <c r="Y13" s="17"/>
      <c r="Z13" s="17"/>
    </row>
    <row r="14" spans="1:26" x14ac:dyDescent="0.15">
      <c r="A14" s="1"/>
      <c r="H14" s="336">
        <f>+‐105‐!D37</f>
        <v>1381</v>
      </c>
      <c r="I14" s="337">
        <f>SUM(‐105‐!E37:G37)</f>
        <v>45343</v>
      </c>
      <c r="J14" s="336">
        <f>+‐105‐!H37</f>
        <v>100</v>
      </c>
      <c r="K14" s="337">
        <f>SUM(‐105‐!J37:L37)</f>
        <v>11053</v>
      </c>
      <c r="L14" s="338"/>
      <c r="M14" s="15"/>
      <c r="N14" s="16"/>
      <c r="O14" s="17"/>
      <c r="P14" s="17"/>
      <c r="Q14" s="17"/>
      <c r="R14" s="17"/>
      <c r="S14" s="17"/>
      <c r="T14" s="17"/>
      <c r="U14" s="17"/>
      <c r="V14" s="17"/>
      <c r="W14" s="17"/>
      <c r="X14" s="17"/>
      <c r="Y14" s="17"/>
      <c r="Z14" s="17"/>
    </row>
    <row r="15" spans="1:26" x14ac:dyDescent="0.15">
      <c r="A15" s="1"/>
      <c r="M15" s="15"/>
      <c r="N15" s="16"/>
      <c r="O15" s="17"/>
      <c r="P15" s="17"/>
      <c r="Q15" s="17"/>
      <c r="R15" s="17"/>
      <c r="S15" s="17"/>
      <c r="T15" s="17"/>
      <c r="U15" s="17"/>
      <c r="V15" s="17"/>
      <c r="W15" s="17"/>
      <c r="X15" s="17"/>
      <c r="Y15" s="17"/>
      <c r="Z15" s="17"/>
    </row>
    <row r="16" spans="1:26" x14ac:dyDescent="0.15">
      <c r="A16" s="1"/>
      <c r="M16" s="4"/>
      <c r="N16" s="16"/>
      <c r="O16" s="17"/>
      <c r="P16" s="17"/>
      <c r="Q16" s="17"/>
      <c r="R16" s="17"/>
      <c r="S16" s="17"/>
      <c r="T16" s="17"/>
      <c r="U16" s="17"/>
      <c r="V16" s="17"/>
      <c r="W16" s="17"/>
      <c r="X16" s="17"/>
      <c r="Y16" s="17"/>
      <c r="Z16" s="17"/>
    </row>
    <row r="17" spans="1:26" x14ac:dyDescent="0.15">
      <c r="A17" s="1"/>
      <c r="M17" s="15"/>
      <c r="N17" s="16"/>
      <c r="O17" s="17"/>
      <c r="P17" s="17"/>
      <c r="Q17" s="17"/>
      <c r="R17" s="17"/>
      <c r="S17" s="17"/>
      <c r="T17" s="17"/>
      <c r="U17" s="17"/>
      <c r="V17" s="17"/>
      <c r="W17" s="17"/>
      <c r="X17" s="17"/>
      <c r="Y17" s="17"/>
      <c r="Z17" s="17"/>
    </row>
    <row r="18" spans="1:26" x14ac:dyDescent="0.15">
      <c r="A18" s="1"/>
      <c r="G18" s="19"/>
      <c r="M18" s="15"/>
      <c r="N18" s="16"/>
      <c r="O18" s="17"/>
      <c r="P18" s="17"/>
      <c r="Q18" s="17"/>
      <c r="R18" s="17"/>
      <c r="S18" s="17"/>
      <c r="T18" s="17"/>
      <c r="U18" s="17"/>
      <c r="V18" s="17"/>
      <c r="W18" s="17"/>
      <c r="X18" s="17"/>
      <c r="Y18" s="17"/>
      <c r="Z18" s="17"/>
    </row>
    <row r="19" spans="1:26" x14ac:dyDescent="0.15">
      <c r="A19" s="1"/>
      <c r="M19" s="4"/>
      <c r="N19" s="16"/>
      <c r="O19" s="17"/>
      <c r="P19" s="17"/>
      <c r="Q19" s="17"/>
      <c r="R19" s="17"/>
      <c r="S19" s="17"/>
      <c r="T19" s="17"/>
      <c r="U19" s="17"/>
      <c r="V19" s="17"/>
      <c r="W19" s="17"/>
      <c r="X19" s="17"/>
      <c r="Y19" s="17"/>
      <c r="Z19" s="17"/>
    </row>
    <row r="20" spans="1:26" x14ac:dyDescent="0.15">
      <c r="A20" s="1"/>
      <c r="M20" s="15"/>
      <c r="N20" s="16"/>
      <c r="O20" s="20"/>
      <c r="P20" s="20"/>
      <c r="Q20" s="20"/>
      <c r="R20" s="17"/>
      <c r="S20" s="20"/>
      <c r="T20" s="20"/>
      <c r="U20" s="17"/>
      <c r="V20" s="20"/>
      <c r="W20" s="20"/>
      <c r="X20" s="17"/>
      <c r="Y20" s="20"/>
      <c r="Z20" s="20"/>
    </row>
    <row r="21" spans="1:26" x14ac:dyDescent="0.15">
      <c r="A21" s="1"/>
      <c r="M21" s="15"/>
      <c r="N21" s="16"/>
      <c r="O21" s="20"/>
      <c r="P21" s="20"/>
      <c r="Q21" s="20"/>
      <c r="R21" s="17"/>
      <c r="S21" s="20"/>
      <c r="T21" s="20"/>
      <c r="U21" s="17"/>
      <c r="V21" s="20"/>
      <c r="W21" s="20"/>
      <c r="X21" s="17"/>
      <c r="Y21" s="20"/>
      <c r="Z21" s="20"/>
    </row>
    <row r="22" spans="1:26" x14ac:dyDescent="0.15">
      <c r="A22" s="1"/>
      <c r="M22" s="4"/>
      <c r="N22" s="16"/>
      <c r="O22" s="20"/>
      <c r="P22" s="20"/>
      <c r="Q22" s="20"/>
      <c r="R22" s="17"/>
      <c r="S22" s="20"/>
      <c r="T22" s="20"/>
      <c r="U22" s="17"/>
      <c r="V22" s="20"/>
      <c r="W22" s="20"/>
      <c r="X22" s="17"/>
      <c r="Y22" s="20"/>
      <c r="Z22" s="20"/>
    </row>
    <row r="23" spans="1:26" x14ac:dyDescent="0.15">
      <c r="A23" s="1"/>
      <c r="M23" s="3"/>
      <c r="N23" s="3"/>
      <c r="O23" s="3"/>
      <c r="P23" s="3"/>
      <c r="Q23" s="3"/>
      <c r="R23" s="3"/>
      <c r="S23" s="3"/>
      <c r="T23" s="3"/>
      <c r="U23" s="3"/>
      <c r="V23" s="3"/>
      <c r="W23" s="3"/>
      <c r="X23" s="3"/>
      <c r="Y23" s="3"/>
      <c r="Z23" s="3"/>
    </row>
    <row r="24" spans="1:26" x14ac:dyDescent="0.15">
      <c r="A24" s="1"/>
    </row>
    <row r="25" spans="1:26" x14ac:dyDescent="0.15">
      <c r="A25" s="1"/>
    </row>
    <row r="26" spans="1:26" x14ac:dyDescent="0.15">
      <c r="A26" s="1"/>
    </row>
    <row r="27" spans="1:26" x14ac:dyDescent="0.15">
      <c r="A27" s="1"/>
    </row>
    <row r="28" spans="1:26" x14ac:dyDescent="0.15">
      <c r="A28" s="1"/>
    </row>
    <row r="29" spans="1:26" x14ac:dyDescent="0.15">
      <c r="A29" s="1"/>
      <c r="I29" s="13"/>
    </row>
    <row r="30" spans="1:26" x14ac:dyDescent="0.15">
      <c r="A30" s="1"/>
      <c r="I30" s="13"/>
    </row>
    <row r="31" spans="1:26" x14ac:dyDescent="0.15">
      <c r="A31" s="1"/>
      <c r="I31" s="13"/>
    </row>
    <row r="32" spans="1:26" x14ac:dyDescent="0.15">
      <c r="A32" s="1"/>
      <c r="I32" s="13"/>
    </row>
    <row r="33" spans="1:28" x14ac:dyDescent="0.15">
      <c r="A33" s="1"/>
      <c r="K33" s="1"/>
      <c r="L33" s="1"/>
    </row>
    <row r="34" spans="1:28" x14ac:dyDescent="0.15">
      <c r="K34" s="1"/>
      <c r="L34" s="1"/>
      <c r="AA34"/>
      <c r="AB34"/>
    </row>
    <row r="35" spans="1:28" x14ac:dyDescent="0.15">
      <c r="A35" s="1"/>
      <c r="K35" s="1"/>
      <c r="L35" s="1"/>
      <c r="AA35"/>
      <c r="AB35"/>
    </row>
    <row r="36" spans="1:28" x14ac:dyDescent="0.15">
      <c r="A36" s="1"/>
      <c r="B36" s="42" t="s">
        <v>215</v>
      </c>
      <c r="D36" s="43"/>
      <c r="E36" s="5" t="s">
        <v>216</v>
      </c>
      <c r="F36" s="43"/>
      <c r="K36" s="1"/>
      <c r="L36" s="1"/>
      <c r="AA36"/>
      <c r="AB36"/>
    </row>
    <row r="37" spans="1:28" x14ac:dyDescent="0.15">
      <c r="H37" s="21"/>
      <c r="I37" s="21"/>
      <c r="K37" s="1"/>
      <c r="L37" s="1"/>
      <c r="AA37"/>
      <c r="AB37"/>
    </row>
    <row r="38" spans="1:28" x14ac:dyDescent="0.15">
      <c r="G38" s="21"/>
      <c r="H38" s="22"/>
      <c r="I38" s="23"/>
      <c r="K38" s="1"/>
      <c r="L38" s="1"/>
      <c r="AA38"/>
      <c r="AB38"/>
    </row>
    <row r="39" spans="1:28" x14ac:dyDescent="0.15">
      <c r="G39" s="22"/>
      <c r="H39" s="21"/>
      <c r="I39" s="21"/>
      <c r="K39" s="1"/>
      <c r="L39" s="1"/>
      <c r="AA39"/>
      <c r="AB39"/>
    </row>
    <row r="40" spans="1:28" x14ac:dyDescent="0.15">
      <c r="G40" s="21"/>
      <c r="H40" s="339" t="s">
        <v>238</v>
      </c>
      <c r="I40" s="339"/>
      <c r="J40" s="324"/>
      <c r="K40" s="334"/>
      <c r="L40" s="1"/>
      <c r="AA40"/>
      <c r="AB40"/>
    </row>
    <row r="41" spans="1:28" x14ac:dyDescent="0.15">
      <c r="G41" s="21"/>
      <c r="H41" s="325" t="s">
        <v>239</v>
      </c>
      <c r="I41" s="339"/>
      <c r="J41" s="324"/>
      <c r="K41" s="334"/>
      <c r="L41" s="1"/>
      <c r="AA41"/>
      <c r="AB41"/>
    </row>
    <row r="42" spans="1:28" x14ac:dyDescent="0.15">
      <c r="G42" s="21"/>
      <c r="H42" s="340" t="s">
        <v>151</v>
      </c>
      <c r="I42" s="340" t="s">
        <v>152</v>
      </c>
      <c r="J42" s="340" t="s">
        <v>176</v>
      </c>
      <c r="K42" s="341" t="s">
        <v>206</v>
      </c>
      <c r="L42" s="1"/>
      <c r="AA42"/>
      <c r="AB42"/>
    </row>
    <row r="43" spans="1:28" x14ac:dyDescent="0.15">
      <c r="G43" s="21"/>
      <c r="H43" s="342">
        <f>+‐106‐!E24</f>
        <v>7281</v>
      </c>
      <c r="I43" s="342">
        <f>‐106‐!F24</f>
        <v>2603</v>
      </c>
      <c r="J43" s="342">
        <f>‐106‐!G24</f>
        <v>133</v>
      </c>
      <c r="K43" s="343">
        <f>SUM(H43:J43)</f>
        <v>10017</v>
      </c>
      <c r="L43" s="1"/>
      <c r="AA43"/>
      <c r="AB43"/>
    </row>
    <row r="44" spans="1:28" x14ac:dyDescent="0.15">
      <c r="G44" s="7"/>
      <c r="H44" s="344">
        <f>H43/K43</f>
        <v>0.72686433063791556</v>
      </c>
      <c r="I44" s="344">
        <f>I43/K43</f>
        <v>0.25985824099031646</v>
      </c>
      <c r="J44" s="344">
        <f>J43/K43</f>
        <v>1.3277428371767994E-2</v>
      </c>
      <c r="K44" s="345">
        <f>SUM(H44:J44)</f>
        <v>1</v>
      </c>
      <c r="L44" s="1"/>
      <c r="AA44"/>
      <c r="AB44"/>
    </row>
    <row r="45" spans="1:28" x14ac:dyDescent="0.15">
      <c r="G45" s="24"/>
      <c r="H45" s="321" t="s">
        <v>238</v>
      </c>
      <c r="K45" s="1"/>
      <c r="L45" s="1"/>
      <c r="AA45"/>
      <c r="AB45"/>
    </row>
    <row r="46" spans="1:28" x14ac:dyDescent="0.15">
      <c r="G46" s="24"/>
      <c r="H46" s="322" t="s">
        <v>240</v>
      </c>
      <c r="L46" s="1"/>
      <c r="AA46"/>
      <c r="AB46"/>
    </row>
    <row r="47" spans="1:28" x14ac:dyDescent="0.15">
      <c r="H47" s="324"/>
      <c r="I47" s="346" t="s">
        <v>135</v>
      </c>
      <c r="J47" s="346" t="s">
        <v>177</v>
      </c>
      <c r="K47" s="346" t="s">
        <v>137</v>
      </c>
      <c r="L47" s="1"/>
      <c r="AA47"/>
      <c r="AB47"/>
    </row>
    <row r="48" spans="1:28" x14ac:dyDescent="0.15">
      <c r="H48" s="347" t="s">
        <v>159</v>
      </c>
      <c r="I48" s="348">
        <f>+‐107‐!E16</f>
        <v>38</v>
      </c>
      <c r="J48" s="349">
        <f>+‐107‐!K16</f>
        <v>288</v>
      </c>
      <c r="K48" s="350">
        <f>+‐107‐!M16</f>
        <v>327</v>
      </c>
      <c r="L48" s="1"/>
      <c r="T48" s="25"/>
      <c r="U48" s="10"/>
      <c r="V48" s="11"/>
      <c r="AA48"/>
      <c r="AB48"/>
    </row>
    <row r="49" spans="8:28" x14ac:dyDescent="0.15">
      <c r="H49" s="347" t="s">
        <v>160</v>
      </c>
      <c r="I49" s="348">
        <f>+‐107‐!E17</f>
        <v>17</v>
      </c>
      <c r="J49" s="349">
        <f>+‐107‐!K17</f>
        <v>71</v>
      </c>
      <c r="K49" s="350">
        <f>+‐107‐!M17</f>
        <v>110</v>
      </c>
      <c r="L49" s="1"/>
      <c r="T49" s="26"/>
      <c r="U49" s="8"/>
      <c r="V49" s="9"/>
      <c r="AA49"/>
      <c r="AB49"/>
    </row>
    <row r="50" spans="8:28" x14ac:dyDescent="0.15">
      <c r="H50" s="347" t="s">
        <v>161</v>
      </c>
      <c r="I50" s="348">
        <f>+‐107‐!E18</f>
        <v>9</v>
      </c>
      <c r="J50" s="349">
        <f>+‐107‐!K18</f>
        <v>64</v>
      </c>
      <c r="K50" s="350">
        <f>+‐107‐!M18</f>
        <v>74</v>
      </c>
      <c r="L50" s="1"/>
      <c r="T50" s="26"/>
      <c r="U50" s="8"/>
      <c r="V50" s="9"/>
      <c r="AA50"/>
      <c r="AB50"/>
    </row>
    <row r="51" spans="8:28" x14ac:dyDescent="0.15">
      <c r="H51" s="347" t="s">
        <v>162</v>
      </c>
      <c r="I51" s="348">
        <f>+‐107‐!E19</f>
        <v>13</v>
      </c>
      <c r="J51" s="349">
        <f>+‐107‐!K19</f>
        <v>74</v>
      </c>
      <c r="K51" s="350">
        <f>+‐107‐!M19</f>
        <v>66</v>
      </c>
      <c r="L51" s="1"/>
      <c r="T51" s="26"/>
      <c r="U51" s="8"/>
      <c r="V51" s="9"/>
      <c r="AA51"/>
      <c r="AB51"/>
    </row>
    <row r="52" spans="8:28" x14ac:dyDescent="0.15">
      <c r="H52" s="347" t="s">
        <v>163</v>
      </c>
      <c r="I52" s="348">
        <f>+‐107‐!E20</f>
        <v>8</v>
      </c>
      <c r="J52" s="349">
        <f>+‐107‐!K20</f>
        <v>73</v>
      </c>
      <c r="K52" s="350">
        <f>+‐107‐!M20</f>
        <v>74</v>
      </c>
      <c r="L52" s="1"/>
      <c r="T52" s="26"/>
      <c r="U52" s="8"/>
      <c r="V52" s="9"/>
      <c r="AA52"/>
      <c r="AB52"/>
    </row>
    <row r="53" spans="8:28" x14ac:dyDescent="0.15">
      <c r="H53" s="347" t="s">
        <v>164</v>
      </c>
      <c r="I53" s="348">
        <f>+‐107‐!E21</f>
        <v>12</v>
      </c>
      <c r="J53" s="349">
        <f>+‐107‐!K21</f>
        <v>85</v>
      </c>
      <c r="K53" s="350">
        <f>+‐107‐!M21</f>
        <v>94</v>
      </c>
      <c r="L53" s="1"/>
      <c r="T53" s="26"/>
      <c r="U53" s="8"/>
      <c r="V53" s="9"/>
      <c r="AA53"/>
      <c r="AB53"/>
    </row>
    <row r="54" spans="8:28" x14ac:dyDescent="0.15">
      <c r="H54" s="347" t="s">
        <v>165</v>
      </c>
      <c r="I54" s="348">
        <f>+‐107‐!E22</f>
        <v>10</v>
      </c>
      <c r="J54" s="349">
        <f>+‐107‐!K22</f>
        <v>77</v>
      </c>
      <c r="K54" s="350">
        <f>+‐107‐!M22</f>
        <v>89</v>
      </c>
      <c r="L54" s="1"/>
      <c r="T54" s="25"/>
      <c r="U54" s="10"/>
      <c r="V54" s="11"/>
      <c r="AA54"/>
      <c r="AB54"/>
    </row>
    <row r="55" spans="8:28" x14ac:dyDescent="0.15">
      <c r="H55" s="347" t="s">
        <v>166</v>
      </c>
      <c r="I55" s="348">
        <f>+‐107‐!E23</f>
        <v>9</v>
      </c>
      <c r="J55" s="349">
        <f>+‐107‐!K23</f>
        <v>47</v>
      </c>
      <c r="K55" s="350">
        <f>+‐107‐!M23</f>
        <v>50</v>
      </c>
      <c r="L55" s="1"/>
      <c r="T55" s="26"/>
      <c r="U55" s="8"/>
      <c r="V55" s="9"/>
      <c r="AA55"/>
      <c r="AB55"/>
    </row>
    <row r="56" spans="8:28" x14ac:dyDescent="0.15">
      <c r="H56" s="347" t="s">
        <v>167</v>
      </c>
      <c r="I56" s="348">
        <f>+‐107‐!E24</f>
        <v>11</v>
      </c>
      <c r="J56" s="349">
        <f>+‐107‐!K24</f>
        <v>99</v>
      </c>
      <c r="K56" s="350">
        <f>+‐107‐!M24</f>
        <v>97</v>
      </c>
      <c r="L56" s="1"/>
      <c r="T56" s="26"/>
      <c r="U56" s="8"/>
      <c r="V56" s="9"/>
      <c r="AA56"/>
      <c r="AB56"/>
    </row>
    <row r="57" spans="8:28" x14ac:dyDescent="0.15">
      <c r="H57" s="347" t="s">
        <v>169</v>
      </c>
      <c r="I57" s="348">
        <f>+‐107‐!E25</f>
        <v>4</v>
      </c>
      <c r="J57" s="349">
        <f>+‐107‐!K25</f>
        <v>31</v>
      </c>
      <c r="K57" s="350">
        <f>+‐107‐!M25</f>
        <v>38</v>
      </c>
      <c r="L57" s="1"/>
      <c r="T57" s="26"/>
      <c r="U57" s="8"/>
      <c r="V57" s="9"/>
      <c r="AA57"/>
      <c r="AB57"/>
    </row>
    <row r="58" spans="8:28" x14ac:dyDescent="0.15">
      <c r="H58" s="347" t="s">
        <v>170</v>
      </c>
      <c r="I58" s="348">
        <f>+‐107‐!E26</f>
        <v>9</v>
      </c>
      <c r="J58" s="349">
        <f>+‐107‐!K26</f>
        <v>42</v>
      </c>
      <c r="K58" s="350">
        <f>+‐107‐!M26</f>
        <v>55</v>
      </c>
      <c r="L58" s="1"/>
      <c r="T58" s="26"/>
      <c r="U58" s="8"/>
      <c r="V58" s="9"/>
      <c r="AA58"/>
      <c r="AB58"/>
    </row>
    <row r="59" spans="8:28" x14ac:dyDescent="0.15">
      <c r="H59" s="324"/>
      <c r="I59" s="324"/>
      <c r="J59" s="324"/>
      <c r="K59" s="324"/>
      <c r="T59" s="26"/>
      <c r="U59" s="8"/>
      <c r="V59" s="9"/>
      <c r="AA59"/>
      <c r="AB59"/>
    </row>
    <row r="60" spans="8:28" x14ac:dyDescent="0.15">
      <c r="H60" s="324"/>
      <c r="I60" s="324">
        <f>SUM(I48:I58)</f>
        <v>140</v>
      </c>
      <c r="J60" s="324"/>
      <c r="K60" s="324"/>
    </row>
    <row r="61" spans="8:28" x14ac:dyDescent="0.15">
      <c r="H61" s="324"/>
      <c r="I61" s="324"/>
      <c r="J61" s="324"/>
      <c r="K61" s="324"/>
    </row>
  </sheetData>
  <sheetProtection sheet="1" objects="1" scenarios="1" selectLockedCells="1" selectUnlockedCells="1"/>
  <mergeCells count="1">
    <mergeCell ref="A1:F1"/>
  </mergeCells>
  <phoneticPr fontId="5"/>
  <printOptions horizontalCentered="1"/>
  <pageMargins left="0.59055118110236227" right="0.59055118110236227" top="0.59055118110236227" bottom="0.59055118110236227" header="0.39370078740157483" footer="0.39370078740157483"/>
  <pageSetup paperSize="9" scale="97" firstPageNumber="17" orientation="portrait" useFirstPageNumber="1" verticalDpi="300" r:id="rId1"/>
  <headerFooter scaleWithDoc="0" alignWithMargins="0">
    <oddFooter>&amp;C&amp;12－&amp;P－</oddFooter>
  </headerFooter>
  <ignoredErrors>
    <ignoredError sqref="I14 K14" formulaRange="1"/>
  </ignoredErrors>
  <drawing r:id="rId2"/>
</worksheet>
</file>

<file path=docProps/app.xml><?xml version="1.0" encoding="utf-8"?>
<Properties xmlns="http://schemas.openxmlformats.org/officeDocument/2006/extended-properties" xmlns:vt="http://schemas.openxmlformats.org/officeDocument/2006/docPropsVTypes">
  <TotalTime>34</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‐102‐</vt:lpstr>
      <vt:lpstr>‐103‐</vt:lpstr>
      <vt:lpstr>‐104‐</vt:lpstr>
      <vt:lpstr>‐105‐</vt:lpstr>
      <vt:lpstr>‐106‐</vt:lpstr>
      <vt:lpstr>‐107‐</vt:lpstr>
      <vt:lpstr>グラフ</vt:lpstr>
      <vt:lpstr>‐102‐!Print_Area</vt:lpstr>
      <vt:lpstr>‐103‐!Print_Area</vt:lpstr>
      <vt:lpstr>‐104‐!Print_Area</vt:lpstr>
      <vt:lpstr>‐105‐!Print_Area</vt:lpstr>
      <vt:lpstr>‐106‐!Print_Area</vt:lpstr>
      <vt:lpstr>‐107‐!Print_Area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比嘉 友美</cp:lastModifiedBy>
  <cp:revision>4</cp:revision>
  <cp:lastPrinted>2020-03-09T09:00:40Z</cp:lastPrinted>
  <dcterms:created xsi:type="dcterms:W3CDTF">2002-03-19T05:03:05Z</dcterms:created>
  <dcterms:modified xsi:type="dcterms:W3CDTF">2020-04-02T02:52:01Z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